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I:\UPN_SSZT_HKR\Stavby\Opravné práce a externí údržba\5) Aktuální (probíhající akce)\64026021_OP_SZZ Doudleby nadlimit + ST HK PZZ P4038\kontrolní rozpočet\"/>
    </mc:Choice>
  </mc:AlternateContent>
  <bookViews>
    <workbookView xWindow="0" yWindow="0" windowWidth="0" windowHeight="0"/>
  </bookViews>
  <sheets>
    <sheet name="Rekapitulace zakázky" sheetId="1" r:id="rId1"/>
    <sheet name="01 - dle ÚRS" sheetId="2" r:id="rId2"/>
    <sheet name="02 - dle ÚOŽI" sheetId="3" r:id="rId3"/>
    <sheet name="01 - dle ÚRS_01" sheetId="4" r:id="rId4"/>
    <sheet name="02 - dle ÚOŽI_01" sheetId="5" r:id="rId5"/>
    <sheet name="PS 12-02-01 - Doudleby na..." sheetId="6" r:id="rId6"/>
    <sheet name="01 - Dle Sborníku" sheetId="7" r:id="rId7"/>
    <sheet name="02 - Dle URS" sheetId="8" r:id="rId8"/>
    <sheet name="PS 12-02-21 - Rozhlasové ..." sheetId="9" r:id="rId9"/>
    <sheet name="PS 12-02-31 - Integrovaná..." sheetId="10" r:id="rId10"/>
    <sheet name="PS 12-02-41 - Poplachový ..." sheetId="11" r:id="rId11"/>
    <sheet name="PS 12-02-71 - Sdělovací z..." sheetId="12" r:id="rId12"/>
    <sheet name="02 - dle URS_01" sheetId="13" r:id="rId13"/>
    <sheet name="PS 12-02-81 - Přenosový s..." sheetId="14" r:id="rId14"/>
    <sheet name="PS 12-03-11 -  Doudleby n..." sheetId="15" r:id="rId15"/>
    <sheet name="R01 - Infrastruktura" sheetId="16" r:id="rId16"/>
    <sheet name="R04 - ON" sheetId="17" r:id="rId17"/>
    <sheet name="01 - dle ÚRS_02" sheetId="18" r:id="rId18"/>
    <sheet name="02 - dle ÚOŽI_02" sheetId="19" r:id="rId19"/>
    <sheet name="01 - dle ÚRS_03" sheetId="20" r:id="rId20"/>
    <sheet name="02 - dle ÚOŽI_03" sheetId="21" r:id="rId21"/>
    <sheet name="01 - Dle Sborníku_01" sheetId="22" r:id="rId22"/>
    <sheet name="02 - Dle URS_02" sheetId="23" r:id="rId23"/>
    <sheet name="SO 12-12-01 - Doudleby na..." sheetId="24" r:id="rId24"/>
    <sheet name="SO 12-71-01 - Doudleby na..." sheetId="25" r:id="rId25"/>
    <sheet name="R01 - Infrastruktura_01" sheetId="26" r:id="rId26"/>
    <sheet name="R02 - Stavební část" sheetId="27" r:id="rId27"/>
    <sheet name="R04 - ON_01" sheetId="28" r:id="rId28"/>
    <sheet name="SO 12-72-01 - Doudleby na..." sheetId="29" r:id="rId29"/>
    <sheet name="R01 - Infrastruktura_02" sheetId="30" r:id="rId30"/>
    <sheet name="R02 - Stavební část_01" sheetId="31" r:id="rId31"/>
    <sheet name="R04 - ON_02" sheetId="32" r:id="rId32"/>
    <sheet name="SO 12-72-03 - Doudleby na..." sheetId="33" r:id="rId33"/>
    <sheet name="R01 - Infrastruktura_03" sheetId="34" r:id="rId34"/>
    <sheet name="R02 - Stavební část_02" sheetId="35" r:id="rId35"/>
    <sheet name="R04 - ON_03" sheetId="36" r:id="rId36"/>
    <sheet name="R01 - Infrastruktura_04" sheetId="37" r:id="rId37"/>
    <sheet name="R02 - Stavební část_03" sheetId="38" r:id="rId38"/>
    <sheet name="R04 - ON_04" sheetId="39" r:id="rId39"/>
    <sheet name="R01 - Infrastruktura_05" sheetId="40" r:id="rId40"/>
    <sheet name="R02 - Stavební část_04" sheetId="41" r:id="rId41"/>
    <sheet name="R04 - ON_05" sheetId="42" r:id="rId42"/>
    <sheet name="R01 - Infrastruktura_06" sheetId="43" r:id="rId43"/>
    <sheet name="R02 - Stavební část_05" sheetId="44" r:id="rId44"/>
    <sheet name="R04 - ON_06" sheetId="45" r:id="rId45"/>
    <sheet name="R01 - Infrastruktura_07" sheetId="46" r:id="rId46"/>
    <sheet name="R02 - Stavební část_06" sheetId="47" r:id="rId47"/>
    <sheet name="R04 - ON_07" sheetId="48" r:id="rId48"/>
    <sheet name="R01 - Infrastruktura_08" sheetId="49" r:id="rId49"/>
    <sheet name="R02 - Stavební část_07" sheetId="50" r:id="rId50"/>
    <sheet name="R04 - ON_08" sheetId="51" r:id="rId51"/>
    <sheet name="VON - VON" sheetId="52" r:id="rId52"/>
    <sheet name="Seznam figur" sheetId="53" r:id="rId53"/>
  </sheets>
  <definedNames>
    <definedName name="_xlnm.Print_Area" localSheetId="0">'Rekapitulace zakázky'!$D$4:$AO$36,'Rekapitulace zakázky'!$C$42:$AQ$122</definedName>
    <definedName name="_xlnm.Print_Titles" localSheetId="0">'Rekapitulace zakázky'!$52:$52</definedName>
    <definedName name="_xlnm._FilterDatabase" localSheetId="1" hidden="1">'01 - dle ÚRS'!$C$87:$K$133</definedName>
    <definedName name="_xlnm.Print_Area" localSheetId="1">'01 - dle ÚRS'!$C$4:$J$41,'01 - dle ÚRS'!$C$73:$K$133</definedName>
    <definedName name="_xlnm.Print_Titles" localSheetId="1">'01 - dle ÚRS'!$87:$87</definedName>
    <definedName name="_xlnm._FilterDatabase" localSheetId="2" hidden="1">'02 - dle ÚOŽI'!$C$93:$K$168</definedName>
    <definedName name="_xlnm.Print_Area" localSheetId="2">'02 - dle ÚOŽI'!$C$4:$J$41,'02 - dle ÚOŽI'!$C$79:$K$168</definedName>
    <definedName name="_xlnm.Print_Titles" localSheetId="2">'02 - dle ÚOŽI'!$93:$93</definedName>
    <definedName name="_xlnm._FilterDatabase" localSheetId="3" hidden="1">'01 - dle ÚRS_01'!$C$90:$K$218</definedName>
    <definedName name="_xlnm.Print_Area" localSheetId="3">'01 - dle ÚRS_01'!$C$4:$J$41,'01 - dle ÚRS_01'!$C$76:$K$218</definedName>
    <definedName name="_xlnm.Print_Titles" localSheetId="3">'01 - dle ÚRS_01'!$90:$90</definedName>
    <definedName name="_xlnm._FilterDatabase" localSheetId="4" hidden="1">'02 - dle ÚOŽI_01'!$C$106:$K$545</definedName>
    <definedName name="_xlnm.Print_Area" localSheetId="4">'02 - dle ÚOŽI_01'!$C$4:$J$41,'02 - dle ÚOŽI_01'!$C$92:$K$545</definedName>
    <definedName name="_xlnm.Print_Titles" localSheetId="4">'02 - dle ÚOŽI_01'!$106:$106</definedName>
    <definedName name="_xlnm._FilterDatabase" localSheetId="5" hidden="1">'PS 12-02-01 - Doudleby na...'!$C$82:$K$123</definedName>
    <definedName name="_xlnm.Print_Area" localSheetId="5">'PS 12-02-01 - Doudleby na...'!$C$4:$J$39,'PS 12-02-01 - Doudleby na...'!$C$70:$K$123</definedName>
    <definedName name="_xlnm.Print_Titles" localSheetId="5">'PS 12-02-01 - Doudleby na...'!$82:$82</definedName>
    <definedName name="_xlnm._FilterDatabase" localSheetId="6" hidden="1">'01 - Dle Sborníku'!$C$88:$K$163</definedName>
    <definedName name="_xlnm.Print_Area" localSheetId="6">'01 - Dle Sborníku'!$C$4:$J$41,'01 - Dle Sborníku'!$C$74:$K$163</definedName>
    <definedName name="_xlnm.Print_Titles" localSheetId="6">'01 - Dle Sborníku'!$88:$88</definedName>
    <definedName name="_xlnm._FilterDatabase" localSheetId="7" hidden="1">'02 - Dle URS'!$C$89:$K$118</definedName>
    <definedName name="_xlnm.Print_Area" localSheetId="7">'02 - Dle URS'!$C$4:$J$41,'02 - Dle URS'!$C$75:$K$118</definedName>
    <definedName name="_xlnm.Print_Titles" localSheetId="7">'02 - Dle URS'!$89:$89</definedName>
    <definedName name="_xlnm._FilterDatabase" localSheetId="8" hidden="1">'PS 12-02-21 - Rozhlasové ...'!$C$79:$K$91</definedName>
    <definedName name="_xlnm.Print_Area" localSheetId="8">'PS 12-02-21 - Rozhlasové ...'!$C$4:$J$39,'PS 12-02-21 - Rozhlasové ...'!$C$67:$K$91</definedName>
    <definedName name="_xlnm.Print_Titles" localSheetId="8">'PS 12-02-21 - Rozhlasové ...'!$79:$79</definedName>
    <definedName name="_xlnm._FilterDatabase" localSheetId="9" hidden="1">'PS 12-02-31 - Integrovaná...'!$C$79:$K$107</definedName>
    <definedName name="_xlnm.Print_Area" localSheetId="9">'PS 12-02-31 - Integrovaná...'!$C$4:$J$39,'PS 12-02-31 - Integrovaná...'!$C$67:$K$107</definedName>
    <definedName name="_xlnm.Print_Titles" localSheetId="9">'PS 12-02-31 - Integrovaná...'!$79:$79</definedName>
    <definedName name="_xlnm._FilterDatabase" localSheetId="10" hidden="1">'PS 12-02-41 - Poplachový ...'!$C$79:$K$122</definedName>
    <definedName name="_xlnm.Print_Area" localSheetId="10">'PS 12-02-41 - Poplachový ...'!$C$4:$J$39,'PS 12-02-41 - Poplachový ...'!$C$67:$K$122</definedName>
    <definedName name="_xlnm.Print_Titles" localSheetId="10">'PS 12-02-41 - Poplachový ...'!$79:$79</definedName>
    <definedName name="_xlnm._FilterDatabase" localSheetId="11" hidden="1">'PS 12-02-71 - Sdělovací z...'!$C$79:$K$108</definedName>
    <definedName name="_xlnm.Print_Area" localSheetId="11">'PS 12-02-71 - Sdělovací z...'!$C$4:$J$39,'PS 12-02-71 - Sdělovací z...'!$C$67:$K$108</definedName>
    <definedName name="_xlnm.Print_Titles" localSheetId="11">'PS 12-02-71 - Sdělovací z...'!$79:$79</definedName>
    <definedName name="_xlnm._FilterDatabase" localSheetId="12" hidden="1">'02 - dle URS_01'!$C$84:$K$87</definedName>
    <definedName name="_xlnm.Print_Area" localSheetId="12">'02 - dle URS_01'!$C$4:$J$41,'02 - dle URS_01'!$C$70:$K$87</definedName>
    <definedName name="_xlnm.Print_Titles" localSheetId="12">'02 - dle URS_01'!$84:$84</definedName>
    <definedName name="_xlnm._FilterDatabase" localSheetId="13" hidden="1">'PS 12-02-81 - Přenosový s...'!$C$79:$K$114</definedName>
    <definedName name="_xlnm.Print_Area" localSheetId="13">'PS 12-02-81 - Přenosový s...'!$C$4:$J$39,'PS 12-02-81 - Přenosový s...'!$C$67:$K$114</definedName>
    <definedName name="_xlnm.Print_Titles" localSheetId="13">'PS 12-02-81 - Přenosový s...'!$79:$79</definedName>
    <definedName name="_xlnm._FilterDatabase" localSheetId="14" hidden="1">'PS 12-03-11 -  Doudleby n...'!$C$83:$K$184</definedName>
    <definedName name="_xlnm.Print_Area" localSheetId="14">'PS 12-03-11 -  Doudleby n...'!$C$4:$J$39,'PS 12-03-11 -  Doudleby n...'!$C$71:$K$184</definedName>
    <definedName name="_xlnm.Print_Titles" localSheetId="14">'PS 12-03-11 -  Doudleby n...'!$83:$83</definedName>
    <definedName name="_xlnm._FilterDatabase" localSheetId="15" hidden="1">'R01 - Infrastruktura'!$C$94:$K$251</definedName>
    <definedName name="_xlnm.Print_Area" localSheetId="15">'R01 - Infrastruktura'!$C$4:$J$41,'R01 - Infrastruktura'!$C$80:$K$251</definedName>
    <definedName name="_xlnm.Print_Titles" localSheetId="15">'R01 - Infrastruktura'!$94:$94</definedName>
    <definedName name="_xlnm._FilterDatabase" localSheetId="16" hidden="1">'R04 - ON'!$C$85:$K$119</definedName>
    <definedName name="_xlnm.Print_Area" localSheetId="16">'R04 - ON'!$C$4:$J$41,'R04 - ON'!$C$71:$K$119</definedName>
    <definedName name="_xlnm.Print_Titles" localSheetId="16">'R04 - ON'!$85:$85</definedName>
    <definedName name="_xlnm._FilterDatabase" localSheetId="17" hidden="1">'01 - dle ÚRS_02'!$C$89:$K$143</definedName>
    <definedName name="_xlnm.Print_Area" localSheetId="17">'01 - dle ÚRS_02'!$C$4:$J$41,'01 - dle ÚRS_02'!$C$75:$K$143</definedName>
    <definedName name="_xlnm.Print_Titles" localSheetId="17">'01 - dle ÚRS_02'!$89:$89</definedName>
    <definedName name="_xlnm._FilterDatabase" localSheetId="18" hidden="1">'02 - dle ÚOŽI_02'!$C$92:$K$185</definedName>
    <definedName name="_xlnm.Print_Area" localSheetId="18">'02 - dle ÚOŽI_02'!$C$4:$J$41,'02 - dle ÚOŽI_02'!$C$78:$K$185</definedName>
    <definedName name="_xlnm.Print_Titles" localSheetId="18">'02 - dle ÚOŽI_02'!$92:$92</definedName>
    <definedName name="_xlnm._FilterDatabase" localSheetId="19" hidden="1">'01 - dle ÚRS_03'!$C$86:$K$132</definedName>
    <definedName name="_xlnm.Print_Area" localSheetId="19">'01 - dle ÚRS_03'!$C$4:$J$41,'01 - dle ÚRS_03'!$C$72:$K$132</definedName>
    <definedName name="_xlnm.Print_Titles" localSheetId="19">'01 - dle ÚRS_03'!$86:$86</definedName>
    <definedName name="_xlnm._FilterDatabase" localSheetId="20" hidden="1">'02 - dle ÚOŽI_03'!$C$96:$K$219</definedName>
    <definedName name="_xlnm.Print_Area" localSheetId="20">'02 - dle ÚOŽI_03'!$C$4:$J$41,'02 - dle ÚOŽI_03'!$C$82:$K$219</definedName>
    <definedName name="_xlnm.Print_Titles" localSheetId="20">'02 - dle ÚOŽI_03'!$96:$96</definedName>
    <definedName name="_xlnm._FilterDatabase" localSheetId="21" hidden="1">'01 - Dle Sborníku_01'!$C$88:$K$157</definedName>
    <definedName name="_xlnm.Print_Area" localSheetId="21">'01 - Dle Sborníku_01'!$C$4:$J$41,'01 - Dle Sborníku_01'!$C$74:$K$157</definedName>
    <definedName name="_xlnm.Print_Titles" localSheetId="21">'01 - Dle Sborníku_01'!$88:$88</definedName>
    <definedName name="_xlnm._FilterDatabase" localSheetId="22" hidden="1">'02 - Dle URS_02'!$C$89:$K$112</definedName>
    <definedName name="_xlnm.Print_Area" localSheetId="22">'02 - Dle URS_02'!$C$4:$J$41,'02 - Dle URS_02'!$C$75:$K$112</definedName>
    <definedName name="_xlnm.Print_Titles" localSheetId="22">'02 - Dle URS_02'!$89:$89</definedName>
    <definedName name="_xlnm._FilterDatabase" localSheetId="23" hidden="1">'SO 12-12-01 - Doudleby na...'!$C$81:$K$243</definedName>
    <definedName name="_xlnm.Print_Area" localSheetId="23">'SO 12-12-01 - Doudleby na...'!$C$4:$J$39,'SO 12-12-01 - Doudleby na...'!$C$69:$K$243</definedName>
    <definedName name="_xlnm.Print_Titles" localSheetId="23">'SO 12-12-01 - Doudleby na...'!$81:$81</definedName>
    <definedName name="_xlnm._FilterDatabase" localSheetId="24" hidden="1">'SO 12-71-01 - Doudleby na...'!$C$92:$K$297</definedName>
    <definedName name="_xlnm.Print_Area" localSheetId="24">'SO 12-71-01 - Doudleby na...'!$C$4:$J$39,'SO 12-71-01 - Doudleby na...'!$C$80:$K$297</definedName>
    <definedName name="_xlnm.Print_Titles" localSheetId="24">'SO 12-71-01 - Doudleby na...'!$92:$92</definedName>
    <definedName name="_xlnm._FilterDatabase" localSheetId="25" hidden="1">'R01 - Infrastruktura_01'!$C$90:$K$137</definedName>
    <definedName name="_xlnm.Print_Area" localSheetId="25">'R01 - Infrastruktura_01'!$C$4:$J$41,'R01 - Infrastruktura_01'!$C$76:$K$137</definedName>
    <definedName name="_xlnm.Print_Titles" localSheetId="25">'R01 - Infrastruktura_01'!$90:$90</definedName>
    <definedName name="_xlnm._FilterDatabase" localSheetId="26" hidden="1">'R02 - Stavební část'!$C$87:$K$109</definedName>
    <definedName name="_xlnm.Print_Area" localSheetId="26">'R02 - Stavební část'!$C$4:$J$41,'R02 - Stavební část'!$C$73:$K$109</definedName>
    <definedName name="_xlnm.Print_Titles" localSheetId="26">'R02 - Stavební část'!$87:$87</definedName>
    <definedName name="_xlnm._FilterDatabase" localSheetId="27" hidden="1">'R04 - ON_01'!$C$84:$K$88</definedName>
    <definedName name="_xlnm.Print_Area" localSheetId="27">'R04 - ON_01'!$C$4:$J$41,'R04 - ON_01'!$C$70:$K$88</definedName>
    <definedName name="_xlnm.Print_Titles" localSheetId="27">'R04 - ON_01'!$84:$84</definedName>
    <definedName name="_xlnm._FilterDatabase" localSheetId="28" hidden="1">'SO 12-72-01 - Doudleby na...'!$C$89:$K$171</definedName>
    <definedName name="_xlnm.Print_Area" localSheetId="28">'SO 12-72-01 - Doudleby na...'!$C$4:$J$39,'SO 12-72-01 - Doudleby na...'!$C$77:$K$171</definedName>
    <definedName name="_xlnm.Print_Titles" localSheetId="28">'SO 12-72-01 - Doudleby na...'!$89:$89</definedName>
    <definedName name="_xlnm._FilterDatabase" localSheetId="29" hidden="1">'R01 - Infrastruktura_02'!$C$87:$K$119</definedName>
    <definedName name="_xlnm.Print_Area" localSheetId="29">'R01 - Infrastruktura_02'!$C$4:$J$41,'R01 - Infrastruktura_02'!$C$73:$K$119</definedName>
    <definedName name="_xlnm.Print_Titles" localSheetId="29">'R01 - Infrastruktura_02'!$87:$87</definedName>
    <definedName name="_xlnm._FilterDatabase" localSheetId="30" hidden="1">'R02 - Stavební část_01'!$C$87:$K$105</definedName>
    <definedName name="_xlnm.Print_Area" localSheetId="30">'R02 - Stavební část_01'!$C$4:$J$41,'R02 - Stavební část_01'!$C$73:$K$105</definedName>
    <definedName name="_xlnm.Print_Titles" localSheetId="30">'R02 - Stavební část_01'!$87:$87</definedName>
    <definedName name="_xlnm._FilterDatabase" localSheetId="31" hidden="1">'R04 - ON_02'!$C$85:$K$90</definedName>
    <definedName name="_xlnm.Print_Area" localSheetId="31">'R04 - ON_02'!$C$4:$J$41,'R04 - ON_02'!$C$71:$K$90</definedName>
    <definedName name="_xlnm.Print_Titles" localSheetId="31">'R04 - ON_02'!$85:$85</definedName>
    <definedName name="_xlnm._FilterDatabase" localSheetId="32" hidden="1">'SO 12-72-03 - Doudleby na...'!$C$90:$K$187</definedName>
    <definedName name="_xlnm.Print_Area" localSheetId="32">'SO 12-72-03 - Doudleby na...'!$C$4:$J$39,'SO 12-72-03 - Doudleby na...'!$C$78:$K$187</definedName>
    <definedName name="_xlnm.Print_Titles" localSheetId="32">'SO 12-72-03 - Doudleby na...'!$90:$90</definedName>
    <definedName name="_xlnm._FilterDatabase" localSheetId="33" hidden="1">'R01 - Infrastruktura_03'!$C$90:$K$171</definedName>
    <definedName name="_xlnm.Print_Area" localSheetId="33">'R01 - Infrastruktura_03'!$C$4:$J$41,'R01 - Infrastruktura_03'!$C$76:$K$171</definedName>
    <definedName name="_xlnm.Print_Titles" localSheetId="33">'R01 - Infrastruktura_03'!$90:$90</definedName>
    <definedName name="_xlnm._FilterDatabase" localSheetId="34" hidden="1">'R02 - Stavební část_02'!$C$88:$K$110</definedName>
    <definedName name="_xlnm.Print_Area" localSheetId="34">'R02 - Stavební část_02'!$C$4:$J$41,'R02 - Stavební část_02'!$C$74:$K$110</definedName>
    <definedName name="_xlnm.Print_Titles" localSheetId="34">'R02 - Stavební část_02'!$88:$88</definedName>
    <definedName name="_xlnm._FilterDatabase" localSheetId="35" hidden="1">'R04 - ON_03'!$C$84:$K$90</definedName>
    <definedName name="_xlnm.Print_Area" localSheetId="35">'R04 - ON_03'!$C$4:$J$41,'R04 - ON_03'!$C$70:$K$90</definedName>
    <definedName name="_xlnm.Print_Titles" localSheetId="35">'R04 - ON_03'!$84:$84</definedName>
    <definedName name="_xlnm._FilterDatabase" localSheetId="36" hidden="1">'R01 - Infrastruktura_04'!$C$87:$K$120</definedName>
    <definedName name="_xlnm.Print_Area" localSheetId="36">'R01 - Infrastruktura_04'!$C$4:$J$41,'R01 - Infrastruktura_04'!$C$73:$K$120</definedName>
    <definedName name="_xlnm.Print_Titles" localSheetId="36">'R01 - Infrastruktura_04'!$87:$87</definedName>
    <definedName name="_xlnm._FilterDatabase" localSheetId="37" hidden="1">'R02 - Stavební část_03'!$C$87:$K$105</definedName>
    <definedName name="_xlnm.Print_Area" localSheetId="37">'R02 - Stavební část_03'!$C$4:$J$41,'R02 - Stavební část_03'!$C$73:$K$105</definedName>
    <definedName name="_xlnm.Print_Titles" localSheetId="37">'R02 - Stavební část_03'!$87:$87</definedName>
    <definedName name="_xlnm._FilterDatabase" localSheetId="38" hidden="1">'R04 - ON_04'!$C$86:$K$90</definedName>
    <definedName name="_xlnm.Print_Area" localSheetId="38">'R04 - ON_04'!$C$4:$J$41,'R04 - ON_04'!$C$72:$K$90</definedName>
    <definedName name="_xlnm.Print_Titles" localSheetId="38">'R04 - ON_04'!$86:$86</definedName>
    <definedName name="_xlnm._FilterDatabase" localSheetId="39" hidden="1">'R01 - Infrastruktura_05'!$C$92:$K$216</definedName>
    <definedName name="_xlnm.Print_Area" localSheetId="39">'R01 - Infrastruktura_05'!$C$4:$J$41,'R01 - Infrastruktura_05'!$C$78:$K$216</definedName>
    <definedName name="_xlnm.Print_Titles" localSheetId="39">'R01 - Infrastruktura_05'!$92:$92</definedName>
    <definedName name="_xlnm._FilterDatabase" localSheetId="40" hidden="1">'R02 - Stavební část_04'!$C$87:$K$149</definedName>
    <definedName name="_xlnm.Print_Area" localSheetId="40">'R02 - Stavební část_04'!$C$4:$J$41,'R02 - Stavební část_04'!$C$73:$K$149</definedName>
    <definedName name="_xlnm.Print_Titles" localSheetId="40">'R02 - Stavební část_04'!$87:$87</definedName>
    <definedName name="_xlnm._FilterDatabase" localSheetId="41" hidden="1">'R04 - ON_05'!$C$86:$K$113</definedName>
    <definedName name="_xlnm.Print_Area" localSheetId="41">'R04 - ON_05'!$C$4:$J$41,'R04 - ON_05'!$C$72:$K$113</definedName>
    <definedName name="_xlnm.Print_Titles" localSheetId="41">'R04 - ON_05'!$86:$86</definedName>
    <definedName name="_xlnm._FilterDatabase" localSheetId="42" hidden="1">'R01 - Infrastruktura_06'!$C$89:$K$164</definedName>
    <definedName name="_xlnm.Print_Area" localSheetId="42">'R01 - Infrastruktura_06'!$C$4:$J$41,'R01 - Infrastruktura_06'!$C$75:$K$164</definedName>
    <definedName name="_xlnm.Print_Titles" localSheetId="42">'R01 - Infrastruktura_06'!$89:$89</definedName>
    <definedName name="_xlnm._FilterDatabase" localSheetId="43" hidden="1">'R02 - Stavební část_05'!$C$87:$K$139</definedName>
    <definedName name="_xlnm.Print_Area" localSheetId="43">'R02 - Stavební část_05'!$C$4:$J$41,'R02 - Stavební část_05'!$C$73:$K$139</definedName>
    <definedName name="_xlnm.Print_Titles" localSheetId="43">'R02 - Stavební část_05'!$87:$87</definedName>
    <definedName name="_xlnm._FilterDatabase" localSheetId="44" hidden="1">'R04 - ON_06'!$C$86:$K$112</definedName>
    <definedName name="_xlnm.Print_Area" localSheetId="44">'R04 - ON_06'!$C$4:$J$41,'R04 - ON_06'!$C$72:$K$112</definedName>
    <definedName name="_xlnm.Print_Titles" localSheetId="44">'R04 - ON_06'!$86:$86</definedName>
    <definedName name="_xlnm._FilterDatabase" localSheetId="45" hidden="1">'R01 - Infrastruktura_07'!$C$93:$K$264</definedName>
    <definedName name="_xlnm.Print_Area" localSheetId="45">'R01 - Infrastruktura_07'!$C$4:$J$41,'R01 - Infrastruktura_07'!$C$79:$K$264</definedName>
    <definedName name="_xlnm.Print_Titles" localSheetId="45">'R01 - Infrastruktura_07'!$93:$93</definedName>
    <definedName name="_xlnm._FilterDatabase" localSheetId="46" hidden="1">'R02 - Stavební část_06'!$C$89:$K$163</definedName>
    <definedName name="_xlnm.Print_Area" localSheetId="46">'R02 - Stavební část_06'!$C$4:$J$41,'R02 - Stavební část_06'!$C$75:$K$163</definedName>
    <definedName name="_xlnm.Print_Titles" localSheetId="46">'R02 - Stavební část_06'!$89:$89</definedName>
    <definedName name="_xlnm._FilterDatabase" localSheetId="47" hidden="1">'R04 - ON_07'!$C$86:$K$126</definedName>
    <definedName name="_xlnm.Print_Area" localSheetId="47">'R04 - ON_07'!$C$4:$J$41,'R04 - ON_07'!$C$72:$K$126</definedName>
    <definedName name="_xlnm.Print_Titles" localSheetId="47">'R04 - ON_07'!$86:$86</definedName>
    <definedName name="_xlnm._FilterDatabase" localSheetId="48" hidden="1">'R01 - Infrastruktura_08'!$C$87:$K$123</definedName>
    <definedName name="_xlnm.Print_Area" localSheetId="48">'R01 - Infrastruktura_08'!$C$4:$J$41,'R01 - Infrastruktura_08'!$C$73:$K$123</definedName>
    <definedName name="_xlnm.Print_Titles" localSheetId="48">'R01 - Infrastruktura_08'!$87:$87</definedName>
    <definedName name="_xlnm._FilterDatabase" localSheetId="49" hidden="1">'R02 - Stavební část_07'!$C$87:$K$119</definedName>
    <definedName name="_xlnm.Print_Area" localSheetId="49">'R02 - Stavební část_07'!$C$4:$J$41,'R02 - Stavební část_07'!$C$73:$K$119</definedName>
    <definedName name="_xlnm.Print_Titles" localSheetId="49">'R02 - Stavební část_07'!$87:$87</definedName>
    <definedName name="_xlnm._FilterDatabase" localSheetId="50" hidden="1">'R04 - ON_08'!$C$86:$K$93</definedName>
    <definedName name="_xlnm.Print_Area" localSheetId="50">'R04 - ON_08'!$C$4:$J$41,'R04 - ON_08'!$C$72:$K$93</definedName>
    <definedName name="_xlnm.Print_Titles" localSheetId="50">'R04 - ON_08'!$86:$86</definedName>
    <definedName name="_xlnm._FilterDatabase" localSheetId="51" hidden="1">'VON - VON'!$C$82:$K$236</definedName>
    <definedName name="_xlnm.Print_Area" localSheetId="51">'VON - VON'!$C$4:$J$39,'VON - VON'!$C$70:$K$236</definedName>
    <definedName name="_xlnm.Print_Titles" localSheetId="51">'VON - VON'!$82:$82</definedName>
    <definedName name="_xlnm.Print_Area" localSheetId="52">'Seznam figur'!$C$4:$G$21</definedName>
    <definedName name="_xlnm.Print_Titles" localSheetId="52">'Seznam figur'!$9:$9</definedName>
  </definedNames>
  <calcPr/>
</workbook>
</file>

<file path=xl/calcChain.xml><?xml version="1.0" encoding="utf-8"?>
<calcChain xmlns="http://schemas.openxmlformats.org/spreadsheetml/2006/main">
  <c i="53" l="1" r="D7"/>
  <c i="52" r="J37"/>
  <c r="J36"/>
  <c i="1" r="AY121"/>
  <c i="52" r="J35"/>
  <c i="1" r="AX121"/>
  <c i="52" r="BI235"/>
  <c r="BH235"/>
  <c r="BG235"/>
  <c r="BF235"/>
  <c r="T235"/>
  <c r="R235"/>
  <c r="P235"/>
  <c r="BI233"/>
  <c r="BH233"/>
  <c r="BG233"/>
  <c r="BF233"/>
  <c r="T233"/>
  <c r="R233"/>
  <c r="P233"/>
  <c r="BI230"/>
  <c r="BH230"/>
  <c r="BG230"/>
  <c r="BF230"/>
  <c r="T230"/>
  <c r="T229"/>
  <c r="R230"/>
  <c r="R229"/>
  <c r="P230"/>
  <c r="P229"/>
  <c r="BI228"/>
  <c r="BH228"/>
  <c r="BG228"/>
  <c r="BF228"/>
  <c r="T228"/>
  <c r="R228"/>
  <c r="P228"/>
  <c r="BI227"/>
  <c r="BH227"/>
  <c r="BG227"/>
  <c r="BF227"/>
  <c r="T227"/>
  <c r="R227"/>
  <c r="P227"/>
  <c r="BI225"/>
  <c r="BH225"/>
  <c r="BG225"/>
  <c r="BF225"/>
  <c r="T225"/>
  <c r="R225"/>
  <c r="P225"/>
  <c r="BI224"/>
  <c r="BH224"/>
  <c r="BG224"/>
  <c r="BF224"/>
  <c r="T224"/>
  <c r="R224"/>
  <c r="P224"/>
  <c r="BI223"/>
  <c r="BH223"/>
  <c r="BG223"/>
  <c r="BF223"/>
  <c r="T223"/>
  <c r="R223"/>
  <c r="P223"/>
  <c r="BI222"/>
  <c r="BH222"/>
  <c r="BG222"/>
  <c r="BF222"/>
  <c r="T222"/>
  <c r="R222"/>
  <c r="P222"/>
  <c r="BI215"/>
  <c r="BH215"/>
  <c r="BG215"/>
  <c r="BF215"/>
  <c r="T215"/>
  <c r="R215"/>
  <c r="P215"/>
  <c r="BI211"/>
  <c r="BH211"/>
  <c r="BG211"/>
  <c r="BF211"/>
  <c r="T211"/>
  <c r="R211"/>
  <c r="P211"/>
  <c r="BI204"/>
  <c r="BH204"/>
  <c r="BG204"/>
  <c r="BF204"/>
  <c r="T204"/>
  <c r="R204"/>
  <c r="P204"/>
  <c r="BI181"/>
  <c r="BH181"/>
  <c r="BG181"/>
  <c r="BF181"/>
  <c r="T181"/>
  <c r="R181"/>
  <c r="P181"/>
  <c r="BI178"/>
  <c r="BH178"/>
  <c r="BG178"/>
  <c r="BF178"/>
  <c r="T178"/>
  <c r="R178"/>
  <c r="P178"/>
  <c r="BI165"/>
  <c r="BH165"/>
  <c r="BG165"/>
  <c r="BF165"/>
  <c r="T165"/>
  <c r="R165"/>
  <c r="P165"/>
  <c r="BI134"/>
  <c r="BH134"/>
  <c r="BG134"/>
  <c r="BF134"/>
  <c r="T134"/>
  <c r="R134"/>
  <c r="P134"/>
  <c r="BI132"/>
  <c r="BH132"/>
  <c r="BG132"/>
  <c r="BF132"/>
  <c r="T132"/>
  <c r="R132"/>
  <c r="P132"/>
  <c r="BI119"/>
  <c r="BH119"/>
  <c r="BG119"/>
  <c r="BF119"/>
  <c r="T119"/>
  <c r="R119"/>
  <c r="P119"/>
  <c r="BI117"/>
  <c r="BH117"/>
  <c r="BG117"/>
  <c r="BF117"/>
  <c r="T117"/>
  <c r="R117"/>
  <c r="P117"/>
  <c r="BI85"/>
  <c r="BH85"/>
  <c r="BG85"/>
  <c r="BF85"/>
  <c r="T85"/>
  <c r="R85"/>
  <c r="P85"/>
  <c r="J80"/>
  <c r="J79"/>
  <c r="F77"/>
  <c r="E75"/>
  <c r="J55"/>
  <c r="J54"/>
  <c r="F52"/>
  <c r="E50"/>
  <c r="J18"/>
  <c r="E18"/>
  <c r="F55"/>
  <c r="J17"/>
  <c r="J15"/>
  <c r="E15"/>
  <c r="F79"/>
  <c r="J14"/>
  <c r="J12"/>
  <c r="J77"/>
  <c r="E7"/>
  <c r="E48"/>
  <c i="51" r="J39"/>
  <c r="J38"/>
  <c i="1" r="AY120"/>
  <c i="51" r="J37"/>
  <c i="1" r="AX120"/>
  <c i="51" r="BI93"/>
  <c r="BH93"/>
  <c r="BG93"/>
  <c r="BF93"/>
  <c r="T93"/>
  <c r="R93"/>
  <c r="P93"/>
  <c r="BI92"/>
  <c r="BH92"/>
  <c r="BG92"/>
  <c r="BF92"/>
  <c r="T92"/>
  <c r="R92"/>
  <c r="P92"/>
  <c r="BI91"/>
  <c r="BH91"/>
  <c r="BG91"/>
  <c r="BF91"/>
  <c r="T91"/>
  <c r="R91"/>
  <c r="P91"/>
  <c r="BI90"/>
  <c r="BH90"/>
  <c r="BG90"/>
  <c r="BF90"/>
  <c r="T90"/>
  <c r="R90"/>
  <c r="P90"/>
  <c r="J83"/>
  <c r="F81"/>
  <c r="E79"/>
  <c r="J58"/>
  <c r="F56"/>
  <c r="E54"/>
  <c r="J26"/>
  <c r="E26"/>
  <c r="J59"/>
  <c r="J25"/>
  <c r="J20"/>
  <c r="E20"/>
  <c r="F84"/>
  <c r="J19"/>
  <c r="J17"/>
  <c r="E17"/>
  <c r="F58"/>
  <c r="J16"/>
  <c r="J14"/>
  <c r="J81"/>
  <c r="E7"/>
  <c r="E75"/>
  <c i="50" r="J39"/>
  <c r="J38"/>
  <c i="1" r="AY119"/>
  <c i="50" r="J37"/>
  <c i="1" r="AX119"/>
  <c i="50" r="BI117"/>
  <c r="BH117"/>
  <c r="BG117"/>
  <c r="BF117"/>
  <c r="T117"/>
  <c r="R117"/>
  <c r="P117"/>
  <c r="BI115"/>
  <c r="BH115"/>
  <c r="BG115"/>
  <c r="BF115"/>
  <c r="T115"/>
  <c r="R115"/>
  <c r="P115"/>
  <c r="BI113"/>
  <c r="BH113"/>
  <c r="BG113"/>
  <c r="BF113"/>
  <c r="T113"/>
  <c r="R113"/>
  <c r="P113"/>
  <c r="BI111"/>
  <c r="BH111"/>
  <c r="BG111"/>
  <c r="BF111"/>
  <c r="T111"/>
  <c r="R111"/>
  <c r="P111"/>
  <c r="BI107"/>
  <c r="BH107"/>
  <c r="BG107"/>
  <c r="BF107"/>
  <c r="T107"/>
  <c r="R107"/>
  <c r="P107"/>
  <c r="BI105"/>
  <c r="BH105"/>
  <c r="BG105"/>
  <c r="BF105"/>
  <c r="T105"/>
  <c r="R105"/>
  <c r="P105"/>
  <c r="BI102"/>
  <c r="BH102"/>
  <c r="BG102"/>
  <c r="BF102"/>
  <c r="T102"/>
  <c r="R102"/>
  <c r="P102"/>
  <c r="BI100"/>
  <c r="BH100"/>
  <c r="BG100"/>
  <c r="BF100"/>
  <c r="T100"/>
  <c r="R100"/>
  <c r="P100"/>
  <c r="BI96"/>
  <c r="BH96"/>
  <c r="BG96"/>
  <c r="BF96"/>
  <c r="T96"/>
  <c r="R96"/>
  <c r="P96"/>
  <c r="BI91"/>
  <c r="BH91"/>
  <c r="BG91"/>
  <c r="BF91"/>
  <c r="T91"/>
  <c r="R91"/>
  <c r="P91"/>
  <c r="J84"/>
  <c r="F82"/>
  <c r="E80"/>
  <c r="J58"/>
  <c r="F56"/>
  <c r="E54"/>
  <c r="J26"/>
  <c r="E26"/>
  <c r="J85"/>
  <c r="J25"/>
  <c r="J20"/>
  <c r="E20"/>
  <c r="F85"/>
  <c r="J19"/>
  <c r="J17"/>
  <c r="E17"/>
  <c r="F84"/>
  <c r="J16"/>
  <c r="J14"/>
  <c r="J56"/>
  <c r="E7"/>
  <c r="E50"/>
  <c i="49" r="J39"/>
  <c r="J38"/>
  <c i="1" r="AY118"/>
  <c i="49" r="J37"/>
  <c i="1" r="AX118"/>
  <c i="49" r="BI123"/>
  <c r="BH123"/>
  <c r="BG123"/>
  <c r="BF123"/>
  <c r="T123"/>
  <c r="R123"/>
  <c r="P123"/>
  <c r="BI122"/>
  <c r="BH122"/>
  <c r="BG122"/>
  <c r="BF122"/>
  <c r="T122"/>
  <c r="R122"/>
  <c r="P122"/>
  <c r="BI120"/>
  <c r="BH120"/>
  <c r="BG120"/>
  <c r="BF120"/>
  <c r="T120"/>
  <c r="R120"/>
  <c r="P120"/>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9"/>
  <c r="BH109"/>
  <c r="BG109"/>
  <c r="BF109"/>
  <c r="T109"/>
  <c r="R109"/>
  <c r="P109"/>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98"/>
  <c r="BH98"/>
  <c r="BG98"/>
  <c r="BF98"/>
  <c r="T98"/>
  <c r="R98"/>
  <c r="P98"/>
  <c r="BI94"/>
  <c r="BH94"/>
  <c r="BG94"/>
  <c r="BF94"/>
  <c r="T94"/>
  <c r="R94"/>
  <c r="P94"/>
  <c r="BI90"/>
  <c r="BH90"/>
  <c r="BG90"/>
  <c r="BF90"/>
  <c r="T90"/>
  <c r="R90"/>
  <c r="P90"/>
  <c r="J84"/>
  <c r="F82"/>
  <c r="E80"/>
  <c r="J58"/>
  <c r="F56"/>
  <c r="E54"/>
  <c r="J26"/>
  <c r="E26"/>
  <c r="J85"/>
  <c r="J25"/>
  <c r="J20"/>
  <c r="E20"/>
  <c r="F85"/>
  <c r="J19"/>
  <c r="J17"/>
  <c r="E17"/>
  <c r="F58"/>
  <c r="J16"/>
  <c r="J14"/>
  <c r="J56"/>
  <c r="E7"/>
  <c r="E76"/>
  <c i="48" r="J39"/>
  <c r="J38"/>
  <c i="1" r="AY116"/>
  <c i="48" r="J37"/>
  <c i="1" r="AX116"/>
  <c i="48"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13"/>
  <c r="BH113"/>
  <c r="BG113"/>
  <c r="BF113"/>
  <c r="T113"/>
  <c r="R113"/>
  <c r="P113"/>
  <c r="BI111"/>
  <c r="BH111"/>
  <c r="BG111"/>
  <c r="BF111"/>
  <c r="T111"/>
  <c r="R111"/>
  <c r="P111"/>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81"/>
  <c r="E7"/>
  <c r="E75"/>
  <c i="47" r="J39"/>
  <c r="J38"/>
  <c i="1" r="AY115"/>
  <c i="47" r="J37"/>
  <c i="1" r="AX115"/>
  <c i="47" r="BI162"/>
  <c r="BH162"/>
  <c r="BG162"/>
  <c r="BF162"/>
  <c r="T162"/>
  <c r="T161"/>
  <c r="T160"/>
  <c r="R162"/>
  <c r="R161"/>
  <c r="R160"/>
  <c r="P162"/>
  <c r="P161"/>
  <c r="P160"/>
  <c r="BI157"/>
  <c r="BH157"/>
  <c r="BG157"/>
  <c r="BF157"/>
  <c r="T157"/>
  <c r="R157"/>
  <c r="P157"/>
  <c r="BI155"/>
  <c r="BH155"/>
  <c r="BG155"/>
  <c r="BF155"/>
  <c r="T155"/>
  <c r="R155"/>
  <c r="P155"/>
  <c r="BI152"/>
  <c r="BH152"/>
  <c r="BG152"/>
  <c r="BF152"/>
  <c r="T152"/>
  <c r="R152"/>
  <c r="P152"/>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7"/>
  <c r="BH117"/>
  <c r="BG117"/>
  <c r="BF117"/>
  <c r="T117"/>
  <c r="R117"/>
  <c r="P117"/>
  <c r="BI115"/>
  <c r="BH115"/>
  <c r="BG115"/>
  <c r="BF115"/>
  <c r="T115"/>
  <c r="R115"/>
  <c r="P115"/>
  <c r="BI112"/>
  <c r="BH112"/>
  <c r="BG112"/>
  <c r="BF112"/>
  <c r="T112"/>
  <c r="R112"/>
  <c r="P112"/>
  <c r="BI108"/>
  <c r="BH108"/>
  <c r="BG108"/>
  <c r="BF108"/>
  <c r="T108"/>
  <c r="R108"/>
  <c r="P108"/>
  <c r="BI104"/>
  <c r="BH104"/>
  <c r="BG104"/>
  <c r="BF104"/>
  <c r="T104"/>
  <c r="R104"/>
  <c r="P104"/>
  <c r="BI96"/>
  <c r="BH96"/>
  <c r="BG96"/>
  <c r="BF96"/>
  <c r="T96"/>
  <c r="R96"/>
  <c r="P96"/>
  <c r="BI93"/>
  <c r="BH93"/>
  <c r="BG93"/>
  <c r="BF93"/>
  <c r="T93"/>
  <c r="R93"/>
  <c r="P93"/>
  <c r="J87"/>
  <c r="J86"/>
  <c r="F86"/>
  <c r="F84"/>
  <c r="E82"/>
  <c r="J59"/>
  <c r="J58"/>
  <c r="F58"/>
  <c r="F56"/>
  <c r="E54"/>
  <c r="J20"/>
  <c r="E20"/>
  <c r="F59"/>
  <c r="J19"/>
  <c r="J14"/>
  <c r="J84"/>
  <c r="E7"/>
  <c r="E78"/>
  <c i="46" r="J39"/>
  <c r="J38"/>
  <c i="1" r="AY114"/>
  <c i="46" r="J37"/>
  <c i="1" r="AX114"/>
  <c i="46" r="BI263"/>
  <c r="BH263"/>
  <c r="BG263"/>
  <c r="BF263"/>
  <c r="T263"/>
  <c r="R263"/>
  <c r="P263"/>
  <c r="BI262"/>
  <c r="BH262"/>
  <c r="BG262"/>
  <c r="BF262"/>
  <c r="T262"/>
  <c r="R262"/>
  <c r="P262"/>
  <c r="BI261"/>
  <c r="BH261"/>
  <c r="BG261"/>
  <c r="BF261"/>
  <c r="T261"/>
  <c r="R261"/>
  <c r="P261"/>
  <c r="BI259"/>
  <c r="BH259"/>
  <c r="BG259"/>
  <c r="BF259"/>
  <c r="T259"/>
  <c r="R259"/>
  <c r="P259"/>
  <c r="BI257"/>
  <c r="BH257"/>
  <c r="BG257"/>
  <c r="BF257"/>
  <c r="T257"/>
  <c r="R257"/>
  <c r="P257"/>
  <c r="BI255"/>
  <c r="BH255"/>
  <c r="BG255"/>
  <c r="BF255"/>
  <c r="T255"/>
  <c r="R255"/>
  <c r="P255"/>
  <c r="BI254"/>
  <c r="BH254"/>
  <c r="BG254"/>
  <c r="BF254"/>
  <c r="T254"/>
  <c r="R254"/>
  <c r="P254"/>
  <c r="BI253"/>
  <c r="BH253"/>
  <c r="BG253"/>
  <c r="BF253"/>
  <c r="T253"/>
  <c r="R253"/>
  <c r="P253"/>
  <c r="BI251"/>
  <c r="BH251"/>
  <c r="BG251"/>
  <c r="BF251"/>
  <c r="T251"/>
  <c r="R251"/>
  <c r="P251"/>
  <c r="BI250"/>
  <c r="BH250"/>
  <c r="BG250"/>
  <c r="BF250"/>
  <c r="T250"/>
  <c r="R250"/>
  <c r="P250"/>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09"/>
  <c r="BH209"/>
  <c r="BG209"/>
  <c r="BF209"/>
  <c r="T209"/>
  <c r="R209"/>
  <c r="P209"/>
  <c r="BI208"/>
  <c r="BH208"/>
  <c r="BG208"/>
  <c r="BF208"/>
  <c r="T208"/>
  <c r="R208"/>
  <c r="P208"/>
  <c r="BI206"/>
  <c r="BH206"/>
  <c r="BG206"/>
  <c r="BF206"/>
  <c r="T206"/>
  <c r="R206"/>
  <c r="P206"/>
  <c r="BI205"/>
  <c r="BH205"/>
  <c r="BG205"/>
  <c r="BF205"/>
  <c r="T205"/>
  <c r="R205"/>
  <c r="P205"/>
  <c r="BI203"/>
  <c r="BH203"/>
  <c r="BG203"/>
  <c r="BF203"/>
  <c r="T203"/>
  <c r="R203"/>
  <c r="P203"/>
  <c r="BI202"/>
  <c r="BH202"/>
  <c r="BG202"/>
  <c r="BF202"/>
  <c r="T202"/>
  <c r="R202"/>
  <c r="P202"/>
  <c r="BI200"/>
  <c r="BH200"/>
  <c r="BG200"/>
  <c r="BF200"/>
  <c r="T200"/>
  <c r="R200"/>
  <c r="P200"/>
  <c r="BI199"/>
  <c r="BH199"/>
  <c r="BG199"/>
  <c r="BF199"/>
  <c r="T199"/>
  <c r="R199"/>
  <c r="P199"/>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89"/>
  <c r="BH189"/>
  <c r="BG189"/>
  <c r="BF189"/>
  <c r="T189"/>
  <c r="R189"/>
  <c r="P189"/>
  <c r="BI188"/>
  <c r="BH188"/>
  <c r="BG188"/>
  <c r="BF188"/>
  <c r="T188"/>
  <c r="R188"/>
  <c r="P188"/>
  <c r="BI186"/>
  <c r="BH186"/>
  <c r="BG186"/>
  <c r="BF186"/>
  <c r="T186"/>
  <c r="R186"/>
  <c r="P186"/>
  <c r="BI184"/>
  <c r="BH184"/>
  <c r="BG184"/>
  <c r="BF184"/>
  <c r="T184"/>
  <c r="R184"/>
  <c r="P184"/>
  <c r="BI180"/>
  <c r="BH180"/>
  <c r="BG180"/>
  <c r="BF180"/>
  <c r="T180"/>
  <c r="R180"/>
  <c r="P180"/>
  <c r="BI179"/>
  <c r="BH179"/>
  <c r="BG179"/>
  <c r="BF179"/>
  <c r="T179"/>
  <c r="R179"/>
  <c r="P179"/>
  <c r="BI178"/>
  <c r="BH178"/>
  <c r="BG178"/>
  <c r="BF178"/>
  <c r="T178"/>
  <c r="R178"/>
  <c r="P178"/>
  <c r="BI177"/>
  <c r="BH177"/>
  <c r="BG177"/>
  <c r="BF177"/>
  <c r="T177"/>
  <c r="R177"/>
  <c r="P177"/>
  <c r="BI173"/>
  <c r="BH173"/>
  <c r="BG173"/>
  <c r="BF173"/>
  <c r="T173"/>
  <c r="R173"/>
  <c r="P173"/>
  <c r="BI171"/>
  <c r="BH171"/>
  <c r="BG171"/>
  <c r="BF171"/>
  <c r="T171"/>
  <c r="R171"/>
  <c r="P171"/>
  <c r="BI170"/>
  <c r="BH170"/>
  <c r="BG170"/>
  <c r="BF170"/>
  <c r="T170"/>
  <c r="R170"/>
  <c r="P170"/>
  <c r="BI169"/>
  <c r="BH169"/>
  <c r="BG169"/>
  <c r="BF169"/>
  <c r="T169"/>
  <c r="R169"/>
  <c r="P169"/>
  <c r="BI167"/>
  <c r="BH167"/>
  <c r="BG167"/>
  <c r="BF167"/>
  <c r="T167"/>
  <c r="R167"/>
  <c r="P167"/>
  <c r="BI166"/>
  <c r="BH166"/>
  <c r="BG166"/>
  <c r="BF166"/>
  <c r="T166"/>
  <c r="R166"/>
  <c r="P166"/>
  <c r="BI164"/>
  <c r="BH164"/>
  <c r="BG164"/>
  <c r="BF164"/>
  <c r="T164"/>
  <c r="R164"/>
  <c r="P164"/>
  <c r="BI162"/>
  <c r="BH162"/>
  <c r="BG162"/>
  <c r="BF162"/>
  <c r="T162"/>
  <c r="R162"/>
  <c r="P162"/>
  <c r="BI156"/>
  <c r="BH156"/>
  <c r="BG156"/>
  <c r="BF156"/>
  <c r="T156"/>
  <c r="R156"/>
  <c r="P156"/>
  <c r="BI150"/>
  <c r="BH150"/>
  <c r="BG150"/>
  <c r="BF150"/>
  <c r="T150"/>
  <c r="R150"/>
  <c r="P150"/>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59"/>
  <c r="J19"/>
  <c r="J14"/>
  <c r="J56"/>
  <c r="E7"/>
  <c r="E82"/>
  <c i="45" r="J39"/>
  <c r="J38"/>
  <c i="1" r="AY112"/>
  <c i="45" r="J37"/>
  <c i="1" r="AX112"/>
  <c i="45" r="BI112"/>
  <c r="BH112"/>
  <c r="BG112"/>
  <c r="BF112"/>
  <c r="T112"/>
  <c r="R112"/>
  <c r="P112"/>
  <c r="BI111"/>
  <c r="BH111"/>
  <c r="BG111"/>
  <c r="BF111"/>
  <c r="T111"/>
  <c r="R111"/>
  <c r="P111"/>
  <c r="BI102"/>
  <c r="BH102"/>
  <c r="BG102"/>
  <c r="BF102"/>
  <c r="T102"/>
  <c r="R102"/>
  <c r="P102"/>
  <c r="BI95"/>
  <c r="BH95"/>
  <c r="BG95"/>
  <c r="BF95"/>
  <c r="T95"/>
  <c r="R95"/>
  <c r="P95"/>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56"/>
  <c r="E7"/>
  <c r="E75"/>
  <c i="44" r="J39"/>
  <c r="J38"/>
  <c i="1" r="AY111"/>
  <c i="44" r="J37"/>
  <c i="1" r="AX111"/>
  <c i="44"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5"/>
  <c r="BH125"/>
  <c r="BG125"/>
  <c r="BF125"/>
  <c r="T125"/>
  <c r="R125"/>
  <c r="P125"/>
  <c r="BI123"/>
  <c r="BH123"/>
  <c r="BG123"/>
  <c r="BF123"/>
  <c r="T123"/>
  <c r="R123"/>
  <c r="P123"/>
  <c r="BI121"/>
  <c r="BH121"/>
  <c r="BG121"/>
  <c r="BF121"/>
  <c r="T121"/>
  <c r="R121"/>
  <c r="P121"/>
  <c r="BI119"/>
  <c r="BH119"/>
  <c r="BG119"/>
  <c r="BF119"/>
  <c r="T119"/>
  <c r="R119"/>
  <c r="P119"/>
  <c r="BI116"/>
  <c r="BH116"/>
  <c r="BG116"/>
  <c r="BF116"/>
  <c r="T116"/>
  <c r="R116"/>
  <c r="P116"/>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4"/>
  <c r="BH94"/>
  <c r="BG94"/>
  <c r="BF94"/>
  <c r="T94"/>
  <c r="R94"/>
  <c r="P94"/>
  <c r="BI91"/>
  <c r="BH91"/>
  <c r="BG91"/>
  <c r="BF91"/>
  <c r="T91"/>
  <c r="R91"/>
  <c r="P91"/>
  <c r="J85"/>
  <c r="J84"/>
  <c r="F84"/>
  <c r="F82"/>
  <c r="E80"/>
  <c r="J59"/>
  <c r="J58"/>
  <c r="F58"/>
  <c r="F56"/>
  <c r="E54"/>
  <c r="J20"/>
  <c r="E20"/>
  <c r="F85"/>
  <c r="J19"/>
  <c r="J14"/>
  <c r="J82"/>
  <c r="E7"/>
  <c r="E50"/>
  <c i="43" r="J39"/>
  <c r="J38"/>
  <c i="1" r="AY110"/>
  <c i="43" r="J37"/>
  <c i="1" r="AX110"/>
  <c i="43" r="BI162"/>
  <c r="BH162"/>
  <c r="BG162"/>
  <c r="BF162"/>
  <c r="T162"/>
  <c r="R162"/>
  <c r="P162"/>
  <c r="BI160"/>
  <c r="BH160"/>
  <c r="BG160"/>
  <c r="BF160"/>
  <c r="T160"/>
  <c r="R160"/>
  <c r="P160"/>
  <c r="BI158"/>
  <c r="BH158"/>
  <c r="BG158"/>
  <c r="BF158"/>
  <c r="T158"/>
  <c r="R158"/>
  <c r="P158"/>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38"/>
  <c r="BH138"/>
  <c r="BG138"/>
  <c r="BF138"/>
  <c r="T138"/>
  <c r="R138"/>
  <c r="P138"/>
  <c r="BI137"/>
  <c r="BH137"/>
  <c r="BG137"/>
  <c r="BF137"/>
  <c r="T137"/>
  <c r="R137"/>
  <c r="P137"/>
  <c r="BI136"/>
  <c r="BH136"/>
  <c r="BG136"/>
  <c r="BF136"/>
  <c r="T136"/>
  <c r="R136"/>
  <c r="P136"/>
  <c r="BI133"/>
  <c r="BH133"/>
  <c r="BG133"/>
  <c r="BF133"/>
  <c r="T133"/>
  <c r="R133"/>
  <c r="P133"/>
  <c r="BI131"/>
  <c r="BH131"/>
  <c r="BG131"/>
  <c r="BF131"/>
  <c r="T131"/>
  <c r="R131"/>
  <c r="P131"/>
  <c r="BI130"/>
  <c r="BH130"/>
  <c r="BG130"/>
  <c r="BF130"/>
  <c r="T130"/>
  <c r="R130"/>
  <c r="P130"/>
  <c r="BI129"/>
  <c r="BH129"/>
  <c r="BG129"/>
  <c r="BF129"/>
  <c r="T129"/>
  <c r="R129"/>
  <c r="P129"/>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17"/>
  <c r="BH117"/>
  <c r="BG117"/>
  <c r="BF117"/>
  <c r="T117"/>
  <c r="R117"/>
  <c r="P117"/>
  <c r="BI116"/>
  <c r="BH116"/>
  <c r="BG116"/>
  <c r="BF116"/>
  <c r="T116"/>
  <c r="R116"/>
  <c r="P116"/>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5"/>
  <c r="BH95"/>
  <c r="BG95"/>
  <c r="BF95"/>
  <c r="T95"/>
  <c r="R95"/>
  <c r="P95"/>
  <c r="BI93"/>
  <c r="BH93"/>
  <c r="BG93"/>
  <c r="BF93"/>
  <c r="T93"/>
  <c r="R93"/>
  <c r="P93"/>
  <c r="J87"/>
  <c r="J86"/>
  <c r="F86"/>
  <c r="F84"/>
  <c r="E82"/>
  <c r="J59"/>
  <c r="J58"/>
  <c r="F58"/>
  <c r="F56"/>
  <c r="E54"/>
  <c r="J20"/>
  <c r="E20"/>
  <c r="F59"/>
  <c r="J19"/>
  <c r="J14"/>
  <c r="J84"/>
  <c r="E7"/>
  <c r="E78"/>
  <c i="42" r="J39"/>
  <c r="J38"/>
  <c i="1" r="AY108"/>
  <c i="42" r="J37"/>
  <c i="1" r="AX108"/>
  <c i="42" r="BI113"/>
  <c r="BH113"/>
  <c r="BG113"/>
  <c r="BF113"/>
  <c r="T113"/>
  <c r="R113"/>
  <c r="P113"/>
  <c r="BI112"/>
  <c r="BH112"/>
  <c r="BG112"/>
  <c r="BF112"/>
  <c r="T112"/>
  <c r="R112"/>
  <c r="P112"/>
  <c r="BI103"/>
  <c r="BH103"/>
  <c r="BG103"/>
  <c r="BF103"/>
  <c r="T103"/>
  <c r="R103"/>
  <c r="P103"/>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81"/>
  <c r="E7"/>
  <c r="E75"/>
  <c i="41" r="J39"/>
  <c r="J38"/>
  <c i="1" r="AY107"/>
  <c i="41" r="J37"/>
  <c i="1" r="AX107"/>
  <c i="41"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94"/>
  <c r="BH94"/>
  <c r="BG94"/>
  <c r="BF94"/>
  <c r="T94"/>
  <c r="R94"/>
  <c r="P94"/>
  <c r="BI91"/>
  <c r="BH91"/>
  <c r="BG91"/>
  <c r="BF91"/>
  <c r="T91"/>
  <c r="R91"/>
  <c r="P91"/>
  <c r="J85"/>
  <c r="J84"/>
  <c r="F84"/>
  <c r="F82"/>
  <c r="E80"/>
  <c r="J59"/>
  <c r="J58"/>
  <c r="F58"/>
  <c r="F56"/>
  <c r="E54"/>
  <c r="J20"/>
  <c r="E20"/>
  <c r="F85"/>
  <c r="J19"/>
  <c r="J14"/>
  <c r="J82"/>
  <c r="E7"/>
  <c r="E50"/>
  <c i="40" r="J39"/>
  <c r="J38"/>
  <c i="1" r="AY106"/>
  <c i="40" r="J37"/>
  <c i="1" r="AX106"/>
  <c i="40" r="BI214"/>
  <c r="BH214"/>
  <c r="BG214"/>
  <c r="BF214"/>
  <c r="T214"/>
  <c r="R214"/>
  <c r="P214"/>
  <c r="BI213"/>
  <c r="BH213"/>
  <c r="BG213"/>
  <c r="BF213"/>
  <c r="T213"/>
  <c r="R213"/>
  <c r="P213"/>
  <c r="BI211"/>
  <c r="BH211"/>
  <c r="BG211"/>
  <c r="BF211"/>
  <c r="T211"/>
  <c r="R211"/>
  <c r="P211"/>
  <c r="BI209"/>
  <c r="BH209"/>
  <c r="BG209"/>
  <c r="BF209"/>
  <c r="T209"/>
  <c r="R209"/>
  <c r="P209"/>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7"/>
  <c r="BH197"/>
  <c r="BG197"/>
  <c r="BF197"/>
  <c r="T197"/>
  <c r="R197"/>
  <c r="P197"/>
  <c r="BI195"/>
  <c r="BH195"/>
  <c r="BG195"/>
  <c r="BF195"/>
  <c r="T195"/>
  <c r="R195"/>
  <c r="P195"/>
  <c r="BI193"/>
  <c r="BH193"/>
  <c r="BG193"/>
  <c r="BF193"/>
  <c r="T193"/>
  <c r="R193"/>
  <c r="P193"/>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69"/>
  <c r="BH169"/>
  <c r="BG169"/>
  <c r="BF169"/>
  <c r="T169"/>
  <c r="R169"/>
  <c r="P169"/>
  <c r="BI168"/>
  <c r="BH168"/>
  <c r="BG168"/>
  <c r="BF168"/>
  <c r="T168"/>
  <c r="R168"/>
  <c r="P168"/>
  <c r="BI167"/>
  <c r="BH167"/>
  <c r="BG167"/>
  <c r="BF167"/>
  <c r="T167"/>
  <c r="R167"/>
  <c r="P167"/>
  <c r="BI165"/>
  <c r="BH165"/>
  <c r="BG165"/>
  <c r="BF165"/>
  <c r="T165"/>
  <c r="R165"/>
  <c r="P165"/>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6"/>
  <c r="BH146"/>
  <c r="BG146"/>
  <c r="BF146"/>
  <c r="T146"/>
  <c r="R146"/>
  <c r="P146"/>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8"/>
  <c r="BH128"/>
  <c r="BG128"/>
  <c r="BF128"/>
  <c r="T128"/>
  <c r="R128"/>
  <c r="P128"/>
  <c r="BI122"/>
  <c r="BH122"/>
  <c r="BG122"/>
  <c r="BF122"/>
  <c r="T122"/>
  <c r="R122"/>
  <c r="P122"/>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101"/>
  <c r="BH101"/>
  <c r="BG101"/>
  <c r="BF101"/>
  <c r="T101"/>
  <c r="R101"/>
  <c r="P101"/>
  <c r="BI100"/>
  <c r="BH100"/>
  <c r="BG100"/>
  <c r="BF100"/>
  <c r="T100"/>
  <c r="R100"/>
  <c r="P100"/>
  <c r="BI98"/>
  <c r="BH98"/>
  <c r="BG98"/>
  <c r="BF98"/>
  <c r="T98"/>
  <c r="R98"/>
  <c r="P98"/>
  <c r="BI96"/>
  <c r="BH96"/>
  <c r="BG96"/>
  <c r="BF96"/>
  <c r="T96"/>
  <c r="R96"/>
  <c r="P96"/>
  <c r="J90"/>
  <c r="J89"/>
  <c r="F89"/>
  <c r="F87"/>
  <c r="E85"/>
  <c r="J59"/>
  <c r="J58"/>
  <c r="F58"/>
  <c r="F56"/>
  <c r="E54"/>
  <c r="J20"/>
  <c r="E20"/>
  <c r="F59"/>
  <c r="J19"/>
  <c r="J14"/>
  <c r="J87"/>
  <c r="E7"/>
  <c r="E50"/>
  <c i="39" r="J39"/>
  <c r="J38"/>
  <c i="1" r="AY104"/>
  <c i="39" r="J37"/>
  <c i="1" r="AX104"/>
  <c i="39" r="BI90"/>
  <c r="BH90"/>
  <c r="BG90"/>
  <c r="BF90"/>
  <c r="T90"/>
  <c r="T89"/>
  <c r="T88"/>
  <c r="T87"/>
  <c r="R90"/>
  <c r="R89"/>
  <c r="R88"/>
  <c r="R87"/>
  <c r="P90"/>
  <c r="P89"/>
  <c r="P88"/>
  <c r="P87"/>
  <c i="1" r="AU104"/>
  <c i="39" r="J84"/>
  <c r="J83"/>
  <c r="F83"/>
  <c r="F81"/>
  <c r="E79"/>
  <c r="J59"/>
  <c r="J58"/>
  <c r="F58"/>
  <c r="F56"/>
  <c r="E54"/>
  <c r="J20"/>
  <c r="E20"/>
  <c r="F84"/>
  <c r="J19"/>
  <c r="J14"/>
  <c r="J81"/>
  <c r="E7"/>
  <c r="E75"/>
  <c i="38" r="J39"/>
  <c r="J38"/>
  <c i="1" r="AY103"/>
  <c i="38" r="J37"/>
  <c i="1" r="AX103"/>
  <c i="38" r="BI103"/>
  <c r="BH103"/>
  <c r="BG103"/>
  <c r="BF103"/>
  <c r="T103"/>
  <c r="R103"/>
  <c r="P103"/>
  <c r="BI101"/>
  <c r="BH101"/>
  <c r="BG101"/>
  <c r="BF101"/>
  <c r="T101"/>
  <c r="R101"/>
  <c r="P101"/>
  <c r="BI99"/>
  <c r="BH99"/>
  <c r="BG99"/>
  <c r="BF99"/>
  <c r="T99"/>
  <c r="R99"/>
  <c r="P99"/>
  <c r="BI97"/>
  <c r="BH97"/>
  <c r="BG97"/>
  <c r="BF97"/>
  <c r="T97"/>
  <c r="R97"/>
  <c r="P97"/>
  <c r="BI94"/>
  <c r="BH94"/>
  <c r="BG94"/>
  <c r="BF94"/>
  <c r="T94"/>
  <c r="R94"/>
  <c r="P94"/>
  <c r="BI91"/>
  <c r="BH91"/>
  <c r="BG91"/>
  <c r="BF91"/>
  <c r="T91"/>
  <c r="R91"/>
  <c r="P91"/>
  <c r="J84"/>
  <c r="F82"/>
  <c r="E80"/>
  <c r="J58"/>
  <c r="F56"/>
  <c r="E54"/>
  <c r="J26"/>
  <c r="E26"/>
  <c r="J85"/>
  <c r="J25"/>
  <c r="J20"/>
  <c r="E20"/>
  <c r="F85"/>
  <c r="J19"/>
  <c r="J17"/>
  <c r="E17"/>
  <c r="F58"/>
  <c r="J16"/>
  <c r="J14"/>
  <c r="J56"/>
  <c r="E7"/>
  <c r="E76"/>
  <c i="37" r="J39"/>
  <c r="J38"/>
  <c i="1" r="AY102"/>
  <c i="37" r="J37"/>
  <c i="1" r="AX102"/>
  <c i="37" r="BI120"/>
  <c r="BH120"/>
  <c r="BG120"/>
  <c r="BF120"/>
  <c r="T120"/>
  <c r="R120"/>
  <c r="P120"/>
  <c r="BI119"/>
  <c r="BH119"/>
  <c r="BG119"/>
  <c r="BF119"/>
  <c r="T119"/>
  <c r="R119"/>
  <c r="P119"/>
  <c r="BI117"/>
  <c r="BH117"/>
  <c r="BG117"/>
  <c r="BF117"/>
  <c r="T117"/>
  <c r="R117"/>
  <c r="P117"/>
  <c r="BI116"/>
  <c r="BH116"/>
  <c r="BG116"/>
  <c r="BF116"/>
  <c r="T116"/>
  <c r="R116"/>
  <c r="P116"/>
  <c r="BI115"/>
  <c r="BH115"/>
  <c r="BG115"/>
  <c r="BF115"/>
  <c r="T115"/>
  <c r="R115"/>
  <c r="P115"/>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7"/>
  <c r="BH97"/>
  <c r="BG97"/>
  <c r="BF97"/>
  <c r="T97"/>
  <c r="R97"/>
  <c r="P97"/>
  <c r="BI95"/>
  <c r="BH95"/>
  <c r="BG95"/>
  <c r="BF95"/>
  <c r="T95"/>
  <c r="R95"/>
  <c r="P95"/>
  <c r="BI93"/>
  <c r="BH93"/>
  <c r="BG93"/>
  <c r="BF93"/>
  <c r="T93"/>
  <c r="R93"/>
  <c r="P93"/>
  <c r="BI92"/>
  <c r="BH92"/>
  <c r="BG92"/>
  <c r="BF92"/>
  <c r="T92"/>
  <c r="R92"/>
  <c r="P92"/>
  <c r="BI91"/>
  <c r="BH91"/>
  <c r="BG91"/>
  <c r="BF91"/>
  <c r="T91"/>
  <c r="R91"/>
  <c r="P91"/>
  <c r="J85"/>
  <c r="J84"/>
  <c r="F84"/>
  <c r="F82"/>
  <c r="E80"/>
  <c r="J59"/>
  <c r="J58"/>
  <c r="F58"/>
  <c r="F56"/>
  <c r="E54"/>
  <c r="J20"/>
  <c r="E20"/>
  <c r="F85"/>
  <c r="J19"/>
  <c r="J14"/>
  <c r="J82"/>
  <c r="E7"/>
  <c r="E76"/>
  <c i="36" r="J39"/>
  <c r="J38"/>
  <c i="1" r="AY100"/>
  <c i="36" r="J37"/>
  <c i="1" r="AX100"/>
  <c i="36" r="BI90"/>
  <c r="BH90"/>
  <c r="BG90"/>
  <c r="BF90"/>
  <c r="T90"/>
  <c r="R90"/>
  <c r="P90"/>
  <c r="BI88"/>
  <c r="BH88"/>
  <c r="BG88"/>
  <c r="BF88"/>
  <c r="T88"/>
  <c r="R88"/>
  <c r="P88"/>
  <c r="BI87"/>
  <c r="BH87"/>
  <c r="BG87"/>
  <c r="BF87"/>
  <c r="T87"/>
  <c r="R87"/>
  <c r="P87"/>
  <c r="BI86"/>
  <c r="BH86"/>
  <c r="BG86"/>
  <c r="BF86"/>
  <c r="T86"/>
  <c r="R86"/>
  <c r="P86"/>
  <c r="J82"/>
  <c r="J81"/>
  <c r="F81"/>
  <c r="F79"/>
  <c r="E77"/>
  <c r="J59"/>
  <c r="J58"/>
  <c r="F58"/>
  <c r="F56"/>
  <c r="E54"/>
  <c r="J20"/>
  <c r="E20"/>
  <c r="F59"/>
  <c r="J19"/>
  <c r="J14"/>
  <c r="J79"/>
  <c r="E7"/>
  <c r="E73"/>
  <c i="35" r="J39"/>
  <c r="J38"/>
  <c i="1" r="AY99"/>
  <c i="35" r="J37"/>
  <c i="1" r="AX99"/>
  <c i="35" r="BI107"/>
  <c r="BH107"/>
  <c r="BG107"/>
  <c r="BF107"/>
  <c r="T107"/>
  <c r="R107"/>
  <c r="P107"/>
  <c r="BI106"/>
  <c r="BH106"/>
  <c r="BG106"/>
  <c r="BF106"/>
  <c r="T106"/>
  <c r="R106"/>
  <c r="P106"/>
  <c r="BI105"/>
  <c r="BH105"/>
  <c r="BG105"/>
  <c r="BF105"/>
  <c r="T105"/>
  <c r="R105"/>
  <c r="P105"/>
  <c r="BI102"/>
  <c r="BH102"/>
  <c r="BG102"/>
  <c r="BF102"/>
  <c r="T102"/>
  <c r="R102"/>
  <c r="P102"/>
  <c r="BI101"/>
  <c r="BH101"/>
  <c r="BG101"/>
  <c r="BF101"/>
  <c r="T101"/>
  <c r="R101"/>
  <c r="P101"/>
  <c r="BI99"/>
  <c r="BH99"/>
  <c r="BG99"/>
  <c r="BF99"/>
  <c r="T99"/>
  <c r="R99"/>
  <c r="P99"/>
  <c r="BI97"/>
  <c r="BH97"/>
  <c r="BG97"/>
  <c r="BF97"/>
  <c r="T97"/>
  <c r="R97"/>
  <c r="P97"/>
  <c r="BI95"/>
  <c r="BH95"/>
  <c r="BG95"/>
  <c r="BF95"/>
  <c r="T95"/>
  <c r="R95"/>
  <c r="P95"/>
  <c r="BI93"/>
  <c r="BH93"/>
  <c r="BG93"/>
  <c r="BF93"/>
  <c r="T93"/>
  <c r="R93"/>
  <c r="P93"/>
  <c r="J86"/>
  <c r="J85"/>
  <c r="F85"/>
  <c r="F83"/>
  <c r="E81"/>
  <c r="J59"/>
  <c r="J58"/>
  <c r="F58"/>
  <c r="F56"/>
  <c r="E54"/>
  <c r="J20"/>
  <c r="E20"/>
  <c r="F86"/>
  <c r="J19"/>
  <c r="J14"/>
  <c r="J83"/>
  <c r="E7"/>
  <c r="E77"/>
  <c i="34" r="J39"/>
  <c r="J38"/>
  <c i="1" r="AY98"/>
  <c i="34" r="J37"/>
  <c i="1" r="AX98"/>
  <c i="34" r="BI170"/>
  <c r="BH170"/>
  <c r="BG170"/>
  <c r="BF170"/>
  <c r="T170"/>
  <c r="R170"/>
  <c r="P170"/>
  <c r="BI168"/>
  <c r="BH168"/>
  <c r="BG168"/>
  <c r="BF168"/>
  <c r="T168"/>
  <c r="R168"/>
  <c r="P168"/>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8"/>
  <c r="BH158"/>
  <c r="BG158"/>
  <c r="BF158"/>
  <c r="T158"/>
  <c r="R158"/>
  <c r="P158"/>
  <c r="BI157"/>
  <c r="BH157"/>
  <c r="BG157"/>
  <c r="BF157"/>
  <c r="T157"/>
  <c r="R157"/>
  <c r="P157"/>
  <c r="BI156"/>
  <c r="BH156"/>
  <c r="BG156"/>
  <c r="BF156"/>
  <c r="T156"/>
  <c r="R156"/>
  <c r="P156"/>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27"/>
  <c r="BH127"/>
  <c r="BG127"/>
  <c r="BF127"/>
  <c r="T127"/>
  <c r="R127"/>
  <c r="P127"/>
  <c r="BI126"/>
  <c r="BH126"/>
  <c r="BG126"/>
  <c r="BF126"/>
  <c r="T126"/>
  <c r="R126"/>
  <c r="P126"/>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5"/>
  <c r="BH95"/>
  <c r="BG95"/>
  <c r="BF95"/>
  <c r="T95"/>
  <c r="R95"/>
  <c r="P95"/>
  <c r="BI94"/>
  <c r="BH94"/>
  <c r="BG94"/>
  <c r="BF94"/>
  <c r="T94"/>
  <c r="R94"/>
  <c r="P94"/>
  <c r="J88"/>
  <c r="J87"/>
  <c r="F87"/>
  <c r="F85"/>
  <c r="E83"/>
  <c r="J59"/>
  <c r="J58"/>
  <c r="F58"/>
  <c r="F56"/>
  <c r="E54"/>
  <c r="J20"/>
  <c r="E20"/>
  <c r="F59"/>
  <c r="J19"/>
  <c r="J14"/>
  <c r="J56"/>
  <c r="E7"/>
  <c r="E79"/>
  <c i="33" r="J37"/>
  <c r="J36"/>
  <c i="1" r="AY96"/>
  <c i="33" r="J35"/>
  <c i="1" r="AX96"/>
  <c i="33" r="BI187"/>
  <c r="BH187"/>
  <c r="BG187"/>
  <c r="BF187"/>
  <c r="T187"/>
  <c r="T186"/>
  <c r="R187"/>
  <c r="R186"/>
  <c r="P187"/>
  <c r="P186"/>
  <c r="BI185"/>
  <c r="BH185"/>
  <c r="BG185"/>
  <c r="BF185"/>
  <c r="T185"/>
  <c r="R185"/>
  <c r="P185"/>
  <c r="BI184"/>
  <c r="BH184"/>
  <c r="BG184"/>
  <c r="BF184"/>
  <c r="T184"/>
  <c r="R184"/>
  <c r="P184"/>
  <c r="BI182"/>
  <c r="BH182"/>
  <c r="BG182"/>
  <c r="BF182"/>
  <c r="T182"/>
  <c r="R182"/>
  <c r="P182"/>
  <c r="BI181"/>
  <c r="BH181"/>
  <c r="BG181"/>
  <c r="BF181"/>
  <c r="T181"/>
  <c r="R181"/>
  <c r="P181"/>
  <c r="BI180"/>
  <c r="BH180"/>
  <c r="BG180"/>
  <c r="BF180"/>
  <c r="T180"/>
  <c r="R180"/>
  <c r="P180"/>
  <c r="BI177"/>
  <c r="BH177"/>
  <c r="BG177"/>
  <c r="BF177"/>
  <c r="T177"/>
  <c r="T176"/>
  <c r="R177"/>
  <c r="R176"/>
  <c r="P177"/>
  <c r="P176"/>
  <c r="BI174"/>
  <c r="BH174"/>
  <c r="BG174"/>
  <c r="BF174"/>
  <c r="T174"/>
  <c r="R174"/>
  <c r="P174"/>
  <c r="BI172"/>
  <c r="BH172"/>
  <c r="BG172"/>
  <c r="BF172"/>
  <c r="T172"/>
  <c r="R172"/>
  <c r="P172"/>
  <c r="BI168"/>
  <c r="BH168"/>
  <c r="BG168"/>
  <c r="BF168"/>
  <c r="T168"/>
  <c r="T167"/>
  <c r="R168"/>
  <c r="R167"/>
  <c r="P168"/>
  <c r="P167"/>
  <c r="BI165"/>
  <c r="BH165"/>
  <c r="BG165"/>
  <c r="BF165"/>
  <c r="T165"/>
  <c r="R165"/>
  <c r="P165"/>
  <c r="BI162"/>
  <c r="BH162"/>
  <c r="BG162"/>
  <c r="BF162"/>
  <c r="T162"/>
  <c r="R162"/>
  <c r="P162"/>
  <c r="BI159"/>
  <c r="BH159"/>
  <c r="BG159"/>
  <c r="BF159"/>
  <c r="T159"/>
  <c r="R159"/>
  <c r="P159"/>
  <c r="BI154"/>
  <c r="BH154"/>
  <c r="BG154"/>
  <c r="BF154"/>
  <c r="T154"/>
  <c r="R154"/>
  <c r="P154"/>
  <c r="BI149"/>
  <c r="BH149"/>
  <c r="BG149"/>
  <c r="BF149"/>
  <c r="T149"/>
  <c r="R149"/>
  <c r="P149"/>
  <c r="BI146"/>
  <c r="BH146"/>
  <c r="BG146"/>
  <c r="BF146"/>
  <c r="T146"/>
  <c r="R146"/>
  <c r="P146"/>
  <c r="BI144"/>
  <c r="BH144"/>
  <c r="BG144"/>
  <c r="BF144"/>
  <c r="T144"/>
  <c r="R144"/>
  <c r="P144"/>
  <c r="BI140"/>
  <c r="BH140"/>
  <c r="BG140"/>
  <c r="BF140"/>
  <c r="T140"/>
  <c r="R140"/>
  <c r="P140"/>
  <c r="BI135"/>
  <c r="BH135"/>
  <c r="BG135"/>
  <c r="BF135"/>
  <c r="T135"/>
  <c r="R135"/>
  <c r="P135"/>
  <c r="BI126"/>
  <c r="BH126"/>
  <c r="BG126"/>
  <c r="BF126"/>
  <c r="T126"/>
  <c r="R126"/>
  <c r="P126"/>
  <c r="BI123"/>
  <c r="BH123"/>
  <c r="BG123"/>
  <c r="BF123"/>
  <c r="T123"/>
  <c r="R123"/>
  <c r="P123"/>
  <c r="BI120"/>
  <c r="BH120"/>
  <c r="BG120"/>
  <c r="BF120"/>
  <c r="T120"/>
  <c r="R120"/>
  <c r="P120"/>
  <c r="BI111"/>
  <c r="BH111"/>
  <c r="BG111"/>
  <c r="BF111"/>
  <c r="T111"/>
  <c r="R111"/>
  <c r="P111"/>
  <c r="BI102"/>
  <c r="BH102"/>
  <c r="BG102"/>
  <c r="BF102"/>
  <c r="T102"/>
  <c r="R102"/>
  <c r="P102"/>
  <c r="BI97"/>
  <c r="BH97"/>
  <c r="BG97"/>
  <c r="BF97"/>
  <c r="T97"/>
  <c r="R97"/>
  <c r="P97"/>
  <c r="BI94"/>
  <c r="BH94"/>
  <c r="BG94"/>
  <c r="BF94"/>
  <c r="T94"/>
  <c r="R94"/>
  <c r="P94"/>
  <c r="J88"/>
  <c r="J87"/>
  <c r="F85"/>
  <c r="E83"/>
  <c r="J55"/>
  <c r="J54"/>
  <c r="F52"/>
  <c r="E50"/>
  <c r="J18"/>
  <c r="E18"/>
  <c r="F88"/>
  <c r="J17"/>
  <c r="J15"/>
  <c r="E15"/>
  <c r="F54"/>
  <c r="J14"/>
  <c r="J12"/>
  <c r="J85"/>
  <c r="E7"/>
  <c r="E48"/>
  <c i="32" r="J39"/>
  <c r="J38"/>
  <c i="1" r="AY95"/>
  <c i="32" r="J37"/>
  <c i="1" r="AX95"/>
  <c i="32" r="BI90"/>
  <c r="BH90"/>
  <c r="BG90"/>
  <c r="BF90"/>
  <c r="T90"/>
  <c r="R90"/>
  <c r="P90"/>
  <c r="BI89"/>
  <c r="BH89"/>
  <c r="BG89"/>
  <c r="BF89"/>
  <c r="T89"/>
  <c r="R89"/>
  <c r="P89"/>
  <c r="BI88"/>
  <c r="BH88"/>
  <c r="BG88"/>
  <c r="BF88"/>
  <c r="T88"/>
  <c r="R88"/>
  <c r="P88"/>
  <c r="J83"/>
  <c r="J82"/>
  <c r="F82"/>
  <c r="F80"/>
  <c r="E78"/>
  <c r="J59"/>
  <c r="J58"/>
  <c r="F58"/>
  <c r="F56"/>
  <c r="E54"/>
  <c r="J20"/>
  <c r="E20"/>
  <c r="F59"/>
  <c r="J19"/>
  <c r="J14"/>
  <c r="J80"/>
  <c r="E7"/>
  <c r="E50"/>
  <c i="31" r="J39"/>
  <c r="J38"/>
  <c i="1" r="AY94"/>
  <c i="31" r="J37"/>
  <c i="1" r="AX94"/>
  <c i="31" r="BI103"/>
  <c r="BH103"/>
  <c r="BG103"/>
  <c r="BF103"/>
  <c r="T103"/>
  <c r="R103"/>
  <c r="P103"/>
  <c r="BI101"/>
  <c r="BH101"/>
  <c r="BG101"/>
  <c r="BF101"/>
  <c r="T101"/>
  <c r="R101"/>
  <c r="P101"/>
  <c r="BI99"/>
  <c r="BH99"/>
  <c r="BG99"/>
  <c r="BF99"/>
  <c r="T99"/>
  <c r="R99"/>
  <c r="P99"/>
  <c r="BI97"/>
  <c r="BH97"/>
  <c r="BG97"/>
  <c r="BF97"/>
  <c r="T97"/>
  <c r="R97"/>
  <c r="P97"/>
  <c r="BI94"/>
  <c r="BH94"/>
  <c r="BG94"/>
  <c r="BF94"/>
  <c r="T94"/>
  <c r="R94"/>
  <c r="P94"/>
  <c r="BI91"/>
  <c r="BH91"/>
  <c r="BG91"/>
  <c r="BF91"/>
  <c r="T91"/>
  <c r="R91"/>
  <c r="P91"/>
  <c r="J84"/>
  <c r="F82"/>
  <c r="E80"/>
  <c r="J58"/>
  <c r="F56"/>
  <c r="E54"/>
  <c r="J26"/>
  <c r="E26"/>
  <c r="J85"/>
  <c r="J25"/>
  <c r="J20"/>
  <c r="E20"/>
  <c r="F59"/>
  <c r="J19"/>
  <c r="J17"/>
  <c r="E17"/>
  <c r="F84"/>
  <c r="J16"/>
  <c r="J14"/>
  <c r="J56"/>
  <c r="E7"/>
  <c r="E76"/>
  <c i="30" r="J39"/>
  <c r="J38"/>
  <c i="1" r="AY93"/>
  <c i="30" r="J37"/>
  <c i="1" r="AX93"/>
  <c i="30" r="BI119"/>
  <c r="BH119"/>
  <c r="BG119"/>
  <c r="BF119"/>
  <c r="T119"/>
  <c r="R119"/>
  <c r="P119"/>
  <c r="BI118"/>
  <c r="BH118"/>
  <c r="BG118"/>
  <c r="BF118"/>
  <c r="T118"/>
  <c r="R118"/>
  <c r="P118"/>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4"/>
  <c r="BH94"/>
  <c r="BG94"/>
  <c r="BF94"/>
  <c r="T94"/>
  <c r="R94"/>
  <c r="P94"/>
  <c r="BI91"/>
  <c r="BH91"/>
  <c r="BG91"/>
  <c r="BF91"/>
  <c r="T91"/>
  <c r="R91"/>
  <c r="P91"/>
  <c r="J85"/>
  <c r="J84"/>
  <c r="F84"/>
  <c r="F82"/>
  <c r="E80"/>
  <c r="J59"/>
  <c r="J58"/>
  <c r="F58"/>
  <c r="F56"/>
  <c r="E54"/>
  <c r="J20"/>
  <c r="E20"/>
  <c r="F59"/>
  <c r="J19"/>
  <c r="J14"/>
  <c r="J82"/>
  <c r="E7"/>
  <c r="E50"/>
  <c i="29" r="J37"/>
  <c r="J36"/>
  <c i="1" r="AY91"/>
  <c i="29" r="J35"/>
  <c i="1" r="AX91"/>
  <c i="29" r="BI171"/>
  <c r="BH171"/>
  <c r="BG171"/>
  <c r="BF171"/>
  <c r="T171"/>
  <c r="T170"/>
  <c r="R171"/>
  <c r="R170"/>
  <c r="P171"/>
  <c r="P170"/>
  <c r="BI169"/>
  <c r="BH169"/>
  <c r="BG169"/>
  <c r="BF169"/>
  <c r="T169"/>
  <c r="R169"/>
  <c r="P169"/>
  <c r="BI168"/>
  <c r="BH168"/>
  <c r="BG168"/>
  <c r="BF168"/>
  <c r="T168"/>
  <c r="R168"/>
  <c r="P168"/>
  <c r="BI166"/>
  <c r="BH166"/>
  <c r="BG166"/>
  <c r="BF166"/>
  <c r="T166"/>
  <c r="R166"/>
  <c r="P166"/>
  <c r="BI165"/>
  <c r="BH165"/>
  <c r="BG165"/>
  <c r="BF165"/>
  <c r="T165"/>
  <c r="R165"/>
  <c r="P165"/>
  <c r="BI164"/>
  <c r="BH164"/>
  <c r="BG164"/>
  <c r="BF164"/>
  <c r="T164"/>
  <c r="R164"/>
  <c r="P164"/>
  <c r="BI161"/>
  <c r="BH161"/>
  <c r="BG161"/>
  <c r="BF161"/>
  <c r="T161"/>
  <c r="T160"/>
  <c r="R161"/>
  <c r="R160"/>
  <c r="P161"/>
  <c r="P160"/>
  <c r="BI158"/>
  <c r="BH158"/>
  <c r="BG158"/>
  <c r="BF158"/>
  <c r="T158"/>
  <c r="T157"/>
  <c r="R158"/>
  <c r="R157"/>
  <c r="P158"/>
  <c r="P157"/>
  <c r="BI155"/>
  <c r="BH155"/>
  <c r="BG155"/>
  <c r="BF155"/>
  <c r="T155"/>
  <c r="R155"/>
  <c r="P155"/>
  <c r="BI152"/>
  <c r="BH152"/>
  <c r="BG152"/>
  <c r="BF152"/>
  <c r="T152"/>
  <c r="R152"/>
  <c r="P152"/>
  <c r="BI149"/>
  <c r="BH149"/>
  <c r="BG149"/>
  <c r="BF149"/>
  <c r="T149"/>
  <c r="R149"/>
  <c r="P149"/>
  <c r="BI144"/>
  <c r="BH144"/>
  <c r="BG144"/>
  <c r="BF144"/>
  <c r="T144"/>
  <c r="R144"/>
  <c r="P144"/>
  <c r="BI139"/>
  <c r="BH139"/>
  <c r="BG139"/>
  <c r="BF139"/>
  <c r="T139"/>
  <c r="R139"/>
  <c r="P139"/>
  <c r="BI135"/>
  <c r="BH135"/>
  <c r="BG135"/>
  <c r="BF135"/>
  <c r="T135"/>
  <c r="R135"/>
  <c r="P135"/>
  <c r="BI132"/>
  <c r="BH132"/>
  <c r="BG132"/>
  <c r="BF132"/>
  <c r="T132"/>
  <c r="R132"/>
  <c r="P132"/>
  <c r="BI127"/>
  <c r="BH127"/>
  <c r="BG127"/>
  <c r="BF127"/>
  <c r="T127"/>
  <c r="R127"/>
  <c r="P127"/>
  <c r="BI120"/>
  <c r="BH120"/>
  <c r="BG120"/>
  <c r="BF120"/>
  <c r="T120"/>
  <c r="R120"/>
  <c r="P120"/>
  <c r="BI117"/>
  <c r="BH117"/>
  <c r="BG117"/>
  <c r="BF117"/>
  <c r="T117"/>
  <c r="R117"/>
  <c r="P117"/>
  <c r="BI114"/>
  <c r="BH114"/>
  <c r="BG114"/>
  <c r="BF114"/>
  <c r="T114"/>
  <c r="R114"/>
  <c r="P114"/>
  <c r="BI108"/>
  <c r="BH108"/>
  <c r="BG108"/>
  <c r="BF108"/>
  <c r="T108"/>
  <c r="R108"/>
  <c r="P108"/>
  <c r="BI102"/>
  <c r="BH102"/>
  <c r="BG102"/>
  <c r="BF102"/>
  <c r="T102"/>
  <c r="R102"/>
  <c r="P102"/>
  <c r="BI99"/>
  <c r="BH99"/>
  <c r="BG99"/>
  <c r="BF99"/>
  <c r="T99"/>
  <c r="R99"/>
  <c r="P99"/>
  <c r="BI96"/>
  <c r="BH96"/>
  <c r="BG96"/>
  <c r="BF96"/>
  <c r="T96"/>
  <c r="R96"/>
  <c r="P96"/>
  <c r="BI93"/>
  <c r="BH93"/>
  <c r="BG93"/>
  <c r="BF93"/>
  <c r="T93"/>
  <c r="R93"/>
  <c r="P93"/>
  <c r="J87"/>
  <c r="J86"/>
  <c r="F84"/>
  <c r="E82"/>
  <c r="J55"/>
  <c r="J54"/>
  <c r="F52"/>
  <c r="E50"/>
  <c r="J18"/>
  <c r="E18"/>
  <c r="F87"/>
  <c r="J17"/>
  <c r="J15"/>
  <c r="E15"/>
  <c r="F86"/>
  <c r="J14"/>
  <c r="J12"/>
  <c r="J84"/>
  <c r="E7"/>
  <c r="E48"/>
  <c i="28" r="J39"/>
  <c r="J38"/>
  <c i="1" r="AY90"/>
  <c i="28" r="J37"/>
  <c i="1" r="AX90"/>
  <c i="28" r="BI88"/>
  <c r="BH88"/>
  <c r="BG88"/>
  <c r="BF88"/>
  <c r="T88"/>
  <c r="R88"/>
  <c r="P88"/>
  <c r="BI87"/>
  <c r="BH87"/>
  <c r="BG87"/>
  <c r="BF87"/>
  <c r="T87"/>
  <c r="R87"/>
  <c r="P87"/>
  <c r="BI86"/>
  <c r="BH86"/>
  <c r="BG86"/>
  <c r="BF86"/>
  <c r="T86"/>
  <c r="R86"/>
  <c r="P86"/>
  <c r="J82"/>
  <c r="J81"/>
  <c r="F81"/>
  <c r="F79"/>
  <c r="E77"/>
  <c r="J59"/>
  <c r="J58"/>
  <c r="F58"/>
  <c r="F56"/>
  <c r="E54"/>
  <c r="J20"/>
  <c r="E20"/>
  <c r="F59"/>
  <c r="J19"/>
  <c r="J14"/>
  <c r="J56"/>
  <c r="E7"/>
  <c r="E50"/>
  <c i="27" r="J39"/>
  <c r="J38"/>
  <c i="1" r="AY89"/>
  <c i="27" r="J37"/>
  <c i="1" r="AX89"/>
  <c i="27" r="BI109"/>
  <c r="BH109"/>
  <c r="BG109"/>
  <c r="BF109"/>
  <c r="T109"/>
  <c r="R109"/>
  <c r="P109"/>
  <c r="BI108"/>
  <c r="BH108"/>
  <c r="BG108"/>
  <c r="BF108"/>
  <c r="T108"/>
  <c r="R108"/>
  <c r="P108"/>
  <c r="BI105"/>
  <c r="BH105"/>
  <c r="BG105"/>
  <c r="BF105"/>
  <c r="T105"/>
  <c r="R105"/>
  <c r="P105"/>
  <c r="BI102"/>
  <c r="BH102"/>
  <c r="BG102"/>
  <c r="BF102"/>
  <c r="T102"/>
  <c r="T101"/>
  <c r="R102"/>
  <c r="R101"/>
  <c r="P102"/>
  <c r="P101"/>
  <c r="BI99"/>
  <c r="BH99"/>
  <c r="BG99"/>
  <c r="BF99"/>
  <c r="T99"/>
  <c r="R99"/>
  <c r="P99"/>
  <c r="BI97"/>
  <c r="BH97"/>
  <c r="BG97"/>
  <c r="BF97"/>
  <c r="T97"/>
  <c r="R97"/>
  <c r="P97"/>
  <c r="BI95"/>
  <c r="BH95"/>
  <c r="BG95"/>
  <c r="BF95"/>
  <c r="T95"/>
  <c r="R95"/>
  <c r="P95"/>
  <c r="BI93"/>
  <c r="BH93"/>
  <c r="BG93"/>
  <c r="BF93"/>
  <c r="T93"/>
  <c r="R93"/>
  <c r="P93"/>
  <c r="BI92"/>
  <c r="BH92"/>
  <c r="BG92"/>
  <c r="BF92"/>
  <c r="T92"/>
  <c r="R92"/>
  <c r="P92"/>
  <c r="BI91"/>
  <c r="BH91"/>
  <c r="BG91"/>
  <c r="BF91"/>
  <c r="T91"/>
  <c r="R91"/>
  <c r="P91"/>
  <c r="BI90"/>
  <c r="BH90"/>
  <c r="BG90"/>
  <c r="BF90"/>
  <c r="T90"/>
  <c r="R90"/>
  <c r="P90"/>
  <c r="J85"/>
  <c r="J84"/>
  <c r="F84"/>
  <c r="F82"/>
  <c r="E80"/>
  <c r="J59"/>
  <c r="J58"/>
  <c r="F58"/>
  <c r="F56"/>
  <c r="E54"/>
  <c r="J20"/>
  <c r="E20"/>
  <c r="F59"/>
  <c r="J19"/>
  <c r="J14"/>
  <c r="J82"/>
  <c r="E7"/>
  <c r="E50"/>
  <c i="26" r="J39"/>
  <c r="J38"/>
  <c i="1" r="AY88"/>
  <c i="26" r="J37"/>
  <c i="1" r="AX88"/>
  <c i="26"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7"/>
  <c r="BH117"/>
  <c r="BG117"/>
  <c r="BF117"/>
  <c r="T117"/>
  <c r="R117"/>
  <c r="P117"/>
  <c r="BI116"/>
  <c r="BH116"/>
  <c r="BG116"/>
  <c r="BF116"/>
  <c r="T116"/>
  <c r="R116"/>
  <c r="P116"/>
  <c r="BI114"/>
  <c r="BH114"/>
  <c r="BG114"/>
  <c r="BF114"/>
  <c r="T114"/>
  <c r="R114"/>
  <c r="P114"/>
  <c r="BI112"/>
  <c r="BH112"/>
  <c r="BG112"/>
  <c r="BF112"/>
  <c r="T112"/>
  <c r="R112"/>
  <c r="P112"/>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J88"/>
  <c r="J87"/>
  <c r="F87"/>
  <c r="F85"/>
  <c r="E83"/>
  <c r="J59"/>
  <c r="J58"/>
  <c r="F58"/>
  <c r="F56"/>
  <c r="E54"/>
  <c r="J20"/>
  <c r="E20"/>
  <c r="F59"/>
  <c r="J19"/>
  <c r="J14"/>
  <c r="J56"/>
  <c r="E7"/>
  <c r="E79"/>
  <c i="25" r="J37"/>
  <c r="J36"/>
  <c i="1" r="AY86"/>
  <c i="25" r="J35"/>
  <c i="1" r="AX86"/>
  <c i="25" r="BI297"/>
  <c r="BH297"/>
  <c r="BG297"/>
  <c r="BF297"/>
  <c r="T297"/>
  <c r="T296"/>
  <c r="R297"/>
  <c r="R296"/>
  <c r="P297"/>
  <c r="P296"/>
  <c r="BI295"/>
  <c r="BH295"/>
  <c r="BG295"/>
  <c r="BF295"/>
  <c r="T295"/>
  <c r="R295"/>
  <c r="P295"/>
  <c r="BI294"/>
  <c r="BH294"/>
  <c r="BG294"/>
  <c r="BF294"/>
  <c r="T294"/>
  <c r="R294"/>
  <c r="P294"/>
  <c r="BI292"/>
  <c r="BH292"/>
  <c r="BG292"/>
  <c r="BF292"/>
  <c r="T292"/>
  <c r="T291"/>
  <c r="R292"/>
  <c r="R291"/>
  <c r="P292"/>
  <c r="P291"/>
  <c r="BI275"/>
  <c r="BH275"/>
  <c r="BG275"/>
  <c r="BF275"/>
  <c r="T275"/>
  <c r="R275"/>
  <c r="P275"/>
  <c r="BI260"/>
  <c r="BH260"/>
  <c r="BG260"/>
  <c r="BF260"/>
  <c r="T260"/>
  <c r="R260"/>
  <c r="P260"/>
  <c r="BI258"/>
  <c r="BH258"/>
  <c r="BG258"/>
  <c r="BF258"/>
  <c r="T258"/>
  <c r="R258"/>
  <c r="P258"/>
  <c r="BI252"/>
  <c r="BH252"/>
  <c r="BG252"/>
  <c r="BF252"/>
  <c r="T252"/>
  <c r="R252"/>
  <c r="P252"/>
  <c r="BI249"/>
  <c r="BH249"/>
  <c r="BG249"/>
  <c r="BF249"/>
  <c r="T249"/>
  <c r="R249"/>
  <c r="P249"/>
  <c r="BI244"/>
  <c r="BH244"/>
  <c r="BG244"/>
  <c r="BF244"/>
  <c r="T244"/>
  <c r="R244"/>
  <c r="P244"/>
  <c r="BI242"/>
  <c r="BH242"/>
  <c r="BG242"/>
  <c r="BF242"/>
  <c r="T242"/>
  <c r="R242"/>
  <c r="P242"/>
  <c r="BI236"/>
  <c r="BH236"/>
  <c r="BG236"/>
  <c r="BF236"/>
  <c r="T236"/>
  <c r="R236"/>
  <c r="P236"/>
  <c r="BI230"/>
  <c r="BH230"/>
  <c r="BG230"/>
  <c r="BF230"/>
  <c r="T230"/>
  <c r="R230"/>
  <c r="P230"/>
  <c r="BI227"/>
  <c r="BH227"/>
  <c r="BG227"/>
  <c r="BF227"/>
  <c r="T227"/>
  <c r="R227"/>
  <c r="P227"/>
  <c r="BI224"/>
  <c r="BH224"/>
  <c r="BG224"/>
  <c r="BF224"/>
  <c r="T224"/>
  <c r="R224"/>
  <c r="P224"/>
  <c r="BI219"/>
  <c r="BH219"/>
  <c r="BG219"/>
  <c r="BF219"/>
  <c r="T219"/>
  <c r="R219"/>
  <c r="P219"/>
  <c r="BI214"/>
  <c r="BH214"/>
  <c r="BG214"/>
  <c r="BF214"/>
  <c r="T214"/>
  <c r="R214"/>
  <c r="P214"/>
  <c r="BI209"/>
  <c r="BH209"/>
  <c r="BG209"/>
  <c r="BF209"/>
  <c r="T209"/>
  <c r="R209"/>
  <c r="P209"/>
  <c r="BI202"/>
  <c r="BH202"/>
  <c r="BG202"/>
  <c r="BF202"/>
  <c r="T202"/>
  <c r="R202"/>
  <c r="P202"/>
  <c r="BI197"/>
  <c r="BH197"/>
  <c r="BG197"/>
  <c r="BF197"/>
  <c r="T197"/>
  <c r="R197"/>
  <c r="P197"/>
  <c r="BI194"/>
  <c r="BH194"/>
  <c r="BG194"/>
  <c r="BF194"/>
  <c r="T194"/>
  <c r="R194"/>
  <c r="P194"/>
  <c r="BI192"/>
  <c r="BH192"/>
  <c r="BG192"/>
  <c r="BF192"/>
  <c r="T192"/>
  <c r="R192"/>
  <c r="P192"/>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2"/>
  <c r="BH172"/>
  <c r="BG172"/>
  <c r="BF172"/>
  <c r="T172"/>
  <c r="T171"/>
  <c r="R172"/>
  <c r="R171"/>
  <c r="P172"/>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36"/>
  <c r="BH136"/>
  <c r="BG136"/>
  <c r="BF136"/>
  <c r="T136"/>
  <c r="R136"/>
  <c r="P136"/>
  <c r="BI133"/>
  <c r="BH133"/>
  <c r="BG133"/>
  <c r="BF133"/>
  <c r="T133"/>
  <c r="R133"/>
  <c r="P133"/>
  <c r="BI128"/>
  <c r="BH128"/>
  <c r="BG128"/>
  <c r="BF128"/>
  <c r="T128"/>
  <c r="R128"/>
  <c r="P128"/>
  <c r="BI123"/>
  <c r="BH123"/>
  <c r="BG123"/>
  <c r="BF123"/>
  <c r="T123"/>
  <c r="R123"/>
  <c r="P123"/>
  <c r="BI117"/>
  <c r="BH117"/>
  <c r="BG117"/>
  <c r="BF117"/>
  <c r="T117"/>
  <c r="R117"/>
  <c r="P117"/>
  <c r="BI114"/>
  <c r="BH114"/>
  <c r="BG114"/>
  <c r="BF114"/>
  <c r="T114"/>
  <c r="R114"/>
  <c r="P114"/>
  <c r="BI111"/>
  <c r="BH111"/>
  <c r="BG111"/>
  <c r="BF111"/>
  <c r="T111"/>
  <c r="R111"/>
  <c r="P111"/>
  <c r="BI96"/>
  <c r="BH96"/>
  <c r="BG96"/>
  <c r="BF96"/>
  <c r="T96"/>
  <c r="R96"/>
  <c r="P96"/>
  <c r="J90"/>
  <c r="J89"/>
  <c r="F87"/>
  <c r="E85"/>
  <c r="J55"/>
  <c r="J54"/>
  <c r="F52"/>
  <c r="E50"/>
  <c r="J18"/>
  <c r="E18"/>
  <c r="F55"/>
  <c r="J17"/>
  <c r="J15"/>
  <c r="E15"/>
  <c r="F89"/>
  <c r="J14"/>
  <c r="J12"/>
  <c r="J87"/>
  <c r="E7"/>
  <c r="E48"/>
  <c i="24" r="J37"/>
  <c r="J36"/>
  <c i="1" r="AY85"/>
  <c i="24" r="J35"/>
  <c i="1" r="AX85"/>
  <c i="24" r="BI240"/>
  <c r="BH240"/>
  <c r="BG240"/>
  <c r="BF240"/>
  <c r="T240"/>
  <c r="R240"/>
  <c r="P240"/>
  <c r="BI236"/>
  <c r="BH236"/>
  <c r="BG236"/>
  <c r="BF236"/>
  <c r="T236"/>
  <c r="R236"/>
  <c r="P236"/>
  <c r="BI232"/>
  <c r="BH232"/>
  <c r="BG232"/>
  <c r="BF232"/>
  <c r="T232"/>
  <c r="R232"/>
  <c r="P232"/>
  <c r="BI228"/>
  <c r="BH228"/>
  <c r="BG228"/>
  <c r="BF228"/>
  <c r="T228"/>
  <c r="R228"/>
  <c r="P228"/>
  <c r="BI220"/>
  <c r="BH220"/>
  <c r="BG220"/>
  <c r="BF220"/>
  <c r="T220"/>
  <c r="R220"/>
  <c r="P220"/>
  <c r="BI204"/>
  <c r="BH204"/>
  <c r="BG204"/>
  <c r="BF204"/>
  <c r="T204"/>
  <c r="R204"/>
  <c r="P204"/>
  <c r="BI186"/>
  <c r="BH186"/>
  <c r="BG186"/>
  <c r="BF186"/>
  <c r="T186"/>
  <c r="R186"/>
  <c r="P186"/>
  <c r="BI181"/>
  <c r="BH181"/>
  <c r="BG181"/>
  <c r="BF181"/>
  <c r="T181"/>
  <c r="R181"/>
  <c r="P181"/>
  <c r="BI177"/>
  <c r="BH177"/>
  <c r="BG177"/>
  <c r="BF177"/>
  <c r="T177"/>
  <c r="R177"/>
  <c r="P177"/>
  <c r="BI173"/>
  <c r="BH173"/>
  <c r="BG173"/>
  <c r="BF173"/>
  <c r="T173"/>
  <c r="R173"/>
  <c r="P173"/>
  <c r="BI169"/>
  <c r="BH169"/>
  <c r="BG169"/>
  <c r="BF169"/>
  <c r="T169"/>
  <c r="R169"/>
  <c r="P169"/>
  <c r="BI165"/>
  <c r="BH165"/>
  <c r="BG165"/>
  <c r="BF165"/>
  <c r="T165"/>
  <c r="R165"/>
  <c r="P165"/>
  <c r="BI161"/>
  <c r="BH161"/>
  <c r="BG161"/>
  <c r="BF161"/>
  <c r="T161"/>
  <c r="R161"/>
  <c r="P161"/>
  <c r="BI157"/>
  <c r="BH157"/>
  <c r="BG157"/>
  <c r="BF157"/>
  <c r="T157"/>
  <c r="R157"/>
  <c r="P157"/>
  <c r="BI153"/>
  <c r="BH153"/>
  <c r="BG153"/>
  <c r="BF153"/>
  <c r="T153"/>
  <c r="R153"/>
  <c r="P153"/>
  <c r="BI150"/>
  <c r="BH150"/>
  <c r="BG150"/>
  <c r="BF150"/>
  <c r="T150"/>
  <c r="R150"/>
  <c r="P150"/>
  <c r="BI147"/>
  <c r="BH147"/>
  <c r="BG147"/>
  <c r="BF147"/>
  <c r="T147"/>
  <c r="R147"/>
  <c r="P147"/>
  <c r="BI143"/>
  <c r="BH143"/>
  <c r="BG143"/>
  <c r="BF143"/>
  <c r="T143"/>
  <c r="R143"/>
  <c r="P143"/>
  <c r="BI139"/>
  <c r="BH139"/>
  <c r="BG139"/>
  <c r="BF139"/>
  <c r="T139"/>
  <c r="R139"/>
  <c r="P139"/>
  <c r="BI136"/>
  <c r="BH136"/>
  <c r="BG136"/>
  <c r="BF136"/>
  <c r="T136"/>
  <c r="R136"/>
  <c r="P136"/>
  <c r="BI132"/>
  <c r="BH132"/>
  <c r="BG132"/>
  <c r="BF132"/>
  <c r="T132"/>
  <c r="R132"/>
  <c r="P132"/>
  <c r="BI128"/>
  <c r="BH128"/>
  <c r="BG128"/>
  <c r="BF128"/>
  <c r="T128"/>
  <c r="R128"/>
  <c r="P128"/>
  <c r="BI124"/>
  <c r="BH124"/>
  <c r="BG124"/>
  <c r="BF124"/>
  <c r="T124"/>
  <c r="R124"/>
  <c r="P124"/>
  <c r="BI118"/>
  <c r="BH118"/>
  <c r="BG118"/>
  <c r="BF118"/>
  <c r="T118"/>
  <c r="R118"/>
  <c r="P118"/>
  <c r="BI113"/>
  <c r="BH113"/>
  <c r="BG113"/>
  <c r="BF113"/>
  <c r="T113"/>
  <c r="R113"/>
  <c r="P113"/>
  <c r="BI109"/>
  <c r="BH109"/>
  <c r="BG109"/>
  <c r="BF109"/>
  <c r="T109"/>
  <c r="R109"/>
  <c r="P109"/>
  <c r="BI105"/>
  <c r="BH105"/>
  <c r="BG105"/>
  <c r="BF105"/>
  <c r="T105"/>
  <c r="R105"/>
  <c r="P105"/>
  <c r="BI101"/>
  <c r="BH101"/>
  <c r="BG101"/>
  <c r="BF101"/>
  <c r="T101"/>
  <c r="R101"/>
  <c r="P101"/>
  <c r="BI97"/>
  <c r="BH97"/>
  <c r="BG97"/>
  <c r="BF97"/>
  <c r="T97"/>
  <c r="R97"/>
  <c r="P97"/>
  <c r="BI93"/>
  <c r="BH93"/>
  <c r="BG93"/>
  <c r="BF93"/>
  <c r="T93"/>
  <c r="R93"/>
  <c r="P93"/>
  <c r="BI89"/>
  <c r="BH89"/>
  <c r="BG89"/>
  <c r="BF89"/>
  <c r="T89"/>
  <c r="R89"/>
  <c r="P89"/>
  <c r="BI85"/>
  <c r="BH85"/>
  <c r="BG85"/>
  <c r="BF85"/>
  <c r="T85"/>
  <c r="R85"/>
  <c r="P85"/>
  <c r="F76"/>
  <c r="E74"/>
  <c r="F52"/>
  <c r="E50"/>
  <c r="J24"/>
  <c r="E24"/>
  <c r="J55"/>
  <c r="J23"/>
  <c r="J21"/>
  <c r="E21"/>
  <c r="J78"/>
  <c r="J20"/>
  <c r="J18"/>
  <c r="E18"/>
  <c r="F55"/>
  <c r="J17"/>
  <c r="J15"/>
  <c r="E15"/>
  <c r="F54"/>
  <c r="J14"/>
  <c r="J12"/>
  <c r="J52"/>
  <c r="E7"/>
  <c r="E48"/>
  <c i="23" r="J39"/>
  <c r="J38"/>
  <c i="1" r="AY84"/>
  <c i="23" r="J37"/>
  <c i="1" r="AX84"/>
  <c i="23" r="BI111"/>
  <c r="BH111"/>
  <c r="BG111"/>
  <c r="BF111"/>
  <c r="T111"/>
  <c r="T110"/>
  <c r="R111"/>
  <c r="R110"/>
  <c r="P111"/>
  <c r="P110"/>
  <c r="BI108"/>
  <c r="BH108"/>
  <c r="BG108"/>
  <c r="BF108"/>
  <c r="T108"/>
  <c r="R108"/>
  <c r="P108"/>
  <c r="BI106"/>
  <c r="BH106"/>
  <c r="BG106"/>
  <c r="BF106"/>
  <c r="T106"/>
  <c r="R106"/>
  <c r="P106"/>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3"/>
  <c r="BH93"/>
  <c r="BG93"/>
  <c r="BF93"/>
  <c r="T93"/>
  <c r="T92"/>
  <c r="T91"/>
  <c r="R93"/>
  <c r="R92"/>
  <c r="R91"/>
  <c r="P93"/>
  <c r="P92"/>
  <c r="P91"/>
  <c r="F84"/>
  <c r="E82"/>
  <c r="F56"/>
  <c r="E54"/>
  <c r="J26"/>
  <c r="E26"/>
  <c r="J59"/>
  <c r="J25"/>
  <c r="J23"/>
  <c r="E23"/>
  <c r="J58"/>
  <c r="J22"/>
  <c r="J20"/>
  <c r="E20"/>
  <c r="F59"/>
  <c r="J19"/>
  <c r="J17"/>
  <c r="E17"/>
  <c r="F58"/>
  <c r="J16"/>
  <c r="J14"/>
  <c r="J84"/>
  <c r="E7"/>
  <c r="E50"/>
  <c i="22" r="J39"/>
  <c r="J38"/>
  <c i="1" r="AY83"/>
  <c i="22" r="J37"/>
  <c i="1" r="AX83"/>
  <c i="22"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F83"/>
  <c r="E81"/>
  <c r="F56"/>
  <c r="E54"/>
  <c r="J26"/>
  <c r="E26"/>
  <c r="J86"/>
  <c r="J25"/>
  <c r="J23"/>
  <c r="E23"/>
  <c r="J58"/>
  <c r="J22"/>
  <c r="J20"/>
  <c r="E20"/>
  <c r="F86"/>
  <c r="J19"/>
  <c r="J17"/>
  <c r="E17"/>
  <c r="F85"/>
  <c r="J16"/>
  <c r="J14"/>
  <c r="J83"/>
  <c r="E7"/>
  <c r="E50"/>
  <c i="21" r="J39"/>
  <c r="J38"/>
  <c i="1" r="AY81"/>
  <c i="21" r="J37"/>
  <c i="1" r="AX81"/>
  <c i="21"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5"/>
  <c r="BH195"/>
  <c r="BG195"/>
  <c r="BF195"/>
  <c r="T195"/>
  <c r="R195"/>
  <c r="P195"/>
  <c r="BI194"/>
  <c r="BH194"/>
  <c r="BG194"/>
  <c r="BF194"/>
  <c r="T194"/>
  <c r="R194"/>
  <c r="P194"/>
  <c r="BI193"/>
  <c r="BH193"/>
  <c r="BG193"/>
  <c r="BF193"/>
  <c r="T193"/>
  <c r="R193"/>
  <c r="P193"/>
  <c r="BI191"/>
  <c r="BH191"/>
  <c r="BG191"/>
  <c r="BF191"/>
  <c r="T191"/>
  <c r="R191"/>
  <c r="P191"/>
  <c r="BI190"/>
  <c r="BH190"/>
  <c r="BG190"/>
  <c r="BF190"/>
  <c r="T190"/>
  <c r="R190"/>
  <c r="P190"/>
  <c r="BI188"/>
  <c r="BH188"/>
  <c r="BG188"/>
  <c r="BF188"/>
  <c r="T188"/>
  <c r="R188"/>
  <c r="P188"/>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J94"/>
  <c r="J93"/>
  <c r="F91"/>
  <c r="E89"/>
  <c r="J59"/>
  <c r="J58"/>
  <c r="F56"/>
  <c r="E54"/>
  <c r="J20"/>
  <c r="E20"/>
  <c r="F59"/>
  <c r="J19"/>
  <c r="J17"/>
  <c r="E17"/>
  <c r="F93"/>
  <c r="J16"/>
  <c r="J14"/>
  <c r="J56"/>
  <c r="E7"/>
  <c r="E50"/>
  <c i="20" r="J39"/>
  <c r="J38"/>
  <c i="1" r="AY80"/>
  <c i="20" r="J37"/>
  <c i="1" r="AX80"/>
  <c i="20" r="BI131"/>
  <c r="BH131"/>
  <c r="BG131"/>
  <c r="BF131"/>
  <c r="T131"/>
  <c r="R131"/>
  <c r="P131"/>
  <c r="BI129"/>
  <c r="BH129"/>
  <c r="BG129"/>
  <c r="BF129"/>
  <c r="T129"/>
  <c r="R129"/>
  <c r="P129"/>
  <c r="BI127"/>
  <c r="BH127"/>
  <c r="BG127"/>
  <c r="BF127"/>
  <c r="T127"/>
  <c r="R127"/>
  <c r="P127"/>
  <c r="BI125"/>
  <c r="BH125"/>
  <c r="BG125"/>
  <c r="BF125"/>
  <c r="T125"/>
  <c r="R125"/>
  <c r="P125"/>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09"/>
  <c r="BH109"/>
  <c r="BG109"/>
  <c r="BF109"/>
  <c r="T109"/>
  <c r="R109"/>
  <c r="P109"/>
  <c r="BI107"/>
  <c r="BH107"/>
  <c r="BG107"/>
  <c r="BF107"/>
  <c r="T107"/>
  <c r="R107"/>
  <c r="P107"/>
  <c r="BI105"/>
  <c r="BH105"/>
  <c r="BG105"/>
  <c r="BF105"/>
  <c r="T105"/>
  <c r="R105"/>
  <c r="P105"/>
  <c r="BI96"/>
  <c r="BH96"/>
  <c r="BG96"/>
  <c r="BF96"/>
  <c r="T96"/>
  <c r="R96"/>
  <c r="P96"/>
  <c r="BI90"/>
  <c r="BH90"/>
  <c r="BG90"/>
  <c r="BF90"/>
  <c r="T90"/>
  <c r="R90"/>
  <c r="P90"/>
  <c r="J84"/>
  <c r="J83"/>
  <c r="F81"/>
  <c r="E79"/>
  <c r="J59"/>
  <c r="J58"/>
  <c r="F56"/>
  <c r="E54"/>
  <c r="J20"/>
  <c r="E20"/>
  <c r="F84"/>
  <c r="J19"/>
  <c r="J17"/>
  <c r="E17"/>
  <c r="F83"/>
  <c r="J16"/>
  <c r="J14"/>
  <c r="J56"/>
  <c r="E7"/>
  <c r="E50"/>
  <c i="19" r="J39"/>
  <c r="J38"/>
  <c i="1" r="AY78"/>
  <c i="19" r="J37"/>
  <c i="1" r="AX78"/>
  <c i="19"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J90"/>
  <c r="J89"/>
  <c r="F87"/>
  <c r="E85"/>
  <c r="J59"/>
  <c r="J58"/>
  <c r="F56"/>
  <c r="E54"/>
  <c r="J20"/>
  <c r="E20"/>
  <c r="F90"/>
  <c r="J19"/>
  <c r="J17"/>
  <c r="E17"/>
  <c r="F89"/>
  <c r="J16"/>
  <c r="J14"/>
  <c r="J56"/>
  <c r="E7"/>
  <c r="E50"/>
  <c i="18" r="J39"/>
  <c r="J38"/>
  <c i="1" r="AY77"/>
  <c i="18" r="J37"/>
  <c i="1" r="AX77"/>
  <c i="18" r="BI142"/>
  <c r="BH142"/>
  <c r="BG142"/>
  <c r="BF142"/>
  <c r="T142"/>
  <c r="R142"/>
  <c r="P142"/>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4"/>
  <c r="BH124"/>
  <c r="BG124"/>
  <c r="BF124"/>
  <c r="T124"/>
  <c r="R124"/>
  <c r="P124"/>
  <c r="BI122"/>
  <c r="BH122"/>
  <c r="BG122"/>
  <c r="BF122"/>
  <c r="T122"/>
  <c r="R122"/>
  <c r="P122"/>
  <c r="BI113"/>
  <c r="BH113"/>
  <c r="BG113"/>
  <c r="BF113"/>
  <c r="T113"/>
  <c r="R113"/>
  <c r="P113"/>
  <c r="BI107"/>
  <c r="BH107"/>
  <c r="BG107"/>
  <c r="BF107"/>
  <c r="T107"/>
  <c r="R107"/>
  <c r="P107"/>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5"/>
  <c r="BH95"/>
  <c r="BG95"/>
  <c r="BF95"/>
  <c r="T95"/>
  <c r="R95"/>
  <c r="P95"/>
  <c r="BI93"/>
  <c r="BH93"/>
  <c r="BG93"/>
  <c r="BF93"/>
  <c r="T93"/>
  <c r="R93"/>
  <c r="P93"/>
  <c r="J87"/>
  <c r="J86"/>
  <c r="F84"/>
  <c r="E82"/>
  <c r="J59"/>
  <c r="J58"/>
  <c r="F56"/>
  <c r="E54"/>
  <c r="J20"/>
  <c r="E20"/>
  <c r="F59"/>
  <c r="J19"/>
  <c r="J17"/>
  <c r="E17"/>
  <c r="F58"/>
  <c r="J16"/>
  <c r="J14"/>
  <c r="J56"/>
  <c r="E7"/>
  <c r="E78"/>
  <c i="17" r="J39"/>
  <c r="J38"/>
  <c i="1" r="AY75"/>
  <c i="17" r="J37"/>
  <c i="1" r="AX75"/>
  <c i="17" r="BI119"/>
  <c r="BH119"/>
  <c r="BG119"/>
  <c r="BF119"/>
  <c r="T119"/>
  <c r="R119"/>
  <c r="P119"/>
  <c r="BI118"/>
  <c r="BH118"/>
  <c r="BG118"/>
  <c r="BF118"/>
  <c r="T118"/>
  <c r="R118"/>
  <c r="P118"/>
  <c r="BI109"/>
  <c r="BH109"/>
  <c r="BG109"/>
  <c r="BF109"/>
  <c r="T109"/>
  <c r="R109"/>
  <c r="P109"/>
  <c r="BI102"/>
  <c r="BH102"/>
  <c r="BG102"/>
  <c r="BF102"/>
  <c r="T102"/>
  <c r="R102"/>
  <c r="P102"/>
  <c r="BI100"/>
  <c r="BH100"/>
  <c r="BG100"/>
  <c r="BF100"/>
  <c r="T100"/>
  <c r="R100"/>
  <c r="P100"/>
  <c r="BI99"/>
  <c r="BH99"/>
  <c r="BG99"/>
  <c r="BF99"/>
  <c r="T99"/>
  <c r="R99"/>
  <c r="P99"/>
  <c r="BI98"/>
  <c r="BH98"/>
  <c r="BG98"/>
  <c r="BF98"/>
  <c r="T98"/>
  <c r="R98"/>
  <c r="P98"/>
  <c r="BI97"/>
  <c r="BH97"/>
  <c r="BG97"/>
  <c r="BF97"/>
  <c r="T97"/>
  <c r="R97"/>
  <c r="P97"/>
  <c r="BI96"/>
  <c r="BH96"/>
  <c r="BG96"/>
  <c r="BF96"/>
  <c r="T96"/>
  <c r="R96"/>
  <c r="P96"/>
  <c r="BI94"/>
  <c r="BH94"/>
  <c r="BG94"/>
  <c r="BF94"/>
  <c r="T94"/>
  <c r="R94"/>
  <c r="P94"/>
  <c r="BI92"/>
  <c r="BH92"/>
  <c r="BG92"/>
  <c r="BF92"/>
  <c r="T92"/>
  <c r="R92"/>
  <c r="P92"/>
  <c r="BI91"/>
  <c r="BH91"/>
  <c r="BG91"/>
  <c r="BF91"/>
  <c r="T91"/>
  <c r="R91"/>
  <c r="P91"/>
  <c r="BI89"/>
  <c r="BH89"/>
  <c r="BG89"/>
  <c r="BF89"/>
  <c r="T89"/>
  <c r="R89"/>
  <c r="P89"/>
  <c r="BI88"/>
  <c r="BH88"/>
  <c r="BG88"/>
  <c r="BF88"/>
  <c r="T88"/>
  <c r="R88"/>
  <c r="P88"/>
  <c r="J83"/>
  <c r="J82"/>
  <c r="F82"/>
  <c r="F80"/>
  <c r="E78"/>
  <c r="J59"/>
  <c r="J58"/>
  <c r="F58"/>
  <c r="F56"/>
  <c r="E54"/>
  <c r="J20"/>
  <c r="E20"/>
  <c r="F83"/>
  <c r="J19"/>
  <c r="J14"/>
  <c r="J80"/>
  <c r="E7"/>
  <c r="E50"/>
  <c i="16" r="J39"/>
  <c r="J38"/>
  <c i="1" r="AY74"/>
  <c i="16" r="J37"/>
  <c i="1" r="AX74"/>
  <c i="16"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8"/>
  <c r="BH218"/>
  <c r="BG218"/>
  <c r="BF218"/>
  <c r="T218"/>
  <c r="R218"/>
  <c r="P218"/>
  <c r="BI217"/>
  <c r="BH217"/>
  <c r="BG217"/>
  <c r="BF217"/>
  <c r="T217"/>
  <c r="R217"/>
  <c r="P217"/>
  <c r="BI215"/>
  <c r="BH215"/>
  <c r="BG215"/>
  <c r="BF215"/>
  <c r="T215"/>
  <c r="R215"/>
  <c r="P215"/>
  <c r="BI214"/>
  <c r="BH214"/>
  <c r="BG214"/>
  <c r="BF214"/>
  <c r="T214"/>
  <c r="R214"/>
  <c r="P214"/>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3"/>
  <c r="BH203"/>
  <c r="BG203"/>
  <c r="BF203"/>
  <c r="T203"/>
  <c r="R203"/>
  <c r="P203"/>
  <c r="BI202"/>
  <c r="BH202"/>
  <c r="BG202"/>
  <c r="BF202"/>
  <c r="T202"/>
  <c r="R202"/>
  <c r="P202"/>
  <c r="BI201"/>
  <c r="BH201"/>
  <c r="BG201"/>
  <c r="BF201"/>
  <c r="T201"/>
  <c r="R201"/>
  <c r="P201"/>
  <c r="BI199"/>
  <c r="BH199"/>
  <c r="BG199"/>
  <c r="BF199"/>
  <c r="T199"/>
  <c r="R199"/>
  <c r="P199"/>
  <c r="BI192"/>
  <c r="BH192"/>
  <c r="BG192"/>
  <c r="BF192"/>
  <c r="T192"/>
  <c r="R192"/>
  <c r="P192"/>
  <c r="BI191"/>
  <c r="BH191"/>
  <c r="BG191"/>
  <c r="BF191"/>
  <c r="T191"/>
  <c r="R191"/>
  <c r="P191"/>
  <c r="BI190"/>
  <c r="BH190"/>
  <c r="BG190"/>
  <c r="BF190"/>
  <c r="T190"/>
  <c r="R190"/>
  <c r="P190"/>
  <c r="BI189"/>
  <c r="BH189"/>
  <c r="BG189"/>
  <c r="BF189"/>
  <c r="T189"/>
  <c r="R189"/>
  <c r="P189"/>
  <c r="BI182"/>
  <c r="BH182"/>
  <c r="BG182"/>
  <c r="BF182"/>
  <c r="T182"/>
  <c r="R182"/>
  <c r="P182"/>
  <c r="BI181"/>
  <c r="BH181"/>
  <c r="BG181"/>
  <c r="BF181"/>
  <c r="T181"/>
  <c r="R181"/>
  <c r="P181"/>
  <c r="BI179"/>
  <c r="BH179"/>
  <c r="BG179"/>
  <c r="BF179"/>
  <c r="T179"/>
  <c r="R179"/>
  <c r="P179"/>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4"/>
  <c r="BH164"/>
  <c r="BG164"/>
  <c r="BF164"/>
  <c r="T164"/>
  <c r="R164"/>
  <c r="P164"/>
  <c r="BI162"/>
  <c r="BH162"/>
  <c r="BG162"/>
  <c r="BF162"/>
  <c r="T162"/>
  <c r="R162"/>
  <c r="P162"/>
  <c r="BI161"/>
  <c r="BH161"/>
  <c r="BG161"/>
  <c r="BF161"/>
  <c r="T161"/>
  <c r="R161"/>
  <c r="P161"/>
  <c r="BI159"/>
  <c r="BH159"/>
  <c r="BG159"/>
  <c r="BF159"/>
  <c r="T159"/>
  <c r="R159"/>
  <c r="P159"/>
  <c r="BI157"/>
  <c r="BH157"/>
  <c r="BG157"/>
  <c r="BF157"/>
  <c r="T157"/>
  <c r="R157"/>
  <c r="P157"/>
  <c r="BI156"/>
  <c r="BH156"/>
  <c r="BG156"/>
  <c r="BF156"/>
  <c r="T156"/>
  <c r="R156"/>
  <c r="P156"/>
  <c r="BI154"/>
  <c r="BH154"/>
  <c r="BG154"/>
  <c r="BF154"/>
  <c r="T154"/>
  <c r="R154"/>
  <c r="P154"/>
  <c r="BI152"/>
  <c r="BH152"/>
  <c r="BG152"/>
  <c r="BF152"/>
  <c r="T152"/>
  <c r="R152"/>
  <c r="P152"/>
  <c r="BI151"/>
  <c r="BH151"/>
  <c r="BG151"/>
  <c r="BF151"/>
  <c r="T151"/>
  <c r="R151"/>
  <c r="P151"/>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7"/>
  <c r="BH127"/>
  <c r="BG127"/>
  <c r="BF127"/>
  <c r="T127"/>
  <c r="R127"/>
  <c r="P127"/>
  <c r="BI125"/>
  <c r="BH125"/>
  <c r="BG125"/>
  <c r="BF125"/>
  <c r="T125"/>
  <c r="R125"/>
  <c r="P125"/>
  <c r="BI123"/>
  <c r="BH123"/>
  <c r="BG123"/>
  <c r="BF123"/>
  <c r="T123"/>
  <c r="R123"/>
  <c r="P123"/>
  <c r="BI122"/>
  <c r="BH122"/>
  <c r="BG122"/>
  <c r="BF122"/>
  <c r="T122"/>
  <c r="R122"/>
  <c r="P122"/>
  <c r="BI120"/>
  <c r="BH120"/>
  <c r="BG120"/>
  <c r="BF120"/>
  <c r="T120"/>
  <c r="R120"/>
  <c r="P120"/>
  <c r="BI118"/>
  <c r="BH118"/>
  <c r="BG118"/>
  <c r="BF118"/>
  <c r="T118"/>
  <c r="R118"/>
  <c r="P118"/>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8"/>
  <c r="BH98"/>
  <c r="BG98"/>
  <c r="BF98"/>
  <c r="T98"/>
  <c r="R98"/>
  <c r="P98"/>
  <c r="J92"/>
  <c r="J91"/>
  <c r="F91"/>
  <c r="F89"/>
  <c r="E87"/>
  <c r="J59"/>
  <c r="J58"/>
  <c r="F58"/>
  <c r="F56"/>
  <c r="E54"/>
  <c r="J20"/>
  <c r="E20"/>
  <c r="F92"/>
  <c r="J19"/>
  <c r="J14"/>
  <c r="J89"/>
  <c r="E7"/>
  <c r="E50"/>
  <c i="15" r="J37"/>
  <c r="J36"/>
  <c i="1" r="AY72"/>
  <c i="15" r="J35"/>
  <c i="1" r="AX72"/>
  <c i="15"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4"/>
  <c r="BH164"/>
  <c r="BG164"/>
  <c r="BF164"/>
  <c r="T164"/>
  <c r="R164"/>
  <c r="P164"/>
  <c r="BI163"/>
  <c r="BH163"/>
  <c r="BG163"/>
  <c r="BF163"/>
  <c r="T163"/>
  <c r="R163"/>
  <c r="P163"/>
  <c r="BI161"/>
  <c r="BH161"/>
  <c r="BG161"/>
  <c r="BF161"/>
  <c r="T161"/>
  <c r="R161"/>
  <c r="P161"/>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5"/>
  <c r="BH145"/>
  <c r="BG145"/>
  <c r="BF145"/>
  <c r="T145"/>
  <c r="R145"/>
  <c r="P145"/>
  <c r="BI144"/>
  <c r="BH144"/>
  <c r="BG144"/>
  <c r="BF144"/>
  <c r="T144"/>
  <c r="R144"/>
  <c r="P144"/>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T91"/>
  <c r="R92"/>
  <c r="R91"/>
  <c r="P92"/>
  <c r="P91"/>
  <c r="BI90"/>
  <c r="BH90"/>
  <c r="BG90"/>
  <c r="BF90"/>
  <c r="T90"/>
  <c r="R90"/>
  <c r="P90"/>
  <c r="BI89"/>
  <c r="BH89"/>
  <c r="BG89"/>
  <c r="BF89"/>
  <c r="T89"/>
  <c r="R89"/>
  <c r="P89"/>
  <c r="BI88"/>
  <c r="BH88"/>
  <c r="BG88"/>
  <c r="BF88"/>
  <c r="T88"/>
  <c r="R88"/>
  <c r="P88"/>
  <c r="BI86"/>
  <c r="BH86"/>
  <c r="BG86"/>
  <c r="BF86"/>
  <c r="T86"/>
  <c r="R86"/>
  <c r="P86"/>
  <c r="J81"/>
  <c r="J80"/>
  <c r="F78"/>
  <c r="E76"/>
  <c r="J55"/>
  <c r="J54"/>
  <c r="F52"/>
  <c r="E50"/>
  <c r="J18"/>
  <c r="E18"/>
  <c r="F55"/>
  <c r="J17"/>
  <c r="J15"/>
  <c r="E15"/>
  <c r="F54"/>
  <c r="J14"/>
  <c r="J12"/>
  <c r="J52"/>
  <c r="E7"/>
  <c r="E74"/>
  <c i="14" r="J37"/>
  <c r="J36"/>
  <c i="1" r="AY71"/>
  <c i="14" r="J35"/>
  <c i="1" r="AX71"/>
  <c i="14"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4"/>
  <c r="BH94"/>
  <c r="BG94"/>
  <c r="BF94"/>
  <c r="T94"/>
  <c r="R94"/>
  <c r="P94"/>
  <c r="BI92"/>
  <c r="BH92"/>
  <c r="BG92"/>
  <c r="BF92"/>
  <c r="T92"/>
  <c r="R92"/>
  <c r="P92"/>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F74"/>
  <c r="E72"/>
  <c r="F52"/>
  <c r="E50"/>
  <c r="J24"/>
  <c r="E24"/>
  <c r="J55"/>
  <c r="J23"/>
  <c r="J21"/>
  <c r="E21"/>
  <c r="J76"/>
  <c r="J20"/>
  <c r="J18"/>
  <c r="E18"/>
  <c r="F55"/>
  <c r="J17"/>
  <c r="J15"/>
  <c r="E15"/>
  <c r="F76"/>
  <c r="J14"/>
  <c r="J12"/>
  <c r="J52"/>
  <c r="E7"/>
  <c r="E48"/>
  <c i="13" r="J39"/>
  <c r="J38"/>
  <c i="1" r="AY70"/>
  <c i="13" r="J37"/>
  <c i="1" r="AX70"/>
  <c i="13" r="BI86"/>
  <c r="BH86"/>
  <c r="BG86"/>
  <c r="BF86"/>
  <c r="T86"/>
  <c r="T85"/>
  <c r="R86"/>
  <c r="R85"/>
  <c r="P86"/>
  <c r="P85"/>
  <c i="1" r="AU70"/>
  <c i="13" r="F79"/>
  <c r="E77"/>
  <c r="F56"/>
  <c r="E54"/>
  <c r="J26"/>
  <c r="E26"/>
  <c r="J59"/>
  <c r="J25"/>
  <c r="J23"/>
  <c r="E23"/>
  <c r="J81"/>
  <c r="J22"/>
  <c r="J20"/>
  <c r="E20"/>
  <c r="F59"/>
  <c r="J19"/>
  <c r="J17"/>
  <c r="E17"/>
  <c r="F81"/>
  <c r="J16"/>
  <c r="J14"/>
  <c r="J79"/>
  <c r="E7"/>
  <c r="E50"/>
  <c i="12" r="J37"/>
  <c r="J36"/>
  <c i="1" r="AY69"/>
  <c i="12" r="J35"/>
  <c i="1" r="AX69"/>
  <c i="12"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F74"/>
  <c r="E72"/>
  <c r="F52"/>
  <c r="E50"/>
  <c r="J24"/>
  <c r="E24"/>
  <c r="J77"/>
  <c r="J23"/>
  <c r="J21"/>
  <c r="E21"/>
  <c r="J54"/>
  <c r="J20"/>
  <c r="J18"/>
  <c r="E18"/>
  <c r="F55"/>
  <c r="J17"/>
  <c r="J15"/>
  <c r="E15"/>
  <c r="F76"/>
  <c r="J14"/>
  <c r="J12"/>
  <c r="J74"/>
  <c r="E7"/>
  <c r="E70"/>
  <c i="11" r="J37"/>
  <c r="J36"/>
  <c i="1" r="AY67"/>
  <c i="11" r="J35"/>
  <c i="1" r="AX67"/>
  <c i="11"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J77"/>
  <c r="J76"/>
  <c r="F76"/>
  <c r="F74"/>
  <c r="E72"/>
  <c r="J55"/>
  <c r="J54"/>
  <c r="F54"/>
  <c r="F52"/>
  <c r="E50"/>
  <c r="J18"/>
  <c r="E18"/>
  <c r="F55"/>
  <c r="J17"/>
  <c r="J12"/>
  <c r="J52"/>
  <c r="E7"/>
  <c r="E70"/>
  <c i="10" r="J37"/>
  <c r="J36"/>
  <c i="1" r="AY66"/>
  <c i="10" r="J35"/>
  <c i="1" r="AX66"/>
  <c i="10"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F74"/>
  <c r="E72"/>
  <c r="F52"/>
  <c r="E50"/>
  <c r="J24"/>
  <c r="E24"/>
  <c r="J77"/>
  <c r="J23"/>
  <c r="J21"/>
  <c r="E21"/>
  <c r="J76"/>
  <c r="J20"/>
  <c r="J18"/>
  <c r="E18"/>
  <c r="F77"/>
  <c r="J17"/>
  <c r="J15"/>
  <c r="E15"/>
  <c r="F54"/>
  <c r="J14"/>
  <c r="J12"/>
  <c r="J74"/>
  <c r="E7"/>
  <c r="E48"/>
  <c i="9" r="J37"/>
  <c r="J36"/>
  <c i="1" r="AY65"/>
  <c i="9" r="J35"/>
  <c i="1" r="AX65"/>
  <c i="9"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F74"/>
  <c r="E72"/>
  <c r="F52"/>
  <c r="E50"/>
  <c r="J24"/>
  <c r="E24"/>
  <c r="J55"/>
  <c r="J23"/>
  <c r="J21"/>
  <c r="E21"/>
  <c r="J76"/>
  <c r="J20"/>
  <c r="J18"/>
  <c r="E18"/>
  <c r="F77"/>
  <c r="J17"/>
  <c r="J15"/>
  <c r="E15"/>
  <c r="F76"/>
  <c r="J14"/>
  <c r="J12"/>
  <c r="J52"/>
  <c r="E7"/>
  <c r="E70"/>
  <c i="8" r="J39"/>
  <c r="J38"/>
  <c i="1" r="AY64"/>
  <c i="8" r="J37"/>
  <c i="1" r="AX64"/>
  <c i="8" r="BI117"/>
  <c r="BH117"/>
  <c r="BG117"/>
  <c r="BF117"/>
  <c r="T117"/>
  <c r="R117"/>
  <c r="P117"/>
  <c r="BI115"/>
  <c r="BH115"/>
  <c r="BG115"/>
  <c r="BF115"/>
  <c r="T115"/>
  <c r="R115"/>
  <c r="P115"/>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99"/>
  <c r="BH99"/>
  <c r="BG99"/>
  <c r="BF99"/>
  <c r="T99"/>
  <c r="R99"/>
  <c r="P99"/>
  <c r="BI97"/>
  <c r="BH97"/>
  <c r="BG97"/>
  <c r="BF97"/>
  <c r="T97"/>
  <c r="R97"/>
  <c r="P97"/>
  <c r="BI94"/>
  <c r="BH94"/>
  <c r="BG94"/>
  <c r="BF94"/>
  <c r="T94"/>
  <c r="R94"/>
  <c r="P94"/>
  <c r="BI93"/>
  <c r="BH93"/>
  <c r="BG93"/>
  <c r="BF93"/>
  <c r="T93"/>
  <c r="R93"/>
  <c r="P93"/>
  <c r="BI92"/>
  <c r="BH92"/>
  <c r="BG92"/>
  <c r="BF92"/>
  <c r="T92"/>
  <c r="R92"/>
  <c r="P92"/>
  <c r="BI91"/>
  <c r="BH91"/>
  <c r="BG91"/>
  <c r="BF91"/>
  <c r="T91"/>
  <c r="R91"/>
  <c r="P91"/>
  <c r="F84"/>
  <c r="E82"/>
  <c r="F56"/>
  <c r="E54"/>
  <c r="J26"/>
  <c r="E26"/>
  <c r="J87"/>
  <c r="J25"/>
  <c r="J23"/>
  <c r="E23"/>
  <c r="J86"/>
  <c r="J22"/>
  <c r="J20"/>
  <c r="E20"/>
  <c r="F59"/>
  <c r="J19"/>
  <c r="J17"/>
  <c r="E17"/>
  <c r="F86"/>
  <c r="J16"/>
  <c r="J14"/>
  <c r="J84"/>
  <c r="E7"/>
  <c r="E50"/>
  <c i="7" r="J39"/>
  <c r="J38"/>
  <c i="1" r="AY63"/>
  <c i="7" r="J37"/>
  <c i="1" r="AX63"/>
  <c i="7"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F83"/>
  <c r="E81"/>
  <c r="F56"/>
  <c r="E54"/>
  <c r="J26"/>
  <c r="E26"/>
  <c r="J59"/>
  <c r="J25"/>
  <c r="J23"/>
  <c r="E23"/>
  <c r="J85"/>
  <c r="J22"/>
  <c r="J20"/>
  <c r="E20"/>
  <c r="F86"/>
  <c r="J19"/>
  <c r="J17"/>
  <c r="E17"/>
  <c r="F58"/>
  <c r="J16"/>
  <c r="J14"/>
  <c r="J56"/>
  <c r="E7"/>
  <c r="E50"/>
  <c i="6" r="J37"/>
  <c r="J36"/>
  <c i="1" r="AY61"/>
  <c i="6" r="J35"/>
  <c i="1" r="AX61"/>
  <c i="6"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5"/>
  <c r="BH95"/>
  <c r="BG95"/>
  <c r="BF95"/>
  <c r="T95"/>
  <c r="R95"/>
  <c r="P95"/>
  <c r="BI94"/>
  <c r="BH94"/>
  <c r="BG94"/>
  <c r="BF94"/>
  <c r="T94"/>
  <c r="R94"/>
  <c r="P94"/>
  <c r="BI92"/>
  <c r="BH92"/>
  <c r="BG92"/>
  <c r="BF92"/>
  <c r="T92"/>
  <c r="R92"/>
  <c r="P92"/>
  <c r="BI91"/>
  <c r="BH91"/>
  <c r="BG91"/>
  <c r="BF91"/>
  <c r="T91"/>
  <c r="R91"/>
  <c r="P91"/>
  <c r="BI90"/>
  <c r="BH90"/>
  <c r="BG90"/>
  <c r="BF90"/>
  <c r="T90"/>
  <c r="R90"/>
  <c r="P90"/>
  <c r="BI88"/>
  <c r="BH88"/>
  <c r="BG88"/>
  <c r="BF88"/>
  <c r="T88"/>
  <c r="R88"/>
  <c r="P88"/>
  <c r="BI87"/>
  <c r="BH87"/>
  <c r="BG87"/>
  <c r="BF87"/>
  <c r="T87"/>
  <c r="R87"/>
  <c r="P87"/>
  <c r="BI86"/>
  <c r="BH86"/>
  <c r="BG86"/>
  <c r="BF86"/>
  <c r="T86"/>
  <c r="R86"/>
  <c r="P86"/>
  <c r="BI85"/>
  <c r="BH85"/>
  <c r="BG85"/>
  <c r="BF85"/>
  <c r="T85"/>
  <c r="R85"/>
  <c r="P85"/>
  <c r="J79"/>
  <c r="F77"/>
  <c r="E75"/>
  <c r="J54"/>
  <c r="F52"/>
  <c r="E50"/>
  <c r="J24"/>
  <c r="E24"/>
  <c r="J55"/>
  <c r="J23"/>
  <c r="J18"/>
  <c r="E18"/>
  <c r="F55"/>
  <c r="J17"/>
  <c r="J15"/>
  <c r="E15"/>
  <c r="F79"/>
  <c r="J14"/>
  <c r="J12"/>
  <c r="J77"/>
  <c r="E7"/>
  <c r="E48"/>
  <c i="5" r="J39"/>
  <c r="J38"/>
  <c i="1" r="AY60"/>
  <c i="5" r="J37"/>
  <c i="1" r="AX60"/>
  <c i="5" r="BI545"/>
  <c r="BH545"/>
  <c r="BG545"/>
  <c r="BF545"/>
  <c r="T545"/>
  <c r="R545"/>
  <c r="P545"/>
  <c r="BI544"/>
  <c r="BH544"/>
  <c r="BG544"/>
  <c r="BF544"/>
  <c r="T544"/>
  <c r="R544"/>
  <c r="P544"/>
  <c r="BI543"/>
  <c r="BH543"/>
  <c r="BG543"/>
  <c r="BF543"/>
  <c r="T543"/>
  <c r="R543"/>
  <c r="P543"/>
  <c r="BI542"/>
  <c r="BH542"/>
  <c r="BG542"/>
  <c r="BF542"/>
  <c r="T542"/>
  <c r="R542"/>
  <c r="P542"/>
  <c r="BI541"/>
  <c r="BH541"/>
  <c r="BG541"/>
  <c r="BF541"/>
  <c r="T541"/>
  <c r="R541"/>
  <c r="P541"/>
  <c r="BI540"/>
  <c r="BH540"/>
  <c r="BG540"/>
  <c r="BF540"/>
  <c r="T540"/>
  <c r="R540"/>
  <c r="P540"/>
  <c r="BI539"/>
  <c r="BH539"/>
  <c r="BG539"/>
  <c r="BF539"/>
  <c r="T539"/>
  <c r="R539"/>
  <c r="P539"/>
  <c r="BI538"/>
  <c r="BH538"/>
  <c r="BG538"/>
  <c r="BF538"/>
  <c r="T538"/>
  <c r="R538"/>
  <c r="P538"/>
  <c r="BI537"/>
  <c r="BH537"/>
  <c r="BG537"/>
  <c r="BF537"/>
  <c r="T537"/>
  <c r="R537"/>
  <c r="P537"/>
  <c r="BI536"/>
  <c r="BH536"/>
  <c r="BG536"/>
  <c r="BF536"/>
  <c r="T536"/>
  <c r="R536"/>
  <c r="P536"/>
  <c r="BI535"/>
  <c r="BH535"/>
  <c r="BG535"/>
  <c r="BF535"/>
  <c r="T535"/>
  <c r="R535"/>
  <c r="P535"/>
  <c r="BI533"/>
  <c r="BH533"/>
  <c r="BG533"/>
  <c r="BF533"/>
  <c r="T533"/>
  <c r="R533"/>
  <c r="P533"/>
  <c r="BI532"/>
  <c r="BH532"/>
  <c r="BG532"/>
  <c r="BF532"/>
  <c r="T532"/>
  <c r="R532"/>
  <c r="P532"/>
  <c r="BI531"/>
  <c r="BH531"/>
  <c r="BG531"/>
  <c r="BF531"/>
  <c r="T531"/>
  <c r="R531"/>
  <c r="P531"/>
  <c r="BI530"/>
  <c r="BH530"/>
  <c r="BG530"/>
  <c r="BF530"/>
  <c r="T530"/>
  <c r="R530"/>
  <c r="P530"/>
  <c r="BI529"/>
  <c r="BH529"/>
  <c r="BG529"/>
  <c r="BF529"/>
  <c r="T529"/>
  <c r="R529"/>
  <c r="P529"/>
  <c r="BI526"/>
  <c r="BH526"/>
  <c r="BG526"/>
  <c r="BF526"/>
  <c r="T526"/>
  <c r="R526"/>
  <c r="P526"/>
  <c r="BI525"/>
  <c r="BH525"/>
  <c r="BG525"/>
  <c r="BF525"/>
  <c r="T525"/>
  <c r="R525"/>
  <c r="P525"/>
  <c r="BI524"/>
  <c r="BH524"/>
  <c r="BG524"/>
  <c r="BF524"/>
  <c r="T524"/>
  <c r="R524"/>
  <c r="P524"/>
  <c r="BI523"/>
  <c r="BH523"/>
  <c r="BG523"/>
  <c r="BF523"/>
  <c r="T523"/>
  <c r="R523"/>
  <c r="P523"/>
  <c r="BI522"/>
  <c r="BH522"/>
  <c r="BG522"/>
  <c r="BF522"/>
  <c r="T522"/>
  <c r="R522"/>
  <c r="P522"/>
  <c r="BI521"/>
  <c r="BH521"/>
  <c r="BG521"/>
  <c r="BF521"/>
  <c r="T521"/>
  <c r="R521"/>
  <c r="P521"/>
  <c r="BI520"/>
  <c r="BH520"/>
  <c r="BG520"/>
  <c r="BF520"/>
  <c r="T520"/>
  <c r="R520"/>
  <c r="P520"/>
  <c r="BI519"/>
  <c r="BH519"/>
  <c r="BG519"/>
  <c r="BF519"/>
  <c r="T519"/>
  <c r="R519"/>
  <c r="P519"/>
  <c r="BI518"/>
  <c r="BH518"/>
  <c r="BG518"/>
  <c r="BF518"/>
  <c r="T518"/>
  <c r="R518"/>
  <c r="P518"/>
  <c r="BI517"/>
  <c r="BH517"/>
  <c r="BG517"/>
  <c r="BF517"/>
  <c r="T517"/>
  <c r="R517"/>
  <c r="P517"/>
  <c r="BI516"/>
  <c r="BH516"/>
  <c r="BG516"/>
  <c r="BF516"/>
  <c r="T516"/>
  <c r="R516"/>
  <c r="P516"/>
  <c r="BI515"/>
  <c r="BH515"/>
  <c r="BG515"/>
  <c r="BF515"/>
  <c r="T515"/>
  <c r="R515"/>
  <c r="P515"/>
  <c r="BI514"/>
  <c r="BH514"/>
  <c r="BG514"/>
  <c r="BF514"/>
  <c r="T514"/>
  <c r="R514"/>
  <c r="P514"/>
  <c r="BI513"/>
  <c r="BH513"/>
  <c r="BG513"/>
  <c r="BF513"/>
  <c r="T513"/>
  <c r="R513"/>
  <c r="P513"/>
  <c r="BI512"/>
  <c r="BH512"/>
  <c r="BG512"/>
  <c r="BF512"/>
  <c r="T512"/>
  <c r="R512"/>
  <c r="P512"/>
  <c r="BI511"/>
  <c r="BH511"/>
  <c r="BG511"/>
  <c r="BF511"/>
  <c r="T511"/>
  <c r="R511"/>
  <c r="P511"/>
  <c r="BI510"/>
  <c r="BH510"/>
  <c r="BG510"/>
  <c r="BF510"/>
  <c r="T510"/>
  <c r="R510"/>
  <c r="P510"/>
  <c r="BI509"/>
  <c r="BH509"/>
  <c r="BG509"/>
  <c r="BF509"/>
  <c r="T509"/>
  <c r="R509"/>
  <c r="P509"/>
  <c r="BI508"/>
  <c r="BH508"/>
  <c r="BG508"/>
  <c r="BF508"/>
  <c r="T508"/>
  <c r="R508"/>
  <c r="P508"/>
  <c r="BI507"/>
  <c r="BH507"/>
  <c r="BG507"/>
  <c r="BF507"/>
  <c r="T507"/>
  <c r="R507"/>
  <c r="P507"/>
  <c r="BI506"/>
  <c r="BH506"/>
  <c r="BG506"/>
  <c r="BF506"/>
  <c r="T506"/>
  <c r="R506"/>
  <c r="P506"/>
  <c r="BI505"/>
  <c r="BH505"/>
  <c r="BG505"/>
  <c r="BF505"/>
  <c r="T505"/>
  <c r="R505"/>
  <c r="P505"/>
  <c r="BI504"/>
  <c r="BH504"/>
  <c r="BG504"/>
  <c r="BF504"/>
  <c r="T504"/>
  <c r="R504"/>
  <c r="P504"/>
  <c r="BI503"/>
  <c r="BH503"/>
  <c r="BG503"/>
  <c r="BF503"/>
  <c r="T503"/>
  <c r="R503"/>
  <c r="P503"/>
  <c r="BI502"/>
  <c r="BH502"/>
  <c r="BG502"/>
  <c r="BF502"/>
  <c r="T502"/>
  <c r="R502"/>
  <c r="P502"/>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7"/>
  <c r="BH457"/>
  <c r="BG457"/>
  <c r="BF457"/>
  <c r="T457"/>
  <c r="R457"/>
  <c r="P457"/>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2"/>
  <c r="BH442"/>
  <c r="BG442"/>
  <c r="BF442"/>
  <c r="T442"/>
  <c r="R442"/>
  <c r="P442"/>
  <c r="BI441"/>
  <c r="BH441"/>
  <c r="BG441"/>
  <c r="BF441"/>
  <c r="T441"/>
  <c r="R441"/>
  <c r="P441"/>
  <c r="BI440"/>
  <c r="BH440"/>
  <c r="BG440"/>
  <c r="BF440"/>
  <c r="T440"/>
  <c r="R440"/>
  <c r="P440"/>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9"/>
  <c r="BH389"/>
  <c r="BG389"/>
  <c r="BF389"/>
  <c r="T389"/>
  <c r="R389"/>
  <c r="P389"/>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5"/>
  <c r="BH325"/>
  <c r="BG325"/>
  <c r="BF325"/>
  <c r="T325"/>
  <c r="R325"/>
  <c r="P325"/>
  <c r="BI324"/>
  <c r="BH324"/>
  <c r="BG324"/>
  <c r="BF324"/>
  <c r="T324"/>
  <c r="R324"/>
  <c r="P324"/>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7"/>
  <c r="BH247"/>
  <c r="BG247"/>
  <c r="BF247"/>
  <c r="T247"/>
  <c r="R247"/>
  <c r="P247"/>
  <c r="BI246"/>
  <c r="BH246"/>
  <c r="BG246"/>
  <c r="BF246"/>
  <c r="T246"/>
  <c r="R246"/>
  <c r="P246"/>
  <c r="BI240"/>
  <c r="BH240"/>
  <c r="BG240"/>
  <c r="BF240"/>
  <c r="T240"/>
  <c r="R240"/>
  <c r="P240"/>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5"/>
  <c r="BH195"/>
  <c r="BG195"/>
  <c r="BF195"/>
  <c r="T195"/>
  <c r="R195"/>
  <c r="P195"/>
  <c r="BI192"/>
  <c r="BH192"/>
  <c r="BG192"/>
  <c r="BF192"/>
  <c r="T192"/>
  <c r="R192"/>
  <c r="P192"/>
  <c r="BI190"/>
  <c r="BH190"/>
  <c r="BG190"/>
  <c r="BF190"/>
  <c r="T190"/>
  <c r="R190"/>
  <c r="P190"/>
  <c r="BI186"/>
  <c r="BH186"/>
  <c r="BG186"/>
  <c r="BF186"/>
  <c r="T186"/>
  <c r="R186"/>
  <c r="P186"/>
  <c r="BI185"/>
  <c r="BH185"/>
  <c r="BG185"/>
  <c r="BF185"/>
  <c r="T185"/>
  <c r="R185"/>
  <c r="P185"/>
  <c r="BI184"/>
  <c r="BH184"/>
  <c r="BG184"/>
  <c r="BF184"/>
  <c r="T184"/>
  <c r="R184"/>
  <c r="P184"/>
  <c r="BI181"/>
  <c r="BH181"/>
  <c r="BG181"/>
  <c r="BF181"/>
  <c r="T181"/>
  <c r="R181"/>
  <c r="P181"/>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6"/>
  <c r="BH166"/>
  <c r="BG166"/>
  <c r="BF166"/>
  <c r="T166"/>
  <c r="R166"/>
  <c r="P166"/>
  <c r="BI165"/>
  <c r="BH165"/>
  <c r="BG165"/>
  <c r="BF165"/>
  <c r="T165"/>
  <c r="R165"/>
  <c r="P165"/>
  <c r="BI164"/>
  <c r="BH164"/>
  <c r="BG164"/>
  <c r="BF164"/>
  <c r="T164"/>
  <c r="R164"/>
  <c r="P164"/>
  <c r="BI163"/>
  <c r="BH163"/>
  <c r="BG163"/>
  <c r="BF163"/>
  <c r="T163"/>
  <c r="R163"/>
  <c r="P163"/>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9"/>
  <c r="BH129"/>
  <c r="BG129"/>
  <c r="BF129"/>
  <c r="T129"/>
  <c r="R129"/>
  <c r="P129"/>
  <c r="BI128"/>
  <c r="BH128"/>
  <c r="BG128"/>
  <c r="BF128"/>
  <c r="T128"/>
  <c r="R128"/>
  <c r="P128"/>
  <c r="BI124"/>
  <c r="BH124"/>
  <c r="BG124"/>
  <c r="BF124"/>
  <c r="T124"/>
  <c r="R124"/>
  <c r="P124"/>
  <c r="BI123"/>
  <c r="BH123"/>
  <c r="BG123"/>
  <c r="BF123"/>
  <c r="T123"/>
  <c r="R123"/>
  <c r="P123"/>
  <c r="BI120"/>
  <c r="BH120"/>
  <c r="BG120"/>
  <c r="BF120"/>
  <c r="T120"/>
  <c r="R120"/>
  <c r="P120"/>
  <c r="BI119"/>
  <c r="BH119"/>
  <c r="BG119"/>
  <c r="BF119"/>
  <c r="T119"/>
  <c r="R119"/>
  <c r="P119"/>
  <c r="BI116"/>
  <c r="BH116"/>
  <c r="BG116"/>
  <c r="BF116"/>
  <c r="T116"/>
  <c r="R116"/>
  <c r="P116"/>
  <c r="BI112"/>
  <c r="BH112"/>
  <c r="BG112"/>
  <c r="BF112"/>
  <c r="T112"/>
  <c r="R112"/>
  <c r="P112"/>
  <c r="BI111"/>
  <c r="BH111"/>
  <c r="BG111"/>
  <c r="BF111"/>
  <c r="T111"/>
  <c r="R111"/>
  <c r="P111"/>
  <c r="BI110"/>
  <c r="BH110"/>
  <c r="BG110"/>
  <c r="BF110"/>
  <c r="T110"/>
  <c r="R110"/>
  <c r="P110"/>
  <c r="J104"/>
  <c r="J103"/>
  <c r="F101"/>
  <c r="E99"/>
  <c r="J59"/>
  <c r="J58"/>
  <c r="F56"/>
  <c r="E54"/>
  <c r="J20"/>
  <c r="E20"/>
  <c r="F104"/>
  <c r="J19"/>
  <c r="J17"/>
  <c r="E17"/>
  <c r="F103"/>
  <c r="J16"/>
  <c r="J14"/>
  <c r="J101"/>
  <c r="E7"/>
  <c r="E50"/>
  <c i="4" r="J39"/>
  <c r="J38"/>
  <c i="1" r="AY59"/>
  <c i="4" r="J37"/>
  <c i="1" r="AX59"/>
  <c i="4"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7"/>
  <c r="BH207"/>
  <c r="BG207"/>
  <c r="BF207"/>
  <c r="T207"/>
  <c r="R207"/>
  <c r="P207"/>
  <c r="BI205"/>
  <c r="BH205"/>
  <c r="BG205"/>
  <c r="BF205"/>
  <c r="T205"/>
  <c r="R205"/>
  <c r="P205"/>
  <c r="BI203"/>
  <c r="BH203"/>
  <c r="BG203"/>
  <c r="BF203"/>
  <c r="T203"/>
  <c r="R203"/>
  <c r="P20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2"/>
  <c r="BH172"/>
  <c r="BG172"/>
  <c r="BF172"/>
  <c r="T172"/>
  <c r="R172"/>
  <c r="P172"/>
  <c r="BI167"/>
  <c r="BH167"/>
  <c r="BG167"/>
  <c r="BF167"/>
  <c r="T167"/>
  <c r="R167"/>
  <c r="P167"/>
  <c r="BI163"/>
  <c r="BH163"/>
  <c r="BG163"/>
  <c r="BF163"/>
  <c r="T163"/>
  <c r="R163"/>
  <c r="P163"/>
  <c r="BI160"/>
  <c r="BH160"/>
  <c r="BG160"/>
  <c r="BF160"/>
  <c r="T160"/>
  <c r="R160"/>
  <c r="P160"/>
  <c r="BI157"/>
  <c r="BH157"/>
  <c r="BG157"/>
  <c r="BF157"/>
  <c r="T157"/>
  <c r="R157"/>
  <c r="P157"/>
  <c r="BI154"/>
  <c r="BH154"/>
  <c r="BG154"/>
  <c r="BF154"/>
  <c r="T154"/>
  <c r="R154"/>
  <c r="P154"/>
  <c r="BI150"/>
  <c r="BH150"/>
  <c r="BG150"/>
  <c r="BF150"/>
  <c r="T150"/>
  <c r="R150"/>
  <c r="P150"/>
  <c r="BI146"/>
  <c r="BH146"/>
  <c r="BG146"/>
  <c r="BF146"/>
  <c r="T146"/>
  <c r="R146"/>
  <c r="P146"/>
  <c r="BI138"/>
  <c r="BH138"/>
  <c r="BG138"/>
  <c r="BF138"/>
  <c r="T138"/>
  <c r="R138"/>
  <c r="P138"/>
  <c r="BI131"/>
  <c r="BH131"/>
  <c r="BG131"/>
  <c r="BF131"/>
  <c r="T131"/>
  <c r="R131"/>
  <c r="P131"/>
  <c r="BI129"/>
  <c r="BH129"/>
  <c r="BG129"/>
  <c r="BF129"/>
  <c r="T129"/>
  <c r="R129"/>
  <c r="P129"/>
  <c r="BI114"/>
  <c r="BH114"/>
  <c r="BG114"/>
  <c r="BF114"/>
  <c r="T114"/>
  <c r="R114"/>
  <c r="P114"/>
  <c r="BI112"/>
  <c r="BH112"/>
  <c r="BG112"/>
  <c r="BF112"/>
  <c r="T112"/>
  <c r="R112"/>
  <c r="P112"/>
  <c r="BI107"/>
  <c r="BH107"/>
  <c r="BG107"/>
  <c r="BF107"/>
  <c r="T107"/>
  <c r="R107"/>
  <c r="P107"/>
  <c r="BI99"/>
  <c r="BH99"/>
  <c r="BG99"/>
  <c r="BF99"/>
  <c r="T99"/>
  <c r="R99"/>
  <c r="P99"/>
  <c r="BI94"/>
  <c r="BH94"/>
  <c r="BG94"/>
  <c r="BF94"/>
  <c r="T94"/>
  <c r="T93"/>
  <c r="T92"/>
  <c r="R94"/>
  <c r="R93"/>
  <c r="R92"/>
  <c r="P94"/>
  <c r="P93"/>
  <c r="P92"/>
  <c r="J88"/>
  <c r="J87"/>
  <c r="F85"/>
  <c r="E83"/>
  <c r="J59"/>
  <c r="J58"/>
  <c r="F56"/>
  <c r="E54"/>
  <c r="J20"/>
  <c r="E20"/>
  <c r="F88"/>
  <c r="J19"/>
  <c r="J17"/>
  <c r="E17"/>
  <c r="F87"/>
  <c r="J16"/>
  <c r="J14"/>
  <c r="J85"/>
  <c r="E7"/>
  <c r="E79"/>
  <c i="3" r="J39"/>
  <c r="J38"/>
  <c i="1" r="AY57"/>
  <c i="3" r="J37"/>
  <c i="1" r="AX57"/>
  <c i="3" r="BI168"/>
  <c r="BH168"/>
  <c r="BG168"/>
  <c r="BF168"/>
  <c r="T168"/>
  <c r="R168"/>
  <c r="P168"/>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59"/>
  <c r="J19"/>
  <c r="J17"/>
  <c r="E17"/>
  <c r="F90"/>
  <c r="J16"/>
  <c r="J14"/>
  <c r="J56"/>
  <c r="E7"/>
  <c r="E82"/>
  <c i="2" r="J39"/>
  <c r="J38"/>
  <c i="1" r="AY56"/>
  <c i="2" r="J37"/>
  <c i="1" r="AX56"/>
  <c i="2"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4"/>
  <c r="BH114"/>
  <c r="BG114"/>
  <c r="BF114"/>
  <c r="T114"/>
  <c r="R114"/>
  <c r="P114"/>
  <c r="BI112"/>
  <c r="BH112"/>
  <c r="BG112"/>
  <c r="BF112"/>
  <c r="T112"/>
  <c r="R112"/>
  <c r="P112"/>
  <c r="BI105"/>
  <c r="BH105"/>
  <c r="BG105"/>
  <c r="BF105"/>
  <c r="T105"/>
  <c r="R105"/>
  <c r="P105"/>
  <c r="BI99"/>
  <c r="BH99"/>
  <c r="BG99"/>
  <c r="BF99"/>
  <c r="T99"/>
  <c r="R99"/>
  <c r="P99"/>
  <c r="BI97"/>
  <c r="BH97"/>
  <c r="BG97"/>
  <c r="BF97"/>
  <c r="T97"/>
  <c r="R97"/>
  <c r="P97"/>
  <c r="BI96"/>
  <c r="BH96"/>
  <c r="BG96"/>
  <c r="BF96"/>
  <c r="T96"/>
  <c r="R96"/>
  <c r="P96"/>
  <c r="BI95"/>
  <c r="BH95"/>
  <c r="BG95"/>
  <c r="BF95"/>
  <c r="T95"/>
  <c r="R95"/>
  <c r="P95"/>
  <c r="BI93"/>
  <c r="BH93"/>
  <c r="BG93"/>
  <c r="BF93"/>
  <c r="T93"/>
  <c r="R93"/>
  <c r="P93"/>
  <c r="BI91"/>
  <c r="BH91"/>
  <c r="BG91"/>
  <c r="BF91"/>
  <c r="T91"/>
  <c r="R91"/>
  <c r="P91"/>
  <c r="J85"/>
  <c r="J84"/>
  <c r="F82"/>
  <c r="E80"/>
  <c r="J59"/>
  <c r="J58"/>
  <c r="F56"/>
  <c r="E54"/>
  <c r="J20"/>
  <c r="E20"/>
  <c r="F59"/>
  <c r="J19"/>
  <c r="J17"/>
  <c r="E17"/>
  <c r="F58"/>
  <c r="J16"/>
  <c r="J14"/>
  <c r="J56"/>
  <c r="E7"/>
  <c r="E50"/>
  <c i="1" r="L50"/>
  <c r="AM50"/>
  <c r="AM49"/>
  <c r="L49"/>
  <c r="AM47"/>
  <c r="L47"/>
  <c r="L45"/>
  <c r="L44"/>
  <c i="52" r="J119"/>
  <c r="J117"/>
  <c i="51" r="BK92"/>
  <c r="BK90"/>
  <c i="50" r="J117"/>
  <c r="J113"/>
  <c r="J100"/>
  <c r="J96"/>
  <c r="J91"/>
  <c i="49" r="BK110"/>
  <c r="J109"/>
  <c r="BK108"/>
  <c r="J106"/>
  <c i="48" r="J93"/>
  <c i="47" r="J128"/>
  <c r="BK115"/>
  <c r="J108"/>
  <c r="BK93"/>
  <c i="46" r="BK263"/>
  <c r="BK259"/>
  <c r="J246"/>
  <c r="J245"/>
  <c r="BK244"/>
  <c r="BK243"/>
  <c r="J237"/>
  <c r="BK236"/>
  <c r="J232"/>
  <c r="BK231"/>
  <c r="BK230"/>
  <c r="BK229"/>
  <c r="BK225"/>
  <c r="J196"/>
  <c r="J184"/>
  <c r="J178"/>
  <c r="J170"/>
  <c r="BK166"/>
  <c r="BK143"/>
  <c r="BK142"/>
  <c r="BK140"/>
  <c r="J140"/>
  <c r="BK139"/>
  <c r="J139"/>
  <c r="BK138"/>
  <c r="J138"/>
  <c r="BK137"/>
  <c r="J137"/>
  <c r="BK119"/>
  <c r="BK117"/>
  <c r="J103"/>
  <c r="J101"/>
  <c i="40" r="BK204"/>
  <c r="J201"/>
  <c r="BK168"/>
  <c r="BK167"/>
  <c r="J162"/>
  <c i="38" r="J94"/>
  <c i="37" r="BK116"/>
  <c r="BK115"/>
  <c r="BK113"/>
  <c r="J110"/>
  <c r="J107"/>
  <c r="J106"/>
  <c r="BK105"/>
  <c r="J104"/>
  <c i="34" r="J158"/>
  <c r="J157"/>
  <c r="BK151"/>
  <c r="J143"/>
  <c r="BK138"/>
  <c r="BK136"/>
  <c r="BK125"/>
  <c r="J115"/>
  <c r="J100"/>
  <c r="J96"/>
  <c r="J95"/>
  <c i="33" r="J140"/>
  <c r="J126"/>
  <c r="J111"/>
  <c i="31" r="J103"/>
  <c r="J101"/>
  <c r="BK99"/>
  <c r="BK97"/>
  <c r="BK94"/>
  <c r="J91"/>
  <c i="30" r="BK111"/>
  <c r="J102"/>
  <c r="J101"/>
  <c r="J100"/>
  <c r="J98"/>
  <c r="J96"/>
  <c r="J91"/>
  <c i="29" r="J171"/>
  <c r="BK169"/>
  <c r="BK132"/>
  <c i="28" r="BK87"/>
  <c i="27" r="BK95"/>
  <c i="26" r="J136"/>
  <c r="J134"/>
  <c r="BK132"/>
  <c r="BK131"/>
  <c r="BK112"/>
  <c r="BK111"/>
  <c r="J110"/>
  <c r="J102"/>
  <c r="BK98"/>
  <c i="25" r="J242"/>
  <c r="J230"/>
  <c r="J227"/>
  <c r="J194"/>
  <c r="BK172"/>
  <c r="BK156"/>
  <c r="BK154"/>
  <c r="J136"/>
  <c r="BK133"/>
  <c r="BK117"/>
  <c i="24" r="J232"/>
  <c r="J228"/>
  <c r="J177"/>
  <c r="J132"/>
  <c r="J128"/>
  <c r="J113"/>
  <c r="BK109"/>
  <c r="BK105"/>
  <c r="BK101"/>
  <c r="J85"/>
  <c i="21" r="J175"/>
  <c r="J172"/>
  <c r="BK171"/>
  <c r="J159"/>
  <c r="BK114"/>
  <c r="BK108"/>
  <c r="BK106"/>
  <c r="J105"/>
  <c i="20" r="J120"/>
  <c r="BK118"/>
  <c r="J116"/>
  <c r="BK114"/>
  <c i="19" r="BK165"/>
  <c r="BK164"/>
  <c r="J162"/>
  <c r="J161"/>
  <c r="J160"/>
  <c r="BK150"/>
  <c r="BK149"/>
  <c r="J148"/>
  <c r="BK145"/>
  <c r="BK144"/>
  <c r="J142"/>
  <c r="BK136"/>
  <c r="J134"/>
  <c r="BK133"/>
  <c r="J132"/>
  <c i="18" r="J142"/>
  <c r="J122"/>
  <c i="17" r="BK119"/>
  <c r="J118"/>
  <c r="J98"/>
  <c r="BK96"/>
  <c r="J92"/>
  <c i="16" r="BK230"/>
  <c r="BK228"/>
  <c r="J212"/>
  <c r="J172"/>
  <c r="BK136"/>
  <c r="J135"/>
  <c r="BK134"/>
  <c r="J133"/>
  <c r="BK132"/>
  <c r="J120"/>
  <c r="BK118"/>
  <c r="BK106"/>
  <c i="15" r="BK177"/>
  <c r="BK171"/>
  <c r="J170"/>
  <c r="J158"/>
  <c r="BK102"/>
  <c i="14" r="BK87"/>
  <c r="J82"/>
  <c i="12" r="BK104"/>
  <c r="BK96"/>
  <c r="BK91"/>
  <c r="BK87"/>
  <c i="11" r="BK119"/>
  <c r="BK118"/>
  <c r="BK111"/>
  <c r="BK109"/>
  <c r="BK95"/>
  <c r="BK87"/>
  <c i="10" r="BK107"/>
  <c r="BK106"/>
  <c r="BK102"/>
  <c r="J98"/>
  <c r="BK92"/>
  <c r="J91"/>
  <c r="BK84"/>
  <c r="BK83"/>
  <c i="8" r="BK104"/>
  <c i="7" r="BK162"/>
  <c r="BK151"/>
  <c r="J150"/>
  <c r="J149"/>
  <c r="BK148"/>
  <c r="BK147"/>
  <c r="J146"/>
  <c r="BK142"/>
  <c r="J140"/>
  <c r="BK139"/>
  <c r="BK137"/>
  <c r="J122"/>
  <c r="BK117"/>
  <c r="J112"/>
  <c r="BK107"/>
  <c r="BK103"/>
  <c r="J102"/>
  <c r="BK95"/>
  <c r="J93"/>
  <c i="6" r="J119"/>
  <c r="J118"/>
  <c r="BK100"/>
  <c r="J94"/>
  <c i="5" r="J504"/>
  <c r="BK495"/>
  <c r="J484"/>
  <c r="BK465"/>
  <c r="BK464"/>
  <c r="J454"/>
  <c r="J453"/>
  <c r="BK444"/>
  <c r="BK440"/>
  <c r="J438"/>
  <c r="J435"/>
  <c r="BK427"/>
  <c r="J423"/>
  <c r="J422"/>
  <c r="J418"/>
  <c r="BK417"/>
  <c r="BK412"/>
  <c r="BK411"/>
  <c r="J410"/>
  <c r="BK409"/>
  <c r="BK397"/>
  <c r="BK396"/>
  <c r="J392"/>
  <c r="BK391"/>
  <c r="BK384"/>
  <c r="BK383"/>
  <c r="BK382"/>
  <c r="J370"/>
  <c r="J367"/>
  <c r="J318"/>
  <c r="BK315"/>
  <c r="BK305"/>
  <c r="BK304"/>
  <c r="BK296"/>
  <c r="J288"/>
  <c r="J284"/>
  <c r="J282"/>
  <c r="J281"/>
  <c r="BK264"/>
  <c r="BK262"/>
  <c r="BK258"/>
  <c r="BK256"/>
  <c r="BK254"/>
  <c r="J252"/>
  <c r="J250"/>
  <c r="J247"/>
  <c r="BK225"/>
  <c r="BK209"/>
  <c r="BK205"/>
  <c r="J190"/>
  <c r="BK185"/>
  <c r="J172"/>
  <c r="J170"/>
  <c r="BK166"/>
  <c r="BK152"/>
  <c r="J149"/>
  <c r="J145"/>
  <c r="BK144"/>
  <c r="BK143"/>
  <c r="J134"/>
  <c r="BK112"/>
  <c i="4" r="J190"/>
  <c r="BK181"/>
  <c r="BK172"/>
  <c r="BK167"/>
  <c r="J154"/>
  <c r="J138"/>
  <c r="J114"/>
  <c i="3" r="BK167"/>
  <c r="BK165"/>
  <c r="BK164"/>
  <c r="J161"/>
  <c r="J152"/>
  <c r="J136"/>
  <c r="BK134"/>
  <c r="BK133"/>
  <c r="BK130"/>
  <c r="J123"/>
  <c r="J116"/>
  <c i="1" r="AS97"/>
  <c r="AS92"/>
  <c r="AS62"/>
  <c r="AS58"/>
  <c i="52" r="J227"/>
  <c r="BK215"/>
  <c r="BK211"/>
  <c r="J134"/>
  <c r="J132"/>
  <c r="BK119"/>
  <c i="51" r="J93"/>
  <c i="50" r="J115"/>
  <c r="J102"/>
  <c i="49" r="J108"/>
  <c i="48" r="J126"/>
  <c r="J96"/>
  <c r="J95"/>
  <c r="J94"/>
  <c r="BK93"/>
  <c r="BK90"/>
  <c i="47" r="J142"/>
  <c r="BK128"/>
  <c r="J124"/>
  <c r="BK112"/>
  <c r="J104"/>
  <c r="BK96"/>
  <c i="46" r="BK241"/>
  <c r="J236"/>
  <c r="J231"/>
  <c r="J230"/>
  <c r="J229"/>
  <c r="J228"/>
  <c r="J226"/>
  <c r="J215"/>
  <c r="BK212"/>
  <c r="J208"/>
  <c r="J206"/>
  <c r="BK205"/>
  <c r="J199"/>
  <c r="BK195"/>
  <c r="J180"/>
  <c r="BK171"/>
  <c r="J166"/>
  <c r="BK147"/>
  <c r="J141"/>
  <c r="J118"/>
  <c r="BK109"/>
  <c r="BK103"/>
  <c i="45" r="J95"/>
  <c r="BK91"/>
  <c i="44" r="BK94"/>
  <c r="BK91"/>
  <c i="43" r="J152"/>
  <c r="J130"/>
  <c r="BK125"/>
  <c r="J123"/>
  <c r="BK116"/>
  <c r="BK104"/>
  <c i="42" r="BK112"/>
  <c r="BK103"/>
  <c i="41" r="J148"/>
  <c r="BK140"/>
  <c r="J131"/>
  <c r="BK115"/>
  <c r="BK108"/>
  <c r="J104"/>
  <c i="40" r="BK193"/>
  <c r="BK178"/>
  <c r="BK157"/>
  <c r="BK139"/>
  <c r="J136"/>
  <c r="BK132"/>
  <c i="38" r="J97"/>
  <c i="37" r="J120"/>
  <c r="BK108"/>
  <c i="36" r="J87"/>
  <c i="35" r="BK105"/>
  <c r="J102"/>
  <c r="BK101"/>
  <c r="BK99"/>
  <c r="BK95"/>
  <c r="BK93"/>
  <c i="34" r="BK170"/>
  <c r="J168"/>
  <c r="BK152"/>
  <c r="J145"/>
  <c r="BK135"/>
  <c i="33" r="BK184"/>
  <c r="J180"/>
  <c r="J174"/>
  <c r="J168"/>
  <c r="BK165"/>
  <c r="BK149"/>
  <c r="J146"/>
  <c r="BK144"/>
  <c r="BK140"/>
  <c r="J97"/>
  <c r="J94"/>
  <c i="30" r="J113"/>
  <c r="J106"/>
  <c i="29" r="BK135"/>
  <c r="J120"/>
  <c r="J108"/>
  <c r="J99"/>
  <c i="27" r="J108"/>
  <c r="BK93"/>
  <c r="BK91"/>
  <c i="26" r="J130"/>
  <c r="BK129"/>
  <c r="BK126"/>
  <c r="BK122"/>
  <c r="BK117"/>
  <c r="J96"/>
  <c i="25" r="J202"/>
  <c r="BK194"/>
  <c r="J179"/>
  <c r="BK168"/>
  <c r="BK152"/>
  <c r="J128"/>
  <c r="BK111"/>
  <c i="24" r="J150"/>
  <c r="J109"/>
  <c r="J101"/>
  <c i="23" r="J103"/>
  <c r="BK102"/>
  <c r="J96"/>
  <c i="22" r="BK152"/>
  <c r="BK147"/>
  <c r="BK139"/>
  <c r="BK138"/>
  <c r="J137"/>
  <c r="BK131"/>
  <c r="BK130"/>
  <c r="J129"/>
  <c r="BK128"/>
  <c r="BK124"/>
  <c r="BK117"/>
  <c r="J108"/>
  <c r="BK105"/>
  <c r="J96"/>
  <c r="BK95"/>
  <c i="21" r="BK212"/>
  <c r="BK211"/>
  <c r="J197"/>
  <c r="J137"/>
  <c r="J135"/>
  <c r="J134"/>
  <c r="J131"/>
  <c r="J126"/>
  <c i="20" r="BK131"/>
  <c r="BK129"/>
  <c r="J112"/>
  <c r="BK105"/>
  <c r="BK90"/>
  <c i="19" r="BK185"/>
  <c r="J181"/>
  <c r="J180"/>
  <c r="BK177"/>
  <c r="J172"/>
  <c r="J170"/>
  <c r="BK169"/>
  <c r="J155"/>
  <c r="BK138"/>
  <c r="BK137"/>
  <c r="J136"/>
  <c r="J130"/>
  <c r="BK114"/>
  <c r="BK113"/>
  <c r="BK105"/>
  <c r="BK100"/>
  <c i="18" r="BK131"/>
  <c r="BK126"/>
  <c r="J107"/>
  <c r="BK102"/>
  <c i="17" r="J119"/>
  <c r="BK109"/>
  <c i="16" r="J231"/>
  <c r="J230"/>
  <c r="BK229"/>
  <c r="J227"/>
  <c r="J226"/>
  <c r="J224"/>
  <c r="BK206"/>
  <c r="J203"/>
  <c r="BK192"/>
  <c r="BK191"/>
  <c r="J190"/>
  <c r="J157"/>
  <c r="BK148"/>
  <c r="BK102"/>
  <c r="BK98"/>
  <c i="15" r="J181"/>
  <c r="BK180"/>
  <c r="J179"/>
  <c r="BK178"/>
  <c r="BK158"/>
  <c r="BK154"/>
  <c r="J147"/>
  <c r="J135"/>
  <c r="BK122"/>
  <c i="12" r="J99"/>
  <c r="BK98"/>
  <c r="J92"/>
  <c r="J86"/>
  <c r="J85"/>
  <c i="11" r="J120"/>
  <c r="BK117"/>
  <c r="J116"/>
  <c r="BK115"/>
  <c r="J111"/>
  <c r="J109"/>
  <c r="BK108"/>
  <c i="10" r="BK103"/>
  <c r="BK100"/>
  <c r="BK99"/>
  <c r="J96"/>
  <c r="J88"/>
  <c r="J86"/>
  <c i="9" r="J90"/>
  <c r="J88"/>
  <c r="BK87"/>
  <c r="J86"/>
  <c r="BK82"/>
  <c i="8" r="BK112"/>
  <c r="BK108"/>
  <c i="7" r="BK159"/>
  <c r="J157"/>
  <c r="J127"/>
  <c r="J121"/>
  <c i="6" r="BK110"/>
  <c r="J92"/>
  <c r="J91"/>
  <c i="5" r="J541"/>
  <c r="J539"/>
  <c r="BK537"/>
  <c r="BK535"/>
  <c r="BK533"/>
  <c r="J532"/>
  <c r="BK526"/>
  <c r="BK525"/>
  <c r="J524"/>
  <c r="BK522"/>
  <c r="J517"/>
  <c r="BK516"/>
  <c r="J515"/>
  <c r="BK513"/>
  <c r="J512"/>
  <c r="BK508"/>
  <c r="BK507"/>
  <c r="BK492"/>
  <c r="BK491"/>
  <c r="BK490"/>
  <c r="J489"/>
  <c r="BK488"/>
  <c r="J473"/>
  <c r="J470"/>
  <c r="J457"/>
  <c r="J445"/>
  <c r="J444"/>
  <c r="BK442"/>
  <c r="J440"/>
  <c r="BK438"/>
  <c i="1" r="AS117"/>
  <c i="52" r="J233"/>
  <c r="BK181"/>
  <c r="J178"/>
  <c r="BK132"/>
  <c i="50" r="BK105"/>
  <c i="49" r="BK123"/>
  <c r="J104"/>
  <c r="BK102"/>
  <c i="47" r="BK152"/>
  <c r="J139"/>
  <c i="46" r="BK262"/>
  <c r="J261"/>
  <c r="BK257"/>
  <c r="J255"/>
  <c r="BK251"/>
  <c r="BK247"/>
  <c r="BK246"/>
  <c r="J243"/>
  <c r="BK242"/>
  <c r="BK232"/>
  <c r="BK167"/>
  <c r="BK164"/>
  <c r="J156"/>
  <c r="J145"/>
  <c r="J124"/>
  <c r="J122"/>
  <c r="J120"/>
  <c r="J116"/>
  <c r="BK101"/>
  <c i="45" r="BK95"/>
  <c r="J91"/>
  <c i="44" r="BK130"/>
  <c r="BK123"/>
  <c r="J116"/>
  <c r="J112"/>
  <c r="BK99"/>
  <c r="J91"/>
  <c i="43" r="BK151"/>
  <c r="J148"/>
  <c r="J137"/>
  <c r="BK109"/>
  <c r="J107"/>
  <c r="BK106"/>
  <c r="BK102"/>
  <c r="J99"/>
  <c r="J95"/>
  <c i="42" r="J113"/>
  <c r="J96"/>
  <c r="J94"/>
  <c i="41" r="J144"/>
  <c r="BK139"/>
  <c r="J129"/>
  <c r="J94"/>
  <c r="BK91"/>
  <c i="40" r="BK197"/>
  <c r="J182"/>
  <c r="J178"/>
  <c r="BK177"/>
  <c r="BK174"/>
  <c r="J163"/>
  <c r="J161"/>
  <c i="39" r="F39"/>
  <c i="38" r="J103"/>
  <c r="J101"/>
  <c i="37" r="J108"/>
  <c r="BK107"/>
  <c r="BK106"/>
  <c r="BK95"/>
  <c r="J93"/>
  <c r="J92"/>
  <c r="J91"/>
  <c i="35" r="J107"/>
  <c i="34" r="BK94"/>
  <c i="33" r="J187"/>
  <c r="BK181"/>
  <c r="BK180"/>
  <c r="J177"/>
  <c r="J144"/>
  <c r="BK135"/>
  <c r="BK123"/>
  <c r="J102"/>
  <c r="BK97"/>
  <c r="BK94"/>
  <c i="31" r="BK91"/>
  <c i="30" r="BK115"/>
  <c r="BK114"/>
  <c r="BK110"/>
  <c r="BK101"/>
  <c r="BK100"/>
  <c r="BK99"/>
  <c i="29" r="J164"/>
  <c r="BK161"/>
  <c r="J152"/>
  <c r="BK127"/>
  <c r="J117"/>
  <c r="J93"/>
  <c i="28" r="J87"/>
  <c r="J86"/>
  <c i="26" r="J137"/>
  <c r="J122"/>
  <c r="BK116"/>
  <c r="J114"/>
  <c r="BK106"/>
  <c i="25" r="BK242"/>
  <c r="BK219"/>
  <c r="BK202"/>
  <c r="BK182"/>
  <c r="J172"/>
  <c r="J133"/>
  <c r="J117"/>
  <c i="24" r="BK236"/>
  <c r="BK165"/>
  <c r="J153"/>
  <c r="J139"/>
  <c r="J136"/>
  <c i="23" r="J111"/>
  <c r="J108"/>
  <c r="BK106"/>
  <c i="22" r="J144"/>
  <c r="BK126"/>
  <c r="J122"/>
  <c r="BK121"/>
  <c r="BK120"/>
  <c r="J117"/>
  <c r="BK116"/>
  <c r="J115"/>
  <c r="BK112"/>
  <c r="BK106"/>
  <c r="J104"/>
  <c r="BK99"/>
  <c r="J97"/>
  <c r="BK96"/>
  <c i="21" r="BK218"/>
  <c r="J215"/>
  <c r="BK214"/>
  <c r="J213"/>
  <c r="J212"/>
  <c r="J209"/>
  <c r="BK208"/>
  <c r="BK207"/>
  <c r="BK195"/>
  <c r="BK194"/>
  <c r="J185"/>
  <c r="J157"/>
  <c r="BK142"/>
  <c r="BK141"/>
  <c r="BK135"/>
  <c r="J128"/>
  <c r="J117"/>
  <c r="J100"/>
  <c i="20" r="J127"/>
  <c r="J125"/>
  <c r="BK107"/>
  <c i="19" r="BK183"/>
  <c r="BK182"/>
  <c r="BK181"/>
  <c r="BK180"/>
  <c r="J179"/>
  <c r="J178"/>
  <c r="J174"/>
  <c i="18" r="BK107"/>
  <c r="BK95"/>
  <c i="17" r="J97"/>
  <c r="J96"/>
  <c r="BK94"/>
  <c r="BK91"/>
  <c i="16" r="BK218"/>
  <c r="J217"/>
  <c r="J210"/>
  <c r="BK209"/>
  <c r="BK205"/>
  <c r="BK203"/>
  <c r="J191"/>
  <c r="J175"/>
  <c r="BK173"/>
  <c i="15" r="J184"/>
  <c r="BK179"/>
  <c r="J178"/>
  <c r="BK167"/>
  <c r="BK165"/>
  <c r="BK164"/>
  <c r="BK161"/>
  <c r="J159"/>
  <c r="BK143"/>
  <c r="J137"/>
  <c r="BK135"/>
  <c r="BK132"/>
  <c r="BK125"/>
  <c r="BK109"/>
  <c r="J96"/>
  <c r="BK89"/>
  <c i="14" r="BK108"/>
  <c r="BK107"/>
  <c r="BK106"/>
  <c r="BK94"/>
  <c r="J89"/>
  <c r="BK88"/>
  <c i="12" r="J106"/>
  <c r="BK90"/>
  <c r="BK83"/>
  <c i="11" r="BK120"/>
  <c r="J105"/>
  <c r="J104"/>
  <c r="BK98"/>
  <c r="J96"/>
  <c r="J95"/>
  <c r="J84"/>
  <c i="9" r="J91"/>
  <c r="BK88"/>
  <c r="J85"/>
  <c i="8" r="J104"/>
  <c r="BK93"/>
  <c i="7" r="BK146"/>
  <c r="BK141"/>
  <c r="BK140"/>
  <c r="J139"/>
  <c r="BK135"/>
  <c r="J131"/>
  <c r="J116"/>
  <c r="BK115"/>
  <c r="J114"/>
  <c r="BK108"/>
  <c r="BK105"/>
  <c r="J104"/>
  <c i="6" r="J120"/>
  <c i="5" r="BK494"/>
  <c r="J490"/>
  <c r="J483"/>
  <c r="J482"/>
  <c r="J460"/>
  <c r="BK457"/>
  <c r="BK455"/>
  <c r="BK454"/>
  <c r="BK451"/>
  <c r="BK447"/>
  <c r="J442"/>
  <c r="BK437"/>
  <c r="J436"/>
  <c r="J421"/>
  <c r="J420"/>
  <c r="J419"/>
  <c r="J411"/>
  <c r="J409"/>
  <c r="J404"/>
  <c r="BK399"/>
  <c r="J394"/>
  <c r="J393"/>
  <c r="J387"/>
  <c r="J386"/>
  <c r="J384"/>
  <c r="J383"/>
  <c r="BK374"/>
  <c r="BK373"/>
  <c r="BK350"/>
  <c r="BK348"/>
  <c r="J337"/>
  <c r="J332"/>
  <c r="J331"/>
  <c r="BK299"/>
  <c r="BK298"/>
  <c r="BK284"/>
  <c r="BK278"/>
  <c r="J272"/>
  <c r="BK269"/>
  <c r="BK268"/>
  <c r="BK265"/>
  <c r="BK261"/>
  <c r="BK248"/>
  <c r="J232"/>
  <c r="J229"/>
  <c r="J227"/>
  <c r="BK213"/>
  <c r="BK171"/>
  <c r="J164"/>
  <c r="BK134"/>
  <c r="J112"/>
  <c i="4" r="BK212"/>
  <c r="BK211"/>
  <c r="BK209"/>
  <c r="J146"/>
  <c r="J112"/>
  <c i="3" r="J168"/>
  <c r="J154"/>
  <c r="BK150"/>
  <c r="BK145"/>
  <c r="J133"/>
  <c r="J128"/>
  <c i="2" r="BK121"/>
  <c i="1" r="AS109"/>
  <c i="52" r="J225"/>
  <c r="J204"/>
  <c r="BK85"/>
  <c i="51" r="BK91"/>
  <c i="50" r="J107"/>
  <c i="49" r="J120"/>
  <c r="J98"/>
  <c r="BK94"/>
  <c i="48" r="BK126"/>
  <c r="BK125"/>
  <c r="BK123"/>
  <c r="BK122"/>
  <c r="BK95"/>
  <c r="J91"/>
  <c i="47" r="J155"/>
  <c r="BK142"/>
  <c r="BK139"/>
  <c r="BK133"/>
  <c i="46" r="J262"/>
  <c r="J259"/>
  <c r="BK255"/>
  <c r="BK254"/>
  <c r="BK253"/>
  <c r="J251"/>
  <c r="BK250"/>
  <c r="BK240"/>
  <c r="BK239"/>
  <c r="BK238"/>
  <c r="BK234"/>
  <c r="BK233"/>
  <c r="J200"/>
  <c r="BK193"/>
  <c r="J192"/>
  <c r="BK191"/>
  <c r="BK186"/>
  <c r="BK169"/>
  <c r="BK135"/>
  <c i="45" r="BK90"/>
  <c i="44" r="BK138"/>
  <c r="J126"/>
  <c r="BK121"/>
  <c r="J110"/>
  <c r="J107"/>
  <c r="BK104"/>
  <c i="43" r="J138"/>
  <c r="J117"/>
  <c r="J116"/>
  <c i="40" r="J130"/>
  <c r="J98"/>
  <c i="38" r="BK99"/>
  <c r="BK97"/>
  <c i="37" r="BK119"/>
  <c r="J117"/>
  <c r="J116"/>
  <c r="BK103"/>
  <c r="J100"/>
  <c r="J97"/>
  <c r="J95"/>
  <c r="BK93"/>
  <c i="35" r="J95"/>
  <c r="J93"/>
  <c i="34" r="J170"/>
  <c r="BK168"/>
  <c r="J166"/>
  <c r="J164"/>
  <c r="J160"/>
  <c r="BK158"/>
  <c r="J154"/>
  <c r="BK150"/>
  <c r="J148"/>
  <c r="BK143"/>
  <c r="J142"/>
  <c r="J138"/>
  <c r="J127"/>
  <c r="BK126"/>
  <c r="BK114"/>
  <c r="BK109"/>
  <c r="J101"/>
  <c r="BK100"/>
  <c i="33" r="J184"/>
  <c r="J182"/>
  <c r="J181"/>
  <c r="J162"/>
  <c r="J159"/>
  <c i="29" r="BK164"/>
  <c r="J161"/>
  <c r="J158"/>
  <c r="J155"/>
  <c r="J144"/>
  <c r="BK139"/>
  <c r="J132"/>
  <c r="BK108"/>
  <c i="27" r="J102"/>
  <c r="J95"/>
  <c r="J93"/>
  <c i="26" r="J131"/>
  <c i="25" r="BK214"/>
  <c r="BK192"/>
  <c r="J176"/>
  <c r="J156"/>
  <c i="24" r="BK240"/>
  <c r="J236"/>
  <c r="BK204"/>
  <c r="J181"/>
  <c r="BK132"/>
  <c i="23" r="BK96"/>
  <c i="22" r="BK157"/>
  <c r="J156"/>
  <c r="BK140"/>
  <c r="BK135"/>
  <c r="BK123"/>
  <c r="J116"/>
  <c r="J114"/>
  <c r="J113"/>
  <c r="J106"/>
  <c r="BK98"/>
  <c i="21" r="BK219"/>
  <c r="J218"/>
  <c r="BK217"/>
  <c r="J216"/>
  <c r="J214"/>
  <c r="BK213"/>
  <c r="J210"/>
  <c r="J206"/>
  <c r="BK204"/>
  <c r="BK203"/>
  <c r="J190"/>
  <c r="J188"/>
  <c r="J180"/>
  <c r="BK169"/>
  <c r="BK155"/>
  <c r="BK154"/>
  <c r="J142"/>
  <c r="J139"/>
  <c r="BK138"/>
  <c r="BK137"/>
  <c r="BK131"/>
  <c r="J130"/>
  <c r="J122"/>
  <c r="J121"/>
  <c r="BK116"/>
  <c r="BK115"/>
  <c r="J103"/>
  <c i="20" r="BK120"/>
  <c r="J96"/>
  <c r="J90"/>
  <c i="19" r="J165"/>
  <c r="J143"/>
  <c r="BK139"/>
  <c r="J138"/>
  <c r="BK135"/>
  <c r="BK132"/>
  <c r="J131"/>
  <c r="BK130"/>
  <c r="BK122"/>
  <c r="BK109"/>
  <c r="BK96"/>
  <c i="18" r="BK135"/>
  <c r="BK133"/>
  <c r="J131"/>
  <c r="BK129"/>
  <c r="J100"/>
  <c i="17" r="J89"/>
  <c i="16" r="J249"/>
  <c r="J245"/>
  <c r="BK242"/>
  <c r="J240"/>
  <c r="BK237"/>
  <c r="BK227"/>
  <c r="BK226"/>
  <c r="BK212"/>
  <c r="BK210"/>
  <c r="BK208"/>
  <c r="BK207"/>
  <c r="BK202"/>
  <c r="BK201"/>
  <c r="BK171"/>
  <c r="BK170"/>
  <c r="BK164"/>
  <c r="J152"/>
  <c r="J151"/>
  <c r="BK127"/>
  <c r="J123"/>
  <c i="15" r="BK148"/>
  <c r="BK128"/>
  <c r="J122"/>
  <c r="BK118"/>
  <c r="BK117"/>
  <c r="J113"/>
  <c r="J108"/>
  <c r="J92"/>
  <c r="J90"/>
  <c r="BK88"/>
  <c i="14" r="BK110"/>
  <c r="BK105"/>
  <c r="BK92"/>
  <c r="BK90"/>
  <c i="12" r="J102"/>
  <c r="BK84"/>
  <c r="J83"/>
  <c i="11" r="J118"/>
  <c r="BK113"/>
  <c r="BK100"/>
  <c r="BK99"/>
  <c r="BK97"/>
  <c r="BK94"/>
  <c r="BK93"/>
  <c r="BK92"/>
  <c i="10" r="J97"/>
  <c r="BK94"/>
  <c r="J87"/>
  <c r="BK86"/>
  <c i="9" r="J84"/>
  <c i="8" r="BK106"/>
  <c r="J94"/>
  <c i="7" r="J144"/>
  <c r="BK128"/>
  <c r="BK92"/>
  <c i="6" r="J112"/>
  <c r="J110"/>
  <c i="5" r="J545"/>
  <c r="BK543"/>
  <c r="BK539"/>
  <c r="BK538"/>
  <c r="J536"/>
  <c r="BK530"/>
  <c r="J526"/>
  <c r="J525"/>
  <c r="J523"/>
  <c r="J520"/>
  <c r="BK517"/>
  <c r="J503"/>
  <c r="J502"/>
  <c r="J416"/>
  <c r="BK413"/>
  <c r="J407"/>
  <c r="J399"/>
  <c r="BK393"/>
  <c r="J389"/>
  <c r="BK386"/>
  <c r="J385"/>
  <c r="J373"/>
  <c r="BK371"/>
  <c r="BK363"/>
  <c r="BK357"/>
  <c r="J356"/>
  <c r="J341"/>
  <c r="J340"/>
  <c r="BK335"/>
  <c r="BK333"/>
  <c r="J330"/>
  <c r="J325"/>
  <c r="BK324"/>
  <c r="J319"/>
  <c r="J311"/>
  <c r="J310"/>
  <c r="J307"/>
  <c r="J306"/>
  <c r="J303"/>
  <c r="BK302"/>
  <c r="J295"/>
  <c r="J294"/>
  <c r="BK293"/>
  <c r="J287"/>
  <c r="BK286"/>
  <c r="BK280"/>
  <c r="J278"/>
  <c r="J277"/>
  <c r="BK272"/>
  <c r="J265"/>
  <c r="J263"/>
  <c r="BK246"/>
  <c r="J233"/>
  <c r="J218"/>
  <c r="BK217"/>
  <c r="J213"/>
  <c r="BK202"/>
  <c r="J201"/>
  <c r="BK199"/>
  <c r="BK197"/>
  <c r="BK196"/>
  <c r="BK186"/>
  <c r="J184"/>
  <c r="J181"/>
  <c r="J176"/>
  <c r="J175"/>
  <c r="BK174"/>
  <c i="4" r="J210"/>
  <c r="J181"/>
  <c r="J179"/>
  <c r="BK177"/>
  <c r="BK163"/>
  <c r="BK150"/>
  <c r="BK114"/>
  <c r="J94"/>
  <c i="3" r="J155"/>
  <c r="BK152"/>
  <c r="J139"/>
  <c r="BK138"/>
  <c r="BK136"/>
  <c r="J135"/>
  <c r="J120"/>
  <c r="J119"/>
  <c r="BK118"/>
  <c r="BK113"/>
  <c r="J110"/>
  <c r="J108"/>
  <c r="J103"/>
  <c i="2" r="J121"/>
  <c r="J114"/>
  <c r="BK96"/>
  <c r="J95"/>
  <c r="J93"/>
  <c i="1" r="AS105"/>
  <c i="52" r="BK235"/>
  <c r="BK233"/>
  <c r="J223"/>
  <c r="J215"/>
  <c r="J181"/>
  <c r="BK178"/>
  <c r="J165"/>
  <c i="50" r="BK115"/>
  <c i="49" r="BK119"/>
  <c r="J117"/>
  <c r="BK115"/>
  <c r="BK111"/>
  <c i="48" r="BK113"/>
  <c r="J113"/>
  <c i="47" r="BK131"/>
  <c r="BK130"/>
  <c r="BK121"/>
  <c r="J117"/>
  <c r="J115"/>
  <c i="46" r="J242"/>
  <c r="J238"/>
  <c r="BK237"/>
  <c r="BK226"/>
  <c r="J225"/>
  <c r="J214"/>
  <c r="J209"/>
  <c r="BK200"/>
  <c r="J191"/>
  <c r="J186"/>
  <c r="BK184"/>
  <c r="J179"/>
  <c r="J177"/>
  <c r="J173"/>
  <c r="BK170"/>
  <c r="J169"/>
  <c r="J150"/>
  <c r="BK128"/>
  <c r="BK126"/>
  <c r="J121"/>
  <c i="45" r="J102"/>
  <c r="BK92"/>
  <c r="J90"/>
  <c i="44" r="BK125"/>
  <c r="BK119"/>
  <c r="J101"/>
  <c i="43" r="BK160"/>
  <c r="BK158"/>
  <c r="BK154"/>
  <c r="BK133"/>
  <c r="J131"/>
  <c r="BK124"/>
  <c r="BK123"/>
  <c r="BK110"/>
  <c r="J100"/>
  <c i="42" r="BK113"/>
  <c r="J95"/>
  <c r="J91"/>
  <c i="41" r="BK124"/>
  <c i="40" r="J213"/>
  <c r="J209"/>
  <c r="J207"/>
  <c r="BK203"/>
  <c r="BK202"/>
  <c r="BK176"/>
  <c r="J156"/>
  <c r="BK152"/>
  <c r="J150"/>
  <c r="J139"/>
  <c r="BK134"/>
  <c r="BK130"/>
  <c r="BK101"/>
  <c i="38" r="J91"/>
  <c i="37" r="J119"/>
  <c r="BK117"/>
  <c r="J103"/>
  <c i="35" r="BK106"/>
  <c r="J97"/>
  <c i="34" r="BK156"/>
  <c r="J146"/>
  <c r="BK142"/>
  <c r="BK106"/>
  <c r="BK103"/>
  <c r="BK102"/>
  <c r="BK99"/>
  <c i="33" r="BK187"/>
  <c r="BK185"/>
  <c r="J172"/>
  <c r="J135"/>
  <c r="J120"/>
  <c i="32" r="J90"/>
  <c i="29" r="J135"/>
  <c r="BK120"/>
  <c r="BK114"/>
  <c i="27" r="BK102"/>
  <c r="J90"/>
  <c i="26" r="BK130"/>
  <c r="BK120"/>
  <c r="BK100"/>
  <c i="25" r="J260"/>
  <c r="J258"/>
  <c r="BK197"/>
  <c r="J192"/>
  <c r="J184"/>
  <c r="J182"/>
  <c r="BK179"/>
  <c r="J165"/>
  <c r="J154"/>
  <c r="J152"/>
  <c r="BK128"/>
  <c r="BK123"/>
  <c r="J111"/>
  <c r="BK96"/>
  <c i="24" r="J165"/>
  <c r="BK147"/>
  <c r="BK143"/>
  <c r="BK128"/>
  <c r="BK118"/>
  <c r="J97"/>
  <c r="BK85"/>
  <c i="23" r="BK111"/>
  <c r="J104"/>
  <c r="J102"/>
  <c i="22" r="J149"/>
  <c r="J133"/>
  <c r="BK132"/>
  <c r="J131"/>
  <c r="J127"/>
  <c r="J119"/>
  <c r="BK118"/>
  <c r="BK108"/>
  <c r="BK104"/>
  <c r="BK103"/>
  <c r="BK102"/>
  <c r="J93"/>
  <c i="21" r="BK209"/>
  <c r="BK199"/>
  <c r="BK184"/>
  <c r="BK183"/>
  <c r="BK180"/>
  <c r="BK179"/>
  <c r="BK170"/>
  <c r="J167"/>
  <c r="J160"/>
  <c r="BK159"/>
  <c r="J150"/>
  <c r="BK148"/>
  <c r="BK147"/>
  <c r="J140"/>
  <c r="BK130"/>
  <c r="BK120"/>
  <c r="BK113"/>
  <c r="BK112"/>
  <c r="J110"/>
  <c r="BK107"/>
  <c i="20" r="J129"/>
  <c r="BK127"/>
  <c r="BK116"/>
  <c r="J109"/>
  <c r="J107"/>
  <c i="19" r="J176"/>
  <c r="J168"/>
  <c r="J167"/>
  <c r="J164"/>
  <c r="BK162"/>
  <c r="BK151"/>
  <c r="J124"/>
  <c r="BK123"/>
  <c r="J108"/>
  <c r="J107"/>
  <c r="J105"/>
  <c r="BK104"/>
  <c r="BK98"/>
  <c r="BK97"/>
  <c i="18" r="J124"/>
  <c r="BK104"/>
  <c r="BK103"/>
  <c i="17" r="BK118"/>
  <c r="J109"/>
  <c r="BK102"/>
  <c r="BK100"/>
  <c r="J94"/>
  <c r="BK92"/>
  <c r="J91"/>
  <c r="BK89"/>
  <c r="J88"/>
  <c i="16" r="BK249"/>
  <c r="J247"/>
  <c r="J244"/>
  <c r="BK243"/>
  <c r="J241"/>
  <c r="J237"/>
  <c r="J215"/>
  <c r="J214"/>
  <c r="BK189"/>
  <c r="J181"/>
  <c r="J177"/>
  <c r="J176"/>
  <c r="BK175"/>
  <c r="BK169"/>
  <c r="BK151"/>
  <c r="BK122"/>
  <c r="J115"/>
  <c r="BK110"/>
  <c r="BK108"/>
  <c i="15" r="J107"/>
  <c r="J104"/>
  <c r="J103"/>
  <c r="J102"/>
  <c r="BK100"/>
  <c i="14" r="J114"/>
  <c r="J103"/>
  <c r="J101"/>
  <c r="J98"/>
  <c r="BK97"/>
  <c r="J90"/>
  <c r="J87"/>
  <c r="BK86"/>
  <c i="12" r="BK106"/>
  <c r="J105"/>
  <c r="BK95"/>
  <c r="BK93"/>
  <c r="BK89"/>
  <c r="BK88"/>
  <c r="BK85"/>
  <c i="11" r="J122"/>
  <c r="J113"/>
  <c r="J112"/>
  <c r="BK103"/>
  <c r="BK102"/>
  <c r="J101"/>
  <c r="J99"/>
  <c r="J90"/>
  <c r="J85"/>
  <c r="J82"/>
  <c i="10" r="BK101"/>
  <c r="BK89"/>
  <c i="8" r="J115"/>
  <c r="J110"/>
  <c r="BK99"/>
  <c r="J97"/>
  <c i="7" r="BK163"/>
  <c r="J155"/>
  <c r="BK154"/>
  <c r="J153"/>
  <c r="J148"/>
  <c r="BK138"/>
  <c r="J136"/>
  <c r="J128"/>
  <c r="BK127"/>
  <c r="BK123"/>
  <c r="J120"/>
  <c r="J94"/>
  <c i="6" r="BK116"/>
  <c r="J102"/>
  <c r="BK85"/>
  <c i="5" r="J513"/>
  <c r="BK512"/>
  <c r="BK511"/>
  <c r="J510"/>
  <c r="BK502"/>
  <c r="BK500"/>
  <c r="J499"/>
  <c r="J481"/>
  <c r="BK469"/>
  <c r="J462"/>
  <c r="BK461"/>
  <c r="BK456"/>
  <c r="BK450"/>
  <c r="BK449"/>
  <c r="J448"/>
  <c r="BK441"/>
  <c r="J437"/>
  <c r="J432"/>
  <c r="J431"/>
  <c r="J427"/>
  <c r="J408"/>
  <c r="BK403"/>
  <c r="J374"/>
  <c r="BK364"/>
  <c r="BK356"/>
  <c r="J355"/>
  <c r="J354"/>
  <c r="BK329"/>
  <c r="BK309"/>
  <c r="J300"/>
  <c r="J298"/>
  <c r="J296"/>
  <c r="BK291"/>
  <c r="BK282"/>
  <c r="BK281"/>
  <c r="BK252"/>
  <c r="BK250"/>
  <c r="J228"/>
  <c r="BK214"/>
  <c r="J212"/>
  <c r="BK211"/>
  <c r="BK204"/>
  <c r="BK203"/>
  <c r="J195"/>
  <c r="J192"/>
  <c r="J173"/>
  <c r="J142"/>
  <c r="J138"/>
  <c r="J137"/>
  <c r="J136"/>
  <c r="BK135"/>
  <c i="4" r="J217"/>
  <c r="BK215"/>
  <c r="J213"/>
  <c r="BK207"/>
  <c r="J107"/>
  <c r="BK94"/>
  <c i="3" r="BK146"/>
  <c r="J125"/>
  <c r="J124"/>
  <c r="BK120"/>
  <c r="BK111"/>
  <c i="2" r="J127"/>
  <c r="BK99"/>
  <c r="J91"/>
  <c i="1" r="AS79"/>
  <c i="52" r="BK224"/>
  <c i="51" r="J92"/>
  <c i="49" r="J122"/>
  <c r="J113"/>
  <c r="J111"/>
  <c r="J110"/>
  <c r="J94"/>
  <c r="BK90"/>
  <c i="48" r="J125"/>
  <c r="J97"/>
  <c r="BK96"/>
  <c r="BK94"/>
  <c r="BK91"/>
  <c i="47" r="J157"/>
  <c r="BK155"/>
  <c r="J144"/>
  <c r="BK137"/>
  <c r="BK135"/>
  <c r="J126"/>
  <c i="46" r="BK189"/>
  <c r="BK150"/>
  <c r="J147"/>
  <c r="J144"/>
  <c r="BK120"/>
  <c r="J114"/>
  <c i="45" r="J112"/>
  <c i="44" r="BK136"/>
  <c i="43" r="BK138"/>
  <c r="BK117"/>
  <c r="BK101"/>
  <c r="J93"/>
  <c i="42" r="J112"/>
  <c r="J103"/>
  <c r="BK96"/>
  <c r="BK94"/>
  <c r="BK90"/>
  <c i="41" r="BK144"/>
  <c r="BK118"/>
  <c r="BK112"/>
  <c i="40" r="J181"/>
  <c r="BK169"/>
  <c r="J153"/>
  <c r="J152"/>
  <c r="BK151"/>
  <c r="BK150"/>
  <c r="BK148"/>
  <c r="J135"/>
  <c r="BK133"/>
  <c r="BK128"/>
  <c r="J112"/>
  <c r="J106"/>
  <c r="BK103"/>
  <c r="BK96"/>
  <c i="39" r="J90"/>
  <c i="37" r="BK92"/>
  <c i="35" r="BK102"/>
  <c r="J101"/>
  <c i="34" r="J140"/>
  <c r="BK117"/>
  <c r="J114"/>
  <c r="J107"/>
  <c r="J106"/>
  <c r="J103"/>
  <c r="BK98"/>
  <c r="BK96"/>
  <c i="33" r="BK182"/>
  <c r="BK177"/>
  <c i="31" r="J99"/>
  <c r="J97"/>
  <c i="30" r="BK105"/>
  <c r="J104"/>
  <c r="BK103"/>
  <c i="29" r="J165"/>
  <c r="BK152"/>
  <c r="BK117"/>
  <c r="J114"/>
  <c r="J96"/>
  <c i="27" r="J92"/>
  <c i="26" r="BK136"/>
  <c r="BK134"/>
  <c r="J120"/>
  <c r="BK118"/>
  <c r="J117"/>
  <c r="J116"/>
  <c r="J111"/>
  <c r="J106"/>
  <c r="J104"/>
  <c r="BK102"/>
  <c r="J98"/>
  <c r="BK96"/>
  <c r="J94"/>
  <c i="25" r="J297"/>
  <c r="BK294"/>
  <c r="BK292"/>
  <c r="J275"/>
  <c r="BK258"/>
  <c r="BK252"/>
  <c r="J224"/>
  <c r="BK176"/>
  <c r="J123"/>
  <c r="BK114"/>
  <c r="J96"/>
  <c i="24" r="J220"/>
  <c r="J186"/>
  <c r="BK157"/>
  <c r="BK139"/>
  <c r="BK113"/>
  <c r="BK93"/>
  <c i="22" r="J157"/>
  <c r="BK155"/>
  <c r="J153"/>
  <c r="BK150"/>
  <c r="BK146"/>
  <c r="J135"/>
  <c r="BK134"/>
  <c r="J128"/>
  <c r="J123"/>
  <c r="BK107"/>
  <c r="BK97"/>
  <c i="21" r="J177"/>
  <c r="J176"/>
  <c r="J169"/>
  <c r="BK168"/>
  <c r="J166"/>
  <c r="BK165"/>
  <c r="BK164"/>
  <c r="BK161"/>
  <c r="BK160"/>
  <c r="BK146"/>
  <c r="J141"/>
  <c r="BK136"/>
  <c r="BK134"/>
  <c r="J133"/>
  <c r="BK126"/>
  <c r="BK125"/>
  <c r="J113"/>
  <c r="J112"/>
  <c r="J111"/>
  <c r="J106"/>
  <c r="J101"/>
  <c r="BK100"/>
  <c i="20" r="BK125"/>
  <c r="BK112"/>
  <c r="BK109"/>
  <c r="BK96"/>
  <c i="19" r="J173"/>
  <c r="BK172"/>
  <c r="BK167"/>
  <c r="BK166"/>
  <c r="J153"/>
  <c r="J152"/>
  <c r="BK147"/>
  <c r="BK131"/>
  <c r="BK129"/>
  <c r="BK125"/>
  <c r="J123"/>
  <c r="BK119"/>
  <c r="J114"/>
  <c r="BK107"/>
  <c i="18" r="J133"/>
  <c r="J113"/>
  <c r="J102"/>
  <c r="BK100"/>
  <c i="17" r="J100"/>
  <c r="BK88"/>
  <c i="16" r="BK234"/>
  <c r="BK223"/>
  <c r="BK222"/>
  <c r="BK220"/>
  <c r="J218"/>
  <c r="BK177"/>
  <c r="BK176"/>
  <c r="J173"/>
  <c r="BK168"/>
  <c r="J167"/>
  <c r="J166"/>
  <c r="BK152"/>
  <c r="J134"/>
  <c r="J132"/>
  <c r="J125"/>
  <c r="J113"/>
  <c r="J101"/>
  <c i="15" r="BK184"/>
  <c r="BK183"/>
  <c r="J182"/>
  <c r="BK181"/>
  <c r="J180"/>
  <c r="J175"/>
  <c r="BK163"/>
  <c r="BK153"/>
  <c r="BK152"/>
  <c r="J148"/>
  <c r="J143"/>
  <c r="J141"/>
  <c r="J132"/>
  <c r="BK131"/>
  <c r="BK126"/>
  <c r="J125"/>
  <c r="J118"/>
  <c r="J112"/>
  <c r="J94"/>
  <c i="14" r="J113"/>
  <c r="J109"/>
  <c r="BK104"/>
  <c r="BK101"/>
  <c r="BK89"/>
  <c r="BK84"/>
  <c r="BK83"/>
  <c i="12" r="J104"/>
  <c r="J95"/>
  <c r="J93"/>
  <c r="BK92"/>
  <c r="J84"/>
  <c r="J82"/>
  <c r="BK81"/>
  <c i="11" r="BK122"/>
  <c r="BK121"/>
  <c r="J119"/>
  <c r="J115"/>
  <c r="BK114"/>
  <c r="J108"/>
  <c r="BK105"/>
  <c r="BK104"/>
  <c r="J102"/>
  <c r="J98"/>
  <c r="J87"/>
  <c r="BK86"/>
  <c r="J83"/>
  <c i="8" r="J112"/>
  <c r="BK110"/>
  <c r="BK102"/>
  <c r="J99"/>
  <c r="J92"/>
  <c i="7" r="BK158"/>
  <c r="BK152"/>
  <c r="J151"/>
  <c r="BK150"/>
  <c r="BK129"/>
  <c r="J119"/>
  <c r="J118"/>
  <c r="J115"/>
  <c r="J109"/>
  <c r="J98"/>
  <c r="BK97"/>
  <c r="BK93"/>
  <c i="6" r="J117"/>
  <c r="J104"/>
  <c r="BK99"/>
  <c i="5" r="J506"/>
  <c r="BK496"/>
  <c r="BK489"/>
  <c r="BK483"/>
  <c r="BK474"/>
  <c r="BK460"/>
  <c r="BK459"/>
  <c r="J450"/>
  <c r="J449"/>
  <c r="J434"/>
  <c r="BK430"/>
  <c r="BK421"/>
  <c r="J415"/>
  <c r="J413"/>
  <c r="J412"/>
  <c r="BK406"/>
  <c r="BK405"/>
  <c r="BK398"/>
  <c r="J397"/>
  <c r="J396"/>
  <c r="BK395"/>
  <c r="BK372"/>
  <c r="BK369"/>
  <c r="BK367"/>
  <c r="BK354"/>
  <c r="BK352"/>
  <c r="J320"/>
  <c r="BK319"/>
  <c r="BK318"/>
  <c r="BK314"/>
  <c r="BK313"/>
  <c r="BK312"/>
  <c r="BK307"/>
  <c r="BK306"/>
  <c r="J301"/>
  <c r="BK300"/>
  <c r="BK290"/>
  <c r="BK277"/>
  <c r="J271"/>
  <c r="BK266"/>
  <c r="BK240"/>
  <c r="BK233"/>
  <c r="BK226"/>
  <c r="J224"/>
  <c r="BK215"/>
  <c r="J211"/>
  <c r="J209"/>
  <c r="J208"/>
  <c r="J153"/>
  <c r="J152"/>
  <c r="J128"/>
  <c r="J124"/>
  <c i="4" r="J211"/>
  <c r="J205"/>
  <c r="J187"/>
  <c r="BK129"/>
  <c i="3" r="BK160"/>
  <c r="J146"/>
  <c r="J145"/>
  <c r="BK144"/>
  <c r="BK129"/>
  <c r="BK128"/>
  <c r="J127"/>
  <c r="BK126"/>
  <c r="BK125"/>
  <c r="J117"/>
  <c r="J100"/>
  <c r="J99"/>
  <c i="2" r="J123"/>
  <c r="BK117"/>
  <c r="BK114"/>
  <c r="BK97"/>
  <c r="J96"/>
  <c i="1" r="AS68"/>
  <c i="52" r="J235"/>
  <c r="J230"/>
  <c r="BK228"/>
  <c r="BK204"/>
  <c i="50" r="J105"/>
  <c i="49" r="BK104"/>
  <c r="BK101"/>
  <c r="J90"/>
  <c i="48" r="J98"/>
  <c r="J90"/>
  <c i="47" r="J131"/>
  <c r="BK104"/>
  <c i="46" r="J235"/>
  <c r="BK228"/>
  <c r="BK227"/>
  <c r="J212"/>
  <c r="J202"/>
  <c r="J188"/>
  <c r="BK180"/>
  <c r="BK177"/>
  <c r="J164"/>
  <c r="BK162"/>
  <c r="BK156"/>
  <c r="J146"/>
  <c r="BK145"/>
  <c r="J117"/>
  <c r="BK116"/>
  <c r="BK107"/>
  <c r="BK105"/>
  <c r="BK99"/>
  <c i="45" r="BK102"/>
  <c i="44" r="J134"/>
  <c r="BK132"/>
  <c r="BK112"/>
  <c r="BK101"/>
  <c i="43" r="J156"/>
  <c r="BK155"/>
  <c r="J154"/>
  <c r="BK152"/>
  <c r="BK127"/>
  <c r="BK113"/>
  <c r="J102"/>
  <c r="J98"/>
  <c r="BK97"/>
  <c i="41" r="BK126"/>
  <c r="BK121"/>
  <c r="J118"/>
  <c i="40" r="BK184"/>
  <c r="J168"/>
  <c r="BK163"/>
  <c r="J134"/>
  <c r="J109"/>
  <c r="BK100"/>
  <c i="38" r="BK103"/>
  <c i="37" r="BK112"/>
  <c r="J111"/>
  <c i="36" r="BK90"/>
  <c r="J88"/>
  <c i="35" r="BK107"/>
  <c r="J99"/>
  <c r="BK97"/>
  <c i="34" r="J165"/>
  <c r="J136"/>
  <c r="J133"/>
  <c r="BK127"/>
  <c r="J123"/>
  <c r="BK121"/>
  <c r="J119"/>
  <c r="BK108"/>
  <c r="BK107"/>
  <c r="J98"/>
  <c i="33" r="BK159"/>
  <c r="BK154"/>
  <c r="BK126"/>
  <c i="32" r="BK89"/>
  <c r="BK88"/>
  <c i="30" r="J112"/>
  <c i="29" r="BK166"/>
  <c i="27" r="BK109"/>
  <c r="BK108"/>
  <c r="J105"/>
  <c r="J97"/>
  <c r="BK90"/>
  <c i="26" r="BK137"/>
  <c r="J132"/>
  <c r="J126"/>
  <c r="BK124"/>
  <c r="BK104"/>
  <c r="J103"/>
  <c r="J100"/>
  <c i="25" r="BK297"/>
  <c r="BK295"/>
  <c r="J292"/>
  <c r="BK275"/>
  <c r="BK227"/>
  <c r="BK224"/>
  <c r="BK209"/>
  <c i="24" r="BK181"/>
  <c r="J173"/>
  <c r="J161"/>
  <c r="J157"/>
  <c r="BK136"/>
  <c r="BK124"/>
  <c r="BK97"/>
  <c r="BK89"/>
  <c i="22" r="BK156"/>
  <c r="BK154"/>
  <c r="BK151"/>
  <c r="J143"/>
  <c r="J126"/>
  <c r="BK122"/>
  <c r="BK93"/>
  <c r="BK92"/>
  <c i="21" r="J184"/>
  <c r="J183"/>
  <c r="BK182"/>
  <c r="BK175"/>
  <c r="BK173"/>
  <c r="J170"/>
  <c r="J168"/>
  <c r="BK167"/>
  <c r="J158"/>
  <c r="J148"/>
  <c r="J138"/>
  <c r="J129"/>
  <c r="BK128"/>
  <c r="BK127"/>
  <c r="J118"/>
  <c r="BK117"/>
  <c r="J108"/>
  <c i="19" r="BK154"/>
  <c r="J147"/>
  <c r="BK143"/>
  <c r="J127"/>
  <c r="J125"/>
  <c r="BK124"/>
  <c r="J121"/>
  <c r="J120"/>
  <c r="BK101"/>
  <c i="18" r="J126"/>
  <c i="16" r="BK247"/>
  <c r="J243"/>
  <c r="BK239"/>
  <c r="BK231"/>
  <c r="BK224"/>
  <c r="J223"/>
  <c r="J222"/>
  <c r="BK214"/>
  <c r="J202"/>
  <c r="J201"/>
  <c r="J192"/>
  <c r="J182"/>
  <c r="J159"/>
  <c r="BK157"/>
  <c r="BK156"/>
  <c r="J148"/>
  <c r="J137"/>
  <c r="BK133"/>
  <c r="J117"/>
  <c r="J111"/>
  <c r="J104"/>
  <c r="J102"/>
  <c r="J98"/>
  <c i="15" r="J164"/>
  <c r="J161"/>
  <c r="BK159"/>
  <c r="J144"/>
  <c r="BK134"/>
  <c r="BK133"/>
  <c r="BK110"/>
  <c r="J109"/>
  <c r="J106"/>
  <c r="BK94"/>
  <c i="14" r="BK99"/>
  <c r="J85"/>
  <c i="12" r="BK107"/>
  <c r="BK99"/>
  <c r="J91"/>
  <c r="BK82"/>
  <c i="11" r="J121"/>
  <c r="J93"/>
  <c r="BK91"/>
  <c r="BK83"/>
  <c i="10" r="J104"/>
  <c r="BK95"/>
  <c r="BK91"/>
  <c r="BK88"/>
  <c r="BK87"/>
  <c i="9" r="J89"/>
  <c r="BK85"/>
  <c r="BK83"/>
  <c i="8" r="J108"/>
  <c r="J106"/>
  <c r="J102"/>
  <c i="7" r="J160"/>
  <c r="J159"/>
  <c r="BK156"/>
  <c r="BK155"/>
  <c r="J154"/>
  <c r="J138"/>
  <c r="BK109"/>
  <c r="BK106"/>
  <c r="BK104"/>
  <c r="BK101"/>
  <c r="BK96"/>
  <c i="6" r="J115"/>
  <c r="J108"/>
  <c r="BK106"/>
  <c r="BK101"/>
  <c r="J100"/>
  <c r="J99"/>
  <c r="J88"/>
  <c r="BK87"/>
  <c r="BK86"/>
  <c i="5" r="BK515"/>
  <c r="J514"/>
  <c r="J507"/>
  <c r="BK505"/>
  <c r="BK504"/>
  <c r="BK503"/>
  <c r="J500"/>
  <c r="BK499"/>
  <c r="J497"/>
  <c r="J496"/>
  <c r="J493"/>
  <c r="J465"/>
  <c r="J464"/>
  <c r="J463"/>
  <c r="BK462"/>
  <c r="BK453"/>
  <c r="BK452"/>
  <c r="BK448"/>
  <c r="BK436"/>
  <c r="BK431"/>
  <c r="BK414"/>
  <c r="BK402"/>
  <c r="BK401"/>
  <c r="J398"/>
  <c r="J395"/>
  <c r="J371"/>
  <c r="BK365"/>
  <c r="J364"/>
  <c r="J359"/>
  <c r="J342"/>
  <c r="BK338"/>
  <c r="J336"/>
  <c r="J335"/>
  <c r="J322"/>
  <c r="J321"/>
  <c r="BK320"/>
  <c r="J317"/>
  <c r="J248"/>
  <c r="J214"/>
  <c r="J207"/>
  <c r="J186"/>
  <c r="BK184"/>
  <c r="J163"/>
  <c r="J144"/>
  <c r="J143"/>
  <c r="BK142"/>
  <c r="J133"/>
  <c r="J132"/>
  <c r="J119"/>
  <c i="4" r="BK205"/>
  <c r="BK203"/>
  <c r="J184"/>
  <c r="BK179"/>
  <c r="J160"/>
  <c r="BK99"/>
  <c i="3" r="BK162"/>
  <c r="J158"/>
  <c r="BK156"/>
  <c r="BK154"/>
  <c r="J149"/>
  <c r="J126"/>
  <c r="BK123"/>
  <c r="BK122"/>
  <c r="BK119"/>
  <c r="BK112"/>
  <c r="J109"/>
  <c r="J106"/>
  <c r="J105"/>
  <c r="BK103"/>
  <c r="BK102"/>
  <c r="BK98"/>
  <c i="2" r="J129"/>
  <c r="BK123"/>
  <c r="J119"/>
  <c i="1" r="AS55"/>
  <c i="50" r="BK102"/>
  <c i="49" r="J115"/>
  <c r="BK113"/>
  <c r="BK106"/>
  <c r="J102"/>
  <c r="J101"/>
  <c r="BK98"/>
  <c i="48" r="BK97"/>
  <c r="BK92"/>
  <c i="46" r="BK248"/>
  <c r="J233"/>
  <c r="BK216"/>
  <c r="BK214"/>
  <c r="BK209"/>
  <c r="BK206"/>
  <c r="J203"/>
  <c r="BK114"/>
  <c i="45" r="BK111"/>
  <c r="J92"/>
  <c i="44" r="BK128"/>
  <c r="J125"/>
  <c r="J121"/>
  <c r="BK107"/>
  <c i="43" r="J158"/>
  <c r="J155"/>
  <c r="BK147"/>
  <c r="J127"/>
  <c r="J125"/>
  <c r="J114"/>
  <c r="J101"/>
  <c i="42" r="BK91"/>
  <c r="J90"/>
  <c i="41" r="BK142"/>
  <c r="J139"/>
  <c r="BK137"/>
  <c r="BK133"/>
  <c r="BK131"/>
  <c r="J115"/>
  <c r="J108"/>
  <c i="40" r="J197"/>
  <c r="BK195"/>
  <c r="J185"/>
  <c r="J184"/>
  <c r="BK183"/>
  <c r="J173"/>
  <c r="J172"/>
  <c r="J165"/>
  <c r="BK162"/>
  <c r="J160"/>
  <c r="J157"/>
  <c r="J154"/>
  <c r="BK138"/>
  <c r="J115"/>
  <c i="38" r="BK94"/>
  <c i="37" r="J102"/>
  <c r="BK97"/>
  <c i="36" r="BK88"/>
  <c r="BK87"/>
  <c r="J86"/>
  <c i="34" r="BK166"/>
  <c r="BK164"/>
  <c r="J152"/>
  <c r="J144"/>
  <c r="BK134"/>
  <c r="BK112"/>
  <c r="BK111"/>
  <c r="BK110"/>
  <c r="J108"/>
  <c i="31" r="BK101"/>
  <c i="30" r="BK109"/>
  <c r="BK106"/>
  <c r="J94"/>
  <c i="29" r="BK149"/>
  <c r="BK99"/>
  <c r="BK96"/>
  <c i="28" r="J88"/>
  <c r="BK86"/>
  <c i="27" r="BK99"/>
  <c r="BK97"/>
  <c i="26" r="J133"/>
  <c r="BK94"/>
  <c i="25" r="BK165"/>
  <c r="J162"/>
  <c r="BK159"/>
  <c r="J114"/>
  <c i="24" r="BK232"/>
  <c r="BK228"/>
  <c r="BK220"/>
  <c r="J204"/>
  <c r="BK186"/>
  <c r="J169"/>
  <c i="23" r="J93"/>
  <c i="22" r="J154"/>
  <c r="BK137"/>
  <c r="J136"/>
  <c r="J134"/>
  <c r="BK114"/>
  <c r="J112"/>
  <c r="J105"/>
  <c r="J95"/>
  <c i="21" r="J219"/>
  <c r="BK215"/>
  <c r="J207"/>
  <c r="BK191"/>
  <c r="J182"/>
  <c r="J181"/>
  <c r="J171"/>
  <c r="J145"/>
  <c r="J143"/>
  <c r="J127"/>
  <c r="J125"/>
  <c r="BK104"/>
  <c i="20" r="J131"/>
  <c i="19" r="BK161"/>
  <c r="BK158"/>
  <c r="BK157"/>
  <c r="J139"/>
  <c r="J119"/>
  <c r="J118"/>
  <c r="J110"/>
  <c r="BK103"/>
  <c r="BK102"/>
  <c r="J99"/>
  <c i="18" r="BK124"/>
  <c r="BK122"/>
  <c i="16" r="BK236"/>
  <c r="BK235"/>
  <c r="J232"/>
  <c r="J220"/>
  <c r="J209"/>
  <c r="J199"/>
  <c r="BK190"/>
  <c r="J189"/>
  <c r="BK182"/>
  <c r="J169"/>
  <c r="J164"/>
  <c r="J162"/>
  <c r="BK161"/>
  <c r="J154"/>
  <c r="BK147"/>
  <c r="J146"/>
  <c r="BK145"/>
  <c r="BK144"/>
  <c r="J130"/>
  <c r="J127"/>
  <c r="BK113"/>
  <c r="BK111"/>
  <c r="J108"/>
  <c r="J106"/>
  <c r="BK104"/>
  <c r="BK100"/>
  <c i="15" r="J172"/>
  <c r="BK169"/>
  <c r="J167"/>
  <c r="J156"/>
  <c r="J155"/>
  <c r="J151"/>
  <c r="BK150"/>
  <c r="BK145"/>
  <c r="J126"/>
  <c r="BK124"/>
  <c r="J121"/>
  <c r="J116"/>
  <c r="BK115"/>
  <c r="J114"/>
  <c r="BK113"/>
  <c r="J105"/>
  <c r="BK90"/>
  <c r="J88"/>
  <c r="BK86"/>
  <c i="14" r="BK114"/>
  <c r="BK113"/>
  <c r="BK109"/>
  <c r="J106"/>
  <c r="BK103"/>
  <c r="BK100"/>
  <c r="BK98"/>
  <c r="BK96"/>
  <c r="J88"/>
  <c i="13" r="BK86"/>
  <c i="12" r="BK108"/>
  <c r="J107"/>
  <c r="BK102"/>
  <c i="11" r="J97"/>
  <c r="BK96"/>
  <c r="BK88"/>
  <c r="BK82"/>
  <c i="10" r="J106"/>
  <c r="BK105"/>
  <c r="BK104"/>
  <c r="J101"/>
  <c r="J93"/>
  <c r="J92"/>
  <c r="J85"/>
  <c r="J84"/>
  <c r="BK82"/>
  <c i="9" r="J83"/>
  <c i="8" r="BK117"/>
  <c r="BK94"/>
  <c r="J91"/>
  <c i="7" r="J143"/>
  <c r="J132"/>
  <c r="BK125"/>
  <c r="BK114"/>
  <c r="J113"/>
  <c r="J110"/>
  <c r="BK94"/>
  <c i="6" r="BK120"/>
  <c r="BK118"/>
  <c r="BK115"/>
  <c r="J114"/>
  <c r="BK108"/>
  <c r="J101"/>
  <c r="BK97"/>
  <c r="BK91"/>
  <c i="5" r="J544"/>
  <c r="BK541"/>
  <c r="BK540"/>
  <c r="J538"/>
  <c r="J533"/>
  <c r="J531"/>
  <c r="BK523"/>
  <c r="BK521"/>
  <c r="BK520"/>
  <c r="BK519"/>
  <c r="BK518"/>
  <c r="BK471"/>
  <c r="BK463"/>
  <c r="J458"/>
  <c r="J456"/>
  <c r="J455"/>
  <c r="BK434"/>
  <c r="BK426"/>
  <c r="J425"/>
  <c r="BK424"/>
  <c r="BK423"/>
  <c r="BK422"/>
  <c r="BK415"/>
  <c r="J414"/>
  <c r="BK404"/>
  <c r="J402"/>
  <c r="J400"/>
  <c r="BK394"/>
  <c r="J391"/>
  <c r="J381"/>
  <c r="BK368"/>
  <c r="BK366"/>
  <c r="J363"/>
  <c r="BK358"/>
  <c r="J334"/>
  <c r="J312"/>
  <c r="J309"/>
  <c r="J304"/>
  <c r="BK303"/>
  <c r="J297"/>
  <c r="BK295"/>
  <c r="J290"/>
  <c r="J280"/>
  <c r="J269"/>
  <c r="J264"/>
  <c r="BK263"/>
  <c r="J262"/>
  <c r="J231"/>
  <c r="BK221"/>
  <c r="J206"/>
  <c r="J205"/>
  <c r="J178"/>
  <c r="BK175"/>
  <c r="BK172"/>
  <c r="BK157"/>
  <c r="J156"/>
  <c r="BK154"/>
  <c r="J150"/>
  <c r="BK145"/>
  <c r="BK140"/>
  <c r="BK138"/>
  <c r="BK136"/>
  <c r="J135"/>
  <c r="BK133"/>
  <c r="J130"/>
  <c r="J129"/>
  <c i="4" r="BK213"/>
  <c r="J212"/>
  <c r="BK210"/>
  <c r="BK190"/>
  <c r="BK187"/>
  <c r="BK184"/>
  <c r="J167"/>
  <c r="J157"/>
  <c r="BK154"/>
  <c r="J150"/>
  <c r="BK131"/>
  <c r="BK107"/>
  <c i="3" r="J167"/>
  <c r="BK163"/>
  <c r="J159"/>
  <c r="J151"/>
  <c r="J150"/>
  <c r="J147"/>
  <c r="J142"/>
  <c r="J131"/>
  <c r="BK127"/>
  <c r="BK117"/>
  <c r="J114"/>
  <c r="J112"/>
  <c r="J111"/>
  <c r="BK108"/>
  <c r="J107"/>
  <c r="J102"/>
  <c r="BK97"/>
  <c i="2" r="BK129"/>
  <c r="BK125"/>
  <c r="J112"/>
  <c r="J105"/>
  <c r="J99"/>
  <c r="BK95"/>
  <c i="1" r="AS73"/>
  <c i="52" r="BK230"/>
  <c r="J228"/>
  <c r="BK227"/>
  <c r="J222"/>
  <c i="51" r="BK93"/>
  <c r="J90"/>
  <c i="50" r="J111"/>
  <c r="BK100"/>
  <c r="BK96"/>
  <c i="49" r="J123"/>
  <c r="BK122"/>
  <c i="48" r="J124"/>
  <c r="J123"/>
  <c r="J92"/>
  <c i="47" r="BK162"/>
  <c r="J152"/>
  <c r="BK144"/>
  <c r="BK124"/>
  <c r="J121"/>
  <c r="BK117"/>
  <c i="46" r="J248"/>
  <c r="J234"/>
  <c r="BK217"/>
  <c r="J216"/>
  <c r="BK213"/>
  <c r="J195"/>
  <c r="J193"/>
  <c r="BK178"/>
  <c r="J171"/>
  <c r="BK146"/>
  <c r="J128"/>
  <c r="J126"/>
  <c r="J105"/>
  <c i="45" r="BK112"/>
  <c i="44" r="BK116"/>
  <c r="J94"/>
  <c i="43" r="BK162"/>
  <c r="BK136"/>
  <c r="BK129"/>
  <c r="J126"/>
  <c r="J124"/>
  <c r="BK114"/>
  <c r="J109"/>
  <c r="J106"/>
  <c r="J104"/>
  <c r="BK100"/>
  <c i="42" r="BK95"/>
  <c r="BK92"/>
  <c i="41" r="BK135"/>
  <c r="J121"/>
  <c r="BK104"/>
  <c r="BK94"/>
  <c i="40" r="J211"/>
  <c r="BK209"/>
  <c r="J205"/>
  <c r="BK201"/>
  <c r="J200"/>
  <c r="BK199"/>
  <c r="J176"/>
  <c r="BK153"/>
  <c r="J146"/>
  <c r="BK136"/>
  <c r="BK122"/>
  <c r="BK98"/>
  <c r="J96"/>
  <c i="39" r="BK90"/>
  <c i="38" r="J99"/>
  <c i="37" r="J105"/>
  <c r="BK104"/>
  <c i="36" r="J90"/>
  <c i="34" r="BK165"/>
  <c r="BK162"/>
  <c r="J149"/>
  <c r="BK145"/>
  <c r="BK144"/>
  <c r="J135"/>
  <c r="J134"/>
  <c r="J110"/>
  <c r="BK101"/>
  <c r="J99"/>
  <c i="33" r="BK172"/>
  <c r="BK168"/>
  <c r="J154"/>
  <c r="J149"/>
  <c r="BK146"/>
  <c r="BK120"/>
  <c i="32" r="BK90"/>
  <c i="30" r="J119"/>
  <c i="29" r="J168"/>
  <c r="J166"/>
  <c r="J149"/>
  <c r="BK144"/>
  <c r="J102"/>
  <c i="28" r="BK88"/>
  <c i="27" r="BK92"/>
  <c r="J91"/>
  <c i="26" r="BK133"/>
  <c r="J118"/>
  <c r="J108"/>
  <c i="25" r="BK249"/>
  <c r="BK244"/>
  <c r="J214"/>
  <c r="J209"/>
  <c r="J187"/>
  <c r="BK184"/>
  <c r="BK136"/>
  <c i="24" r="J240"/>
  <c i="23" r="J98"/>
  <c i="22" r="J147"/>
  <c r="BK143"/>
  <c r="BK142"/>
  <c r="BK125"/>
  <c r="J110"/>
  <c r="J94"/>
  <c i="21" r="J217"/>
  <c r="BK216"/>
  <c r="J211"/>
  <c r="J202"/>
  <c r="BK201"/>
  <c r="BK200"/>
  <c r="J199"/>
  <c r="BK181"/>
  <c r="BK176"/>
  <c r="BK166"/>
  <c r="J107"/>
  <c i="19" r="J185"/>
  <c r="BK184"/>
  <c r="J182"/>
  <c r="BK179"/>
  <c r="BK173"/>
  <c r="BK160"/>
  <c r="J157"/>
  <c r="J156"/>
  <c r="BK155"/>
  <c r="BK142"/>
  <c r="BK141"/>
  <c r="J122"/>
  <c r="BK120"/>
  <c r="BK116"/>
  <c r="J115"/>
  <c r="J112"/>
  <c r="J111"/>
  <c r="J97"/>
  <c i="18" r="J129"/>
  <c r="J103"/>
  <c r="J93"/>
  <c i="16" r="BK162"/>
  <c r="J161"/>
  <c r="BK159"/>
  <c r="BK154"/>
  <c r="J147"/>
  <c r="BK146"/>
  <c r="J145"/>
  <c i="15" r="BK175"/>
  <c r="BK172"/>
  <c r="J163"/>
  <c r="BK156"/>
  <c r="J150"/>
  <c r="BK147"/>
  <c r="J139"/>
  <c r="BK137"/>
  <c r="J127"/>
  <c r="BK112"/>
  <c r="J110"/>
  <c r="BK106"/>
  <c r="BK92"/>
  <c r="J86"/>
  <c i="14" r="BK112"/>
  <c r="BK111"/>
  <c r="J108"/>
  <c r="J104"/>
  <c r="J83"/>
  <c i="12" r="BK105"/>
  <c r="BK101"/>
  <c r="J100"/>
  <c r="J98"/>
  <c r="J81"/>
  <c i="11" r="J114"/>
  <c r="J107"/>
  <c r="J103"/>
  <c r="BK90"/>
  <c r="J86"/>
  <c r="BK85"/>
  <c r="BK84"/>
  <c i="10" r="J100"/>
  <c r="J99"/>
  <c r="BK98"/>
  <c i="7" r="BK145"/>
  <c r="BK130"/>
  <c r="BK126"/>
  <c r="J125"/>
  <c r="J124"/>
  <c r="J123"/>
  <c r="BK110"/>
  <c r="J103"/>
  <c r="BK102"/>
  <c r="J97"/>
  <c r="J96"/>
  <c i="6" r="BK122"/>
  <c r="BK92"/>
  <c r="J85"/>
  <c i="5" r="J508"/>
  <c r="BK498"/>
  <c r="J492"/>
  <c r="J491"/>
  <c r="BK484"/>
  <c r="BK482"/>
  <c r="J480"/>
  <c r="J474"/>
  <c r="BK473"/>
  <c r="J441"/>
  <c r="BK435"/>
  <c r="BK390"/>
  <c r="BK389"/>
  <c r="J388"/>
  <c r="J382"/>
  <c r="J362"/>
  <c r="BK359"/>
  <c r="J358"/>
  <c r="J350"/>
  <c r="J349"/>
  <c r="BK339"/>
  <c r="BK287"/>
  <c r="J285"/>
  <c r="J279"/>
  <c r="J256"/>
  <c r="J230"/>
  <c r="BK229"/>
  <c r="BK228"/>
  <c r="J225"/>
  <c r="BK224"/>
  <c r="BK223"/>
  <c r="BK212"/>
  <c r="BK208"/>
  <c r="J185"/>
  <c r="BK181"/>
  <c r="BK178"/>
  <c r="J174"/>
  <c r="BK173"/>
  <c r="BK164"/>
  <c r="J155"/>
  <c r="J154"/>
  <c r="BK153"/>
  <c r="BK148"/>
  <c r="J147"/>
  <c r="BK146"/>
  <c r="BK137"/>
  <c r="BK124"/>
  <c r="J116"/>
  <c r="J111"/>
  <c r="BK110"/>
  <c i="4" r="J177"/>
  <c r="BK146"/>
  <c i="3" r="BK161"/>
  <c r="BK158"/>
  <c r="BK149"/>
  <c r="BK148"/>
  <c r="BK147"/>
  <c r="BK135"/>
  <c r="BK132"/>
  <c r="J129"/>
  <c r="BK107"/>
  <c r="BK106"/>
  <c r="J101"/>
  <c r="BK99"/>
  <c r="J98"/>
  <c r="J97"/>
  <c i="2" r="J117"/>
  <c r="J97"/>
  <c r="BK93"/>
  <c r="BK91"/>
  <c i="52" r="BK165"/>
  <c r="BK134"/>
  <c i="47" r="J162"/>
  <c r="BK157"/>
  <c r="J137"/>
  <c r="J135"/>
  <c r="J133"/>
  <c r="BK126"/>
  <c r="J112"/>
  <c r="BK108"/>
  <c r="J96"/>
  <c i="46" r="J227"/>
  <c r="J224"/>
  <c r="BK203"/>
  <c r="BK202"/>
  <c r="BK192"/>
  <c r="BK179"/>
  <c r="BK144"/>
  <c r="J143"/>
  <c r="J142"/>
  <c r="BK118"/>
  <c r="J111"/>
  <c r="J109"/>
  <c r="J107"/>
  <c r="J97"/>
  <c i="45" r="J111"/>
  <c r="J93"/>
  <c i="44" r="BK126"/>
  <c i="43" r="J151"/>
  <c r="BK148"/>
  <c r="BK130"/>
  <c r="J129"/>
  <c r="BK99"/>
  <c r="BK98"/>
  <c r="J97"/>
  <c r="BK95"/>
  <c i="42" r="J93"/>
  <c r="J92"/>
  <c i="41" r="J146"/>
  <c r="J133"/>
  <c r="BK129"/>
  <c r="J126"/>
  <c r="J124"/>
  <c r="J112"/>
  <c i="40" r="BK206"/>
  <c r="J202"/>
  <c r="J199"/>
  <c r="BK187"/>
  <c r="BK185"/>
  <c r="J177"/>
  <c r="BK154"/>
  <c r="J138"/>
  <c r="J133"/>
  <c r="J132"/>
  <c r="BK115"/>
  <c r="J103"/>
  <c i="37" r="J115"/>
  <c r="J101"/>
  <c r="BK100"/>
  <c r="BK91"/>
  <c i="34" r="BK161"/>
  <c r="BK160"/>
  <c r="J151"/>
  <c r="BK147"/>
  <c r="BK146"/>
  <c r="BK140"/>
  <c r="J126"/>
  <c r="J125"/>
  <c r="BK123"/>
  <c r="J121"/>
  <c r="BK119"/>
  <c r="J117"/>
  <c r="J111"/>
  <c i="31" r="BK103"/>
  <c i="30" r="J111"/>
  <c r="J109"/>
  <c r="BK107"/>
  <c r="J105"/>
  <c i="29" r="BK171"/>
  <c r="J169"/>
  <c r="BK168"/>
  <c r="BK158"/>
  <c r="J127"/>
  <c i="27" r="J109"/>
  <c r="J99"/>
  <c i="26" r="J129"/>
  <c r="J124"/>
  <c r="BK114"/>
  <c r="J112"/>
  <c r="BK110"/>
  <c r="BK103"/>
  <c i="25" r="J236"/>
  <c r="BK230"/>
  <c i="24" r="BK177"/>
  <c r="BK173"/>
  <c r="BK169"/>
  <c r="BK153"/>
  <c r="BK150"/>
  <c r="J147"/>
  <c r="J143"/>
  <c r="J124"/>
  <c r="J118"/>
  <c r="J105"/>
  <c r="J89"/>
  <c i="23" r="BK108"/>
  <c i="22" r="BK153"/>
  <c r="J151"/>
  <c r="J145"/>
  <c r="BK144"/>
  <c r="BK141"/>
  <c r="J139"/>
  <c r="J138"/>
  <c r="BK110"/>
  <c r="J107"/>
  <c r="J100"/>
  <c i="21" r="BK198"/>
  <c r="J195"/>
  <c r="J194"/>
  <c r="J193"/>
  <c r="J186"/>
  <c r="BK185"/>
  <c r="J179"/>
  <c r="BK178"/>
  <c r="J164"/>
  <c r="BK158"/>
  <c r="J153"/>
  <c r="J152"/>
  <c r="J151"/>
  <c r="J147"/>
  <c r="J146"/>
  <c r="BK145"/>
  <c r="J136"/>
  <c r="BK133"/>
  <c r="J124"/>
  <c r="BK122"/>
  <c r="BK119"/>
  <c r="J115"/>
  <c r="J114"/>
  <c r="BK103"/>
  <c r="BK102"/>
  <c i="19" r="J184"/>
  <c r="J183"/>
  <c r="BK178"/>
  <c r="J177"/>
  <c r="BK168"/>
  <c r="BK159"/>
  <c r="J145"/>
  <c r="J144"/>
  <c r="J141"/>
  <c r="J137"/>
  <c r="J135"/>
  <c r="BK127"/>
  <c r="BK121"/>
  <c r="BK111"/>
  <c r="BK110"/>
  <c r="J109"/>
  <c r="BK108"/>
  <c r="J104"/>
  <c r="J103"/>
  <c r="J102"/>
  <c r="BK99"/>
  <c i="18" r="BK137"/>
  <c r="J135"/>
  <c r="J104"/>
  <c r="J98"/>
  <c i="17" r="J102"/>
  <c r="J99"/>
  <c r="BK98"/>
  <c r="BK97"/>
  <c i="16" r="J236"/>
  <c r="J229"/>
  <c r="J228"/>
  <c r="J207"/>
  <c r="J206"/>
  <c r="J205"/>
  <c r="BK199"/>
  <c r="BK179"/>
  <c r="BK167"/>
  <c r="BK166"/>
  <c r="BK123"/>
  <c r="J110"/>
  <c i="15" r="J165"/>
  <c r="J145"/>
  <c r="BK144"/>
  <c r="BK141"/>
  <c r="BK139"/>
  <c r="J133"/>
  <c r="J131"/>
  <c r="J130"/>
  <c r="J129"/>
  <c r="J128"/>
  <c r="BK127"/>
  <c r="J124"/>
  <c r="J117"/>
  <c r="BK116"/>
  <c r="J115"/>
  <c r="BK108"/>
  <c r="BK107"/>
  <c r="BK104"/>
  <c r="BK98"/>
  <c i="14" r="J107"/>
  <c r="J86"/>
  <c r="BK82"/>
  <c i="13" r="J86"/>
  <c i="12" r="J108"/>
  <c r="BK100"/>
  <c r="J97"/>
  <c r="J90"/>
  <c r="J89"/>
  <c r="J88"/>
  <c r="J87"/>
  <c i="11" r="J117"/>
  <c r="BK116"/>
  <c r="BK112"/>
  <c r="BK107"/>
  <c r="BK101"/>
  <c r="J100"/>
  <c r="J94"/>
  <c i="10" r="J107"/>
  <c r="J105"/>
  <c r="J103"/>
  <c r="J89"/>
  <c r="J82"/>
  <c i="9" r="BK91"/>
  <c r="BK90"/>
  <c i="7" r="J163"/>
  <c r="J162"/>
  <c r="BK161"/>
  <c r="BK160"/>
  <c r="BK153"/>
  <c r="BK149"/>
  <c r="J141"/>
  <c r="J134"/>
  <c r="BK133"/>
  <c r="J126"/>
  <c r="BK124"/>
  <c r="BK113"/>
  <c r="BK112"/>
  <c r="J108"/>
  <c r="J107"/>
  <c r="J106"/>
  <c r="J101"/>
  <c r="J99"/>
  <c r="BK98"/>
  <c i="6" r="BK117"/>
  <c r="J116"/>
  <c i="5" r="J509"/>
  <c r="BK493"/>
  <c r="J488"/>
  <c r="J486"/>
  <c r="J485"/>
  <c r="J468"/>
  <c r="J452"/>
  <c r="J447"/>
  <c r="BK446"/>
  <c r="BK445"/>
  <c r="J430"/>
  <c r="J424"/>
  <c r="J403"/>
  <c r="J366"/>
  <c r="BK355"/>
  <c r="BK336"/>
  <c r="BK327"/>
  <c r="BK321"/>
  <c r="BK317"/>
  <c r="J313"/>
  <c r="BK274"/>
  <c r="BK270"/>
  <c r="BK234"/>
  <c r="J223"/>
  <c r="J222"/>
  <c r="J210"/>
  <c r="BK207"/>
  <c r="J202"/>
  <c r="J199"/>
  <c r="BK192"/>
  <c r="BK190"/>
  <c r="J165"/>
  <c r="BK155"/>
  <c r="J151"/>
  <c r="BK129"/>
  <c r="BK128"/>
  <c r="J123"/>
  <c r="BK120"/>
  <c r="BK116"/>
  <c i="4" r="J207"/>
  <c r="J163"/>
  <c r="BK160"/>
  <c r="BK157"/>
  <c i="3" r="J162"/>
  <c r="J156"/>
  <c r="BK155"/>
  <c r="BK151"/>
  <c r="J148"/>
  <c r="J143"/>
  <c r="J140"/>
  <c r="BK139"/>
  <c r="J138"/>
  <c r="J134"/>
  <c r="J130"/>
  <c r="J118"/>
  <c i="1" r="AS113"/>
  <c r="AS87"/>
  <c r="AS82"/>
  <c r="AS76"/>
  <c i="52" r="BK225"/>
  <c r="BK223"/>
  <c r="BK222"/>
  <c r="J211"/>
  <c r="J85"/>
  <c i="50" r="BK111"/>
  <c r="BK107"/>
  <c i="48" r="BK111"/>
  <c r="J111"/>
  <c i="46" r="J250"/>
  <c r="BK245"/>
  <c r="J244"/>
  <c r="J240"/>
  <c r="J239"/>
  <c r="BK235"/>
  <c r="J213"/>
  <c r="BK208"/>
  <c r="BK199"/>
  <c r="J189"/>
  <c r="BK173"/>
  <c r="BK141"/>
  <c r="J135"/>
  <c r="BK124"/>
  <c r="BK122"/>
  <c r="J119"/>
  <c i="45" r="BK93"/>
  <c i="44" r="J138"/>
  <c r="J136"/>
  <c r="J132"/>
  <c r="J130"/>
  <c r="J128"/>
  <c r="J123"/>
  <c r="J119"/>
  <c r="BK110"/>
  <c r="J104"/>
  <c r="J99"/>
  <c i="43" r="J162"/>
  <c r="J160"/>
  <c r="BK149"/>
  <c r="BK137"/>
  <c r="J133"/>
  <c r="BK131"/>
  <c r="BK126"/>
  <c r="J111"/>
  <c r="J110"/>
  <c r="BK93"/>
  <c i="42" r="BK93"/>
  <c i="41" r="BK148"/>
  <c r="BK146"/>
  <c r="J142"/>
  <c r="J140"/>
  <c r="J137"/>
  <c i="40" r="BK214"/>
  <c r="BK207"/>
  <c r="J206"/>
  <c r="BK205"/>
  <c r="J204"/>
  <c r="J203"/>
  <c r="BK200"/>
  <c r="J195"/>
  <c r="BK181"/>
  <c r="J174"/>
  <c r="BK173"/>
  <c r="J167"/>
  <c r="BK165"/>
  <c r="BK161"/>
  <c r="J151"/>
  <c r="J148"/>
  <c r="BK146"/>
  <c r="BK135"/>
  <c r="J128"/>
  <c r="J122"/>
  <c r="J101"/>
  <c i="37" r="J113"/>
  <c r="J112"/>
  <c r="BK111"/>
  <c i="35" r="J106"/>
  <c r="J105"/>
  <c i="34" r="J163"/>
  <c r="J162"/>
  <c r="BK157"/>
  <c r="J156"/>
  <c r="BK154"/>
  <c r="J150"/>
  <c r="BK149"/>
  <c r="BK148"/>
  <c r="BK133"/>
  <c r="BK115"/>
  <c r="J113"/>
  <c r="J109"/>
  <c i="33" r="J185"/>
  <c r="J165"/>
  <c r="BK162"/>
  <c r="BK111"/>
  <c i="32" r="J89"/>
  <c i="30" r="BK119"/>
  <c r="J118"/>
  <c r="BK113"/>
  <c r="BK112"/>
  <c r="J110"/>
  <c r="J107"/>
  <c r="BK104"/>
  <c r="J99"/>
  <c r="BK98"/>
  <c r="BK96"/>
  <c r="BK94"/>
  <c r="BK91"/>
  <c i="29" r="BK165"/>
  <c r="BK155"/>
  <c r="J139"/>
  <c i="27" r="BK105"/>
  <c i="26" r="BK108"/>
  <c i="25" r="J295"/>
  <c r="J294"/>
  <c r="BK260"/>
  <c r="J252"/>
  <c r="J249"/>
  <c r="J244"/>
  <c r="BK236"/>
  <c r="J219"/>
  <c r="J197"/>
  <c r="BK187"/>
  <c r="BK162"/>
  <c i="24" r="BK161"/>
  <c r="J93"/>
  <c i="23" r="BK100"/>
  <c r="BK93"/>
  <c i="22" r="J155"/>
  <c r="J152"/>
  <c r="J148"/>
  <c r="J146"/>
  <c r="BK145"/>
  <c r="J142"/>
  <c r="J141"/>
  <c r="J140"/>
  <c r="BK136"/>
  <c r="J132"/>
  <c r="J130"/>
  <c r="J125"/>
  <c r="J124"/>
  <c r="J121"/>
  <c r="J120"/>
  <c r="BK119"/>
  <c r="J118"/>
  <c r="BK115"/>
  <c r="BK113"/>
  <c r="BK111"/>
  <c r="J98"/>
  <c r="J92"/>
  <c i="21" r="BK210"/>
  <c r="J208"/>
  <c r="BK206"/>
  <c r="J201"/>
  <c r="J198"/>
  <c r="BK197"/>
  <c r="BK193"/>
  <c r="BK186"/>
  <c r="J178"/>
  <c r="BK177"/>
  <c r="J173"/>
  <c r="BK172"/>
  <c r="J165"/>
  <c r="BK143"/>
  <c r="BK140"/>
  <c r="BK139"/>
  <c r="J120"/>
  <c r="J119"/>
  <c r="BK110"/>
  <c r="BK105"/>
  <c r="J104"/>
  <c r="BK101"/>
  <c i="20" r="J118"/>
  <c i="19" r="BK176"/>
  <c r="BK174"/>
  <c r="BK170"/>
  <c r="J169"/>
  <c r="BK156"/>
  <c r="J151"/>
  <c r="J150"/>
  <c r="J149"/>
  <c r="BK134"/>
  <c r="J133"/>
  <c r="J129"/>
  <c r="BK128"/>
  <c r="BK118"/>
  <c r="J116"/>
  <c r="BK115"/>
  <c r="J101"/>
  <c r="J100"/>
  <c r="J98"/>
  <c i="18" r="BK142"/>
  <c i="16" r="BK251"/>
  <c r="BK241"/>
  <c r="J238"/>
  <c r="J234"/>
  <c r="BK232"/>
  <c r="BK217"/>
  <c r="BK215"/>
  <c r="J208"/>
  <c r="BK181"/>
  <c r="J179"/>
  <c r="J171"/>
  <c r="J170"/>
  <c r="J168"/>
  <c r="BK137"/>
  <c r="J136"/>
  <c r="BK125"/>
  <c r="J122"/>
  <c r="BK120"/>
  <c r="J118"/>
  <c r="BK117"/>
  <c r="BK115"/>
  <c r="BK101"/>
  <c i="15" r="J183"/>
  <c r="BK182"/>
  <c r="J176"/>
  <c r="J171"/>
  <c r="BK170"/>
  <c r="J169"/>
  <c r="BK114"/>
  <c r="BK105"/>
  <c r="BK103"/>
  <c r="J100"/>
  <c r="J98"/>
  <c r="BK96"/>
  <c r="J89"/>
  <c i="14" r="J112"/>
  <c r="J111"/>
  <c r="J110"/>
  <c r="J100"/>
  <c r="J99"/>
  <c r="J96"/>
  <c r="J92"/>
  <c r="BK85"/>
  <c r="J84"/>
  <c i="12" r="J101"/>
  <c r="BK97"/>
  <c r="J96"/>
  <c i="11" r="BK89"/>
  <c i="10" r="BK93"/>
  <c r="BK90"/>
  <c r="BK85"/>
  <c r="J83"/>
  <c i="8" r="J93"/>
  <c r="BK92"/>
  <c r="BK91"/>
  <c i="7" r="J161"/>
  <c r="J158"/>
  <c r="BK157"/>
  <c r="J156"/>
  <c r="J152"/>
  <c r="J147"/>
  <c r="J145"/>
  <c r="BK144"/>
  <c r="J137"/>
  <c r="BK136"/>
  <c r="J135"/>
  <c r="BK134"/>
  <c r="J133"/>
  <c r="BK132"/>
  <c r="BK131"/>
  <c r="J130"/>
  <c r="J129"/>
  <c r="BK122"/>
  <c r="BK121"/>
  <c r="BK120"/>
  <c r="BK119"/>
  <c r="BK118"/>
  <c r="J117"/>
  <c r="J95"/>
  <c r="J92"/>
  <c i="6" r="BK119"/>
  <c r="BK114"/>
  <c r="BK112"/>
  <c r="J106"/>
  <c r="BK104"/>
  <c r="BK102"/>
  <c r="BK95"/>
  <c r="BK94"/>
  <c r="BK90"/>
  <c r="BK88"/>
  <c r="J87"/>
  <c r="J86"/>
  <c i="5" r="BK542"/>
  <c r="BK531"/>
  <c r="J530"/>
  <c r="BK529"/>
  <c r="J522"/>
  <c r="J521"/>
  <c r="J519"/>
  <c r="BK506"/>
  <c r="J498"/>
  <c r="J495"/>
  <c r="J494"/>
  <c r="BK486"/>
  <c r="BK480"/>
  <c r="J472"/>
  <c r="BK470"/>
  <c r="J467"/>
  <c r="BK429"/>
  <c r="J428"/>
  <c r="BK420"/>
  <c r="BK419"/>
  <c r="BK418"/>
  <c r="J417"/>
  <c r="BK416"/>
  <c r="BK410"/>
  <c r="BK408"/>
  <c r="J401"/>
  <c r="BK400"/>
  <c r="BK392"/>
  <c r="J390"/>
  <c r="BK385"/>
  <c r="J372"/>
  <c r="J352"/>
  <c r="BK349"/>
  <c r="J348"/>
  <c r="BK342"/>
  <c r="BK341"/>
  <c r="BK334"/>
  <c r="J333"/>
  <c r="BK331"/>
  <c r="J329"/>
  <c r="J328"/>
  <c r="J327"/>
  <c r="BK325"/>
  <c r="J324"/>
  <c r="BK322"/>
  <c r="J315"/>
  <c r="J314"/>
  <c r="J302"/>
  <c r="BK301"/>
  <c r="J299"/>
  <c r="BK297"/>
  <c r="BK294"/>
  <c r="J293"/>
  <c r="J292"/>
  <c r="BK288"/>
  <c r="J286"/>
  <c r="BK285"/>
  <c r="BK279"/>
  <c r="J273"/>
  <c r="J268"/>
  <c r="BK267"/>
  <c r="J261"/>
  <c r="BK260"/>
  <c r="BK247"/>
  <c r="J234"/>
  <c r="BK232"/>
  <c r="BK231"/>
  <c r="BK230"/>
  <c r="J226"/>
  <c r="BK222"/>
  <c r="J221"/>
  <c r="BK220"/>
  <c r="BK219"/>
  <c r="BK210"/>
  <c r="BK165"/>
  <c r="BK156"/>
  <c r="BK149"/>
  <c r="J148"/>
  <c r="J146"/>
  <c r="BK132"/>
  <c r="BK130"/>
  <c r="J110"/>
  <c i="4" r="BK217"/>
  <c r="J215"/>
  <c r="J203"/>
  <c r="BK112"/>
  <c i="3" r="BK168"/>
  <c r="J165"/>
  <c r="J164"/>
  <c r="J163"/>
  <c r="BK116"/>
  <c r="BK110"/>
  <c r="BK109"/>
  <c r="BK105"/>
  <c r="BK101"/>
  <c r="BK100"/>
  <c i="2" r="BK119"/>
  <c i="1" r="AS101"/>
  <c i="52" r="J224"/>
  <c r="BK117"/>
  <c i="51" r="J91"/>
  <c i="50" r="BK117"/>
  <c r="BK113"/>
  <c r="BK91"/>
  <c i="49" r="BK120"/>
  <c r="J119"/>
  <c r="BK117"/>
  <c r="BK109"/>
  <c i="48" r="BK124"/>
  <c r="J122"/>
  <c r="BK98"/>
  <c i="47" r="J130"/>
  <c r="J93"/>
  <c i="46" r="J263"/>
  <c r="BK261"/>
  <c r="J257"/>
  <c r="J254"/>
  <c r="J253"/>
  <c r="J247"/>
  <c r="J241"/>
  <c r="BK224"/>
  <c r="J217"/>
  <c r="BK215"/>
  <c r="J205"/>
  <c r="BK196"/>
  <c r="BK188"/>
  <c r="J167"/>
  <c r="J162"/>
  <c r="BK121"/>
  <c r="BK111"/>
  <c r="J99"/>
  <c r="BK97"/>
  <c i="44" r="BK134"/>
  <c i="43" r="BK156"/>
  <c r="J149"/>
  <c r="J147"/>
  <c r="J136"/>
  <c r="J113"/>
  <c r="BK111"/>
  <c r="BK107"/>
  <c i="41" r="J135"/>
  <c r="J91"/>
  <c i="40" r="J214"/>
  <c r="BK213"/>
  <c r="BK211"/>
  <c r="J193"/>
  <c r="J187"/>
  <c r="J183"/>
  <c r="BK182"/>
  <c r="BK172"/>
  <c r="J169"/>
  <c r="BK160"/>
  <c r="BK156"/>
  <c r="BK112"/>
  <c r="BK109"/>
  <c r="BK106"/>
  <c r="J100"/>
  <c i="38" r="BK101"/>
  <c r="BK91"/>
  <c i="37" r="BK120"/>
  <c r="BK110"/>
  <c r="BK102"/>
  <c r="BK101"/>
  <c i="36" r="BK86"/>
  <c i="34" r="BK163"/>
  <c r="J161"/>
  <c r="J147"/>
  <c r="BK113"/>
  <c r="J112"/>
  <c r="J102"/>
  <c r="BK95"/>
  <c r="J94"/>
  <c i="33" r="BK174"/>
  <c r="J123"/>
  <c r="BK102"/>
  <c i="32" r="J88"/>
  <c i="31" r="J94"/>
  <c i="30" r="BK118"/>
  <c r="J115"/>
  <c r="J114"/>
  <c r="J103"/>
  <c r="BK102"/>
  <c i="29" r="BK102"/>
  <c r="BK93"/>
  <c i="25" r="J168"/>
  <c r="J159"/>
  <c i="23" r="J106"/>
  <c r="BK104"/>
  <c r="BK103"/>
  <c r="J100"/>
  <c r="BK98"/>
  <c i="22" r="J150"/>
  <c r="BK149"/>
  <c r="BK148"/>
  <c r="BK133"/>
  <c r="BK129"/>
  <c r="BK127"/>
  <c r="J111"/>
  <c r="J103"/>
  <c r="J102"/>
  <c r="BK100"/>
  <c r="J99"/>
  <c r="BK94"/>
  <c i="21" r="J204"/>
  <c r="J203"/>
  <c r="BK202"/>
  <c r="J200"/>
  <c r="J191"/>
  <c r="BK190"/>
  <c r="BK188"/>
  <c r="J161"/>
  <c r="BK157"/>
  <c r="J155"/>
  <c r="J154"/>
  <c r="BK153"/>
  <c r="BK152"/>
  <c r="BK151"/>
  <c r="BK150"/>
  <c r="BK129"/>
  <c r="BK124"/>
  <c r="BK121"/>
  <c r="BK118"/>
  <c r="J116"/>
  <c r="BK111"/>
  <c r="J102"/>
  <c i="20" r="J114"/>
  <c r="J105"/>
  <c i="19" r="J166"/>
  <c r="J159"/>
  <c r="J158"/>
  <c r="J154"/>
  <c r="BK153"/>
  <c r="BK152"/>
  <c r="BK148"/>
  <c r="J128"/>
  <c r="J113"/>
  <c r="BK112"/>
  <c r="J96"/>
  <c i="18" r="J137"/>
  <c r="BK113"/>
  <c r="BK98"/>
  <c r="J95"/>
  <c r="BK93"/>
  <c i="17" r="BK99"/>
  <c i="16" r="J251"/>
  <c r="BK245"/>
  <c r="BK244"/>
  <c r="J242"/>
  <c r="BK240"/>
  <c r="J239"/>
  <c r="BK238"/>
  <c r="J235"/>
  <c r="BK172"/>
  <c r="J156"/>
  <c r="J144"/>
  <c r="BK135"/>
  <c r="BK130"/>
  <c r="J100"/>
  <c i="15" r="J177"/>
  <c r="BK176"/>
  <c r="BK155"/>
  <c r="J154"/>
  <c r="J153"/>
  <c r="J152"/>
  <c r="BK151"/>
  <c r="J134"/>
  <c r="BK130"/>
  <c r="BK129"/>
  <c r="BK121"/>
  <c i="14" r="J105"/>
  <c r="J97"/>
  <c r="J94"/>
  <c i="12" r="BK86"/>
  <c i="11" r="J92"/>
  <c r="J91"/>
  <c r="J89"/>
  <c r="J88"/>
  <c i="10" r="J102"/>
  <c r="BK97"/>
  <c r="BK96"/>
  <c r="J95"/>
  <c r="J94"/>
  <c r="J90"/>
  <c i="9" r="BK89"/>
  <c r="J87"/>
  <c r="BK86"/>
  <c r="BK84"/>
  <c r="J82"/>
  <c i="8" r="J117"/>
  <c r="BK115"/>
  <c r="BK97"/>
  <c i="7" r="BK143"/>
  <c r="J142"/>
  <c r="BK116"/>
  <c r="J105"/>
  <c r="BK99"/>
  <c i="6" r="J122"/>
  <c r="J97"/>
  <c r="J95"/>
  <c r="J90"/>
  <c i="5" r="BK545"/>
  <c r="BK544"/>
  <c r="J543"/>
  <c r="J542"/>
  <c r="J540"/>
  <c r="J537"/>
  <c r="BK536"/>
  <c r="J535"/>
  <c r="BK532"/>
  <c r="J529"/>
  <c r="BK524"/>
  <c r="J518"/>
  <c r="J516"/>
  <c r="BK514"/>
  <c r="J511"/>
  <c r="BK510"/>
  <c r="BK509"/>
  <c r="J505"/>
  <c r="BK497"/>
  <c r="BK485"/>
  <c r="BK481"/>
  <c r="BK472"/>
  <c r="J471"/>
  <c r="J469"/>
  <c r="BK468"/>
  <c r="BK467"/>
  <c r="J461"/>
  <c r="J459"/>
  <c r="BK458"/>
  <c r="J451"/>
  <c r="J446"/>
  <c r="BK432"/>
  <c r="J429"/>
  <c r="BK428"/>
  <c r="J426"/>
  <c r="BK425"/>
  <c r="BK407"/>
  <c r="J406"/>
  <c r="J405"/>
  <c r="BK388"/>
  <c r="BK387"/>
  <c r="BK381"/>
  <c r="BK370"/>
  <c r="J369"/>
  <c r="J368"/>
  <c r="J365"/>
  <c r="BK362"/>
  <c r="J357"/>
  <c r="BK340"/>
  <c r="J339"/>
  <c r="J338"/>
  <c r="BK337"/>
  <c r="BK332"/>
  <c r="BK330"/>
  <c r="BK328"/>
  <c r="BK311"/>
  <c r="BK310"/>
  <c r="J305"/>
  <c r="BK292"/>
  <c r="J291"/>
  <c r="J274"/>
  <c r="BK273"/>
  <c r="BK271"/>
  <c r="J270"/>
  <c r="J267"/>
  <c r="J266"/>
  <c r="J260"/>
  <c r="J258"/>
  <c r="J254"/>
  <c r="J246"/>
  <c r="J240"/>
  <c r="BK227"/>
  <c r="J220"/>
  <c r="J219"/>
  <c r="BK218"/>
  <c r="J217"/>
  <c r="J215"/>
  <c r="BK206"/>
  <c r="J204"/>
  <c r="J203"/>
  <c r="BK201"/>
  <c r="J197"/>
  <c r="J196"/>
  <c r="BK195"/>
  <c r="BK176"/>
  <c r="J171"/>
  <c r="BK170"/>
  <c r="J166"/>
  <c r="BK163"/>
  <c r="J157"/>
  <c r="BK151"/>
  <c r="BK150"/>
  <c r="BK147"/>
  <c r="J140"/>
  <c r="BK123"/>
  <c r="J120"/>
  <c r="BK119"/>
  <c r="BK111"/>
  <c i="4" r="J209"/>
  <c r="J172"/>
  <c r="BK138"/>
  <c r="J131"/>
  <c r="J129"/>
  <c r="J99"/>
  <c i="3" r="J160"/>
  <c r="BK159"/>
  <c r="J144"/>
  <c r="BK143"/>
  <c r="BK142"/>
  <c r="BK140"/>
  <c r="J132"/>
  <c r="BK131"/>
  <c r="BK124"/>
  <c r="J122"/>
  <c r="BK114"/>
  <c r="J113"/>
  <c i="2" r="BK127"/>
  <c r="J125"/>
  <c r="BK112"/>
  <c r="BK105"/>
  <c i="39" r="F38"/>
  <c i="1" r="BC104"/>
  <c i="13" r="F36"/>
  <c i="1" r="BA70"/>
  <c i="39" r="F37"/>
  <c i="1" r="BB104"/>
  <c i="13" r="F37"/>
  <c i="1" r="BB70"/>
  <c i="13" r="F39"/>
  <c i="1" r="BD70"/>
  <c i="13" r="F38"/>
  <c i="1" r="BC70"/>
  <c i="39" r="J36"/>
  <c i="1" r="AW104"/>
  <c i="3" l="1" r="R104"/>
  <c i="4" r="T202"/>
  <c r="T201"/>
  <c i="5" r="BK216"/>
  <c r="J216"/>
  <c r="J70"/>
  <c r="P289"/>
  <c r="R326"/>
  <c r="BK433"/>
  <c r="J433"/>
  <c r="J79"/>
  <c r="P466"/>
  <c r="R534"/>
  <c i="6" r="R96"/>
  <c i="7" r="P91"/>
  <c r="P90"/>
  <c r="T91"/>
  <c r="T90"/>
  <c i="8" r="R96"/>
  <c r="R95"/>
  <c r="R90"/>
  <c r="BK114"/>
  <c r="J114"/>
  <c r="J68"/>
  <c i="15" r="T93"/>
  <c r="T85"/>
  <c i="16" r="T97"/>
  <c r="T119"/>
  <c r="P204"/>
  <c r="R246"/>
  <c i="18" r="BK97"/>
  <c r="J97"/>
  <c r="J66"/>
  <c i="19" r="BK106"/>
  <c r="J106"/>
  <c r="J66"/>
  <c r="R175"/>
  <c i="20" r="T89"/>
  <c r="T88"/>
  <c r="T87"/>
  <c i="21" r="R109"/>
  <c r="BK187"/>
  <c r="J187"/>
  <c r="J73"/>
  <c r="P196"/>
  <c i="30" r="BK90"/>
  <c r="J90"/>
  <c r="J65"/>
  <c i="31" r="R96"/>
  <c i="33" r="T93"/>
  <c r="BK179"/>
  <c r="J179"/>
  <c r="J69"/>
  <c i="34" r="T155"/>
  <c i="35" r="P104"/>
  <c i="36" r="T85"/>
  <c i="37" r="R90"/>
  <c r="R89"/>
  <c i="38" r="BK90"/>
  <c r="J90"/>
  <c r="J65"/>
  <c i="40" r="BK137"/>
  <c r="J137"/>
  <c r="J66"/>
  <c r="P180"/>
  <c i="43" r="R92"/>
  <c r="P157"/>
  <c i="44" r="P115"/>
  <c i="45" r="R89"/>
  <c r="R88"/>
  <c r="R87"/>
  <c i="46" r="R96"/>
  <c r="T211"/>
  <c i="47" r="P120"/>
  <c i="50" r="P90"/>
  <c i="52" r="P84"/>
  <c i="2" r="P90"/>
  <c i="3" r="P104"/>
  <c r="T153"/>
  <c r="T141"/>
  <c i="4" r="BK98"/>
  <c r="BK97"/>
  <c r="J97"/>
  <c r="J66"/>
  <c i="5" r="BK141"/>
  <c r="J141"/>
  <c r="J67"/>
  <c r="P177"/>
  <c r="P276"/>
  <c r="T308"/>
  <c r="T316"/>
  <c r="R361"/>
  <c r="T439"/>
  <c r="P534"/>
  <c i="7" r="T111"/>
  <c i="8" r="P96"/>
  <c r="P95"/>
  <c r="P90"/>
  <c i="1" r="AU64"/>
  <c i="14" r="BK81"/>
  <c r="J81"/>
  <c r="J60"/>
  <c i="15" r="R174"/>
  <c r="R120"/>
  <c i="16" r="P119"/>
  <c r="BK221"/>
  <c r="J221"/>
  <c r="J71"/>
  <c i="18" r="R97"/>
  <c i="19" r="R106"/>
  <c r="BK175"/>
  <c r="J175"/>
  <c r="J71"/>
  <c i="21" r="T99"/>
  <c r="R149"/>
  <c r="R163"/>
  <c r="BK196"/>
  <c r="J196"/>
  <c r="J74"/>
  <c i="22" r="P91"/>
  <c r="P90"/>
  <c r="R101"/>
  <c i="24" r="T185"/>
  <c i="25" r="BK95"/>
  <c r="R151"/>
  <c r="P175"/>
  <c r="T251"/>
  <c i="26" r="R93"/>
  <c r="R119"/>
  <c i="27" r="BK89"/>
  <c r="J89"/>
  <c r="J64"/>
  <c r="P104"/>
  <c i="28" r="T85"/>
  <c i="29" r="P138"/>
  <c i="30" r="P90"/>
  <c r="P89"/>
  <c i="32" r="R87"/>
  <c r="R86"/>
  <c i="33" r="BK93"/>
  <c r="J93"/>
  <c r="J61"/>
  <c i="34" r="BK141"/>
  <c r="J141"/>
  <c r="J67"/>
  <c r="T167"/>
  <c i="35" r="R104"/>
  <c i="37" r="R118"/>
  <c i="40" r="T95"/>
  <c r="BK180"/>
  <c r="J180"/>
  <c r="J70"/>
  <c i="43" r="T92"/>
  <c r="BK157"/>
  <c r="J157"/>
  <c r="J68"/>
  <c i="44" r="BK115"/>
  <c r="J115"/>
  <c r="J66"/>
  <c i="45" r="BK89"/>
  <c r="BK88"/>
  <c r="BK87"/>
  <c r="J87"/>
  <c i="49" r="T121"/>
  <c i="52" r="R84"/>
  <c i="2" r="T98"/>
  <c i="3" r="R121"/>
  <c r="R115"/>
  <c r="P157"/>
  <c i="4" r="R98"/>
  <c r="R97"/>
  <c r="R91"/>
  <c i="5" r="P109"/>
  <c r="T141"/>
  <c r="R289"/>
  <c r="P380"/>
  <c r="T433"/>
  <c r="BK501"/>
  <c r="J501"/>
  <c r="J82"/>
  <c r="BK528"/>
  <c r="BK527"/>
  <c r="J527"/>
  <c r="J83"/>
  <c i="7" r="P111"/>
  <c i="8" r="R101"/>
  <c r="R100"/>
  <c i="9" r="P81"/>
  <c r="P80"/>
  <c i="1" r="AU65"/>
  <c i="10" r="BK81"/>
  <c r="BK80"/>
  <c r="J80"/>
  <c r="J59"/>
  <c i="12" r="P94"/>
  <c r="P80"/>
  <c i="1" r="AU69"/>
  <c i="15" r="P93"/>
  <c r="P85"/>
  <c i="16" r="BK97"/>
  <c r="R129"/>
  <c r="T204"/>
  <c r="T246"/>
  <c i="18" r="BK106"/>
  <c r="BK105"/>
  <c r="J105"/>
  <c r="J67"/>
  <c i="19" r="T126"/>
  <c r="T117"/>
  <c r="R171"/>
  <c r="R146"/>
  <c i="21" r="BK109"/>
  <c r="J109"/>
  <c r="J66"/>
  <c r="P149"/>
  <c r="P174"/>
  <c r="T187"/>
  <c i="22" r="R91"/>
  <c r="R90"/>
  <c r="P101"/>
  <c i="23" r="T95"/>
  <c r="T94"/>
  <c r="T90"/>
  <c i="25" r="T151"/>
  <c r="P196"/>
  <c i="26" r="T93"/>
  <c r="BK128"/>
  <c r="J128"/>
  <c r="J68"/>
  <c r="P135"/>
  <c i="27" r="BK104"/>
  <c r="J104"/>
  <c r="J66"/>
  <c i="28" r="R85"/>
  <c i="29" r="T92"/>
  <c r="BK151"/>
  <c r="J151"/>
  <c r="J64"/>
  <c r="P167"/>
  <c i="30" r="BK117"/>
  <c r="J117"/>
  <c r="J66"/>
  <c i="31" r="P90"/>
  <c i="32" r="T87"/>
  <c r="T86"/>
  <c i="34" r="R93"/>
  <c i="36" r="BK85"/>
  <c r="J85"/>
  <c r="J63"/>
  <c i="40" r="P137"/>
  <c r="BK171"/>
  <c r="BK170"/>
  <c r="J170"/>
  <c r="J68"/>
  <c r="BK208"/>
  <c r="J208"/>
  <c r="J71"/>
  <c i="41" r="P90"/>
  <c i="42" r="T89"/>
  <c r="T88"/>
  <c r="T87"/>
  <c i="43" r="P92"/>
  <c r="T157"/>
  <c i="44" r="BK90"/>
  <c r="BK89"/>
  <c r="J89"/>
  <c r="J64"/>
  <c i="46" r="P96"/>
  <c r="T123"/>
  <c r="R183"/>
  <c r="BK260"/>
  <c r="J260"/>
  <c r="J72"/>
  <c i="50" r="BK110"/>
  <c r="J110"/>
  <c r="J66"/>
  <c i="52" r="T84"/>
  <c i="2" r="R90"/>
  <c i="3" r="BK104"/>
  <c r="J104"/>
  <c r="J66"/>
  <c r="R153"/>
  <c r="R141"/>
  <c i="4" r="BK202"/>
  <c r="J202"/>
  <c r="J69"/>
  <c i="6" r="P96"/>
  <c i="11" r="BK81"/>
  <c r="J81"/>
  <c r="J60"/>
  <c i="15" r="BK174"/>
  <c r="J174"/>
  <c r="J64"/>
  <c i="16" r="BK129"/>
  <c r="J129"/>
  <c r="J67"/>
  <c r="R221"/>
  <c i="18" r="P97"/>
  <c i="19" r="P106"/>
  <c r="P175"/>
  <c i="20" r="P89"/>
  <c r="P88"/>
  <c r="P87"/>
  <c i="1" r="AU80"/>
  <c i="21" r="T109"/>
  <c r="P205"/>
  <c i="22" r="BK91"/>
  <c r="J91"/>
  <c r="J65"/>
  <c r="T101"/>
  <c i="23" r="P95"/>
  <c r="P94"/>
  <c r="P90"/>
  <c i="1" r="AU84"/>
  <c i="24" r="P84"/>
  <c r="P83"/>
  <c i="25" r="T95"/>
  <c r="R175"/>
  <c r="P251"/>
  <c r="R293"/>
  <c r="R290"/>
  <c i="27" r="P89"/>
  <c r="P88"/>
  <c i="1" r="AU89"/>
  <c i="29" r="T126"/>
  <c r="T151"/>
  <c r="R163"/>
  <c i="31" r="BK90"/>
  <c r="J90"/>
  <c r="J65"/>
  <c i="33" r="BK171"/>
  <c r="J171"/>
  <c r="J66"/>
  <c r="T183"/>
  <c i="34" r="P116"/>
  <c r="R155"/>
  <c i="35" r="T104"/>
  <c i="37" r="BK118"/>
  <c r="J118"/>
  <c r="J66"/>
  <c i="38" r="P90"/>
  <c i="40" r="BK95"/>
  <c r="BK94"/>
  <c r="BK93"/>
  <c r="J93"/>
  <c r="BK159"/>
  <c r="J159"/>
  <c r="J67"/>
  <c r="P171"/>
  <c r="P170"/>
  <c i="41" r="BK117"/>
  <c r="J117"/>
  <c r="J66"/>
  <c i="43" r="P146"/>
  <c i="44" r="T90"/>
  <c i="46" r="T96"/>
  <c r="BK211"/>
  <c r="J211"/>
  <c r="J70"/>
  <c r="P256"/>
  <c i="47" r="T92"/>
  <c i="48" r="R89"/>
  <c r="R88"/>
  <c r="R87"/>
  <c i="49" r="P97"/>
  <c r="P89"/>
  <c r="P88"/>
  <c i="1" r="AU118"/>
  <c i="3" r="T96"/>
  <c r="P153"/>
  <c r="P141"/>
  <c r="R166"/>
  <c i="4" r="P202"/>
  <c r="P201"/>
  <c i="5" r="R216"/>
  <c r="R200"/>
  <c r="BK326"/>
  <c r="J326"/>
  <c r="J75"/>
  <c r="P361"/>
  <c r="BK466"/>
  <c r="J466"/>
  <c r="J81"/>
  <c r="BK534"/>
  <c r="J534"/>
  <c r="J85"/>
  <c i="6" r="BK96"/>
  <c r="J96"/>
  <c r="J63"/>
  <c i="7" r="BK91"/>
  <c r="J91"/>
  <c r="J65"/>
  <c r="T100"/>
  <c i="8" r="T101"/>
  <c r="T100"/>
  <c i="12" r="BK94"/>
  <c r="J94"/>
  <c r="J60"/>
  <c i="15" r="T174"/>
  <c r="T120"/>
  <c i="16" r="BK119"/>
  <c r="J119"/>
  <c r="J66"/>
  <c r="BK204"/>
  <c r="J204"/>
  <c r="J70"/>
  <c r="T233"/>
  <c i="18" r="P106"/>
  <c r="P105"/>
  <c i="19" r="P126"/>
  <c r="P117"/>
  <c r="T171"/>
  <c r="T146"/>
  <c i="20" r="R89"/>
  <c r="R88"/>
  <c r="R87"/>
  <c i="21" r="BK99"/>
  <c r="BK98"/>
  <c r="J98"/>
  <c r="J64"/>
  <c r="R132"/>
  <c r="R123"/>
  <c r="BK174"/>
  <c r="J174"/>
  <c r="J72"/>
  <c r="T196"/>
  <c i="24" r="BK185"/>
  <c r="J185"/>
  <c r="J62"/>
  <c i="25" r="R122"/>
  <c r="R251"/>
  <c i="26" r="BK93"/>
  <c r="J93"/>
  <c r="J65"/>
  <c r="P119"/>
  <c i="27" r="R104"/>
  <c i="29" r="P92"/>
  <c r="T138"/>
  <c r="T167"/>
  <c i="30" r="R117"/>
  <c i="33" r="BK161"/>
  <c r="J161"/>
  <c r="J63"/>
  <c r="R179"/>
  <c i="34" r="R116"/>
  <c r="R167"/>
  <c i="36" r="R85"/>
  <c i="38" r="T90"/>
  <c i="40" r="P95"/>
  <c r="T180"/>
  <c i="41" r="T117"/>
  <c i="43" r="R115"/>
  <c i="44" r="T115"/>
  <c i="46" r="T168"/>
  <c r="BK256"/>
  <c r="J256"/>
  <c r="J71"/>
  <c i="49" r="P121"/>
  <c i="2" r="T90"/>
  <c r="T89"/>
  <c r="T88"/>
  <c i="3" r="T121"/>
  <c r="T115"/>
  <c r="T157"/>
  <c i="5" r="BK131"/>
  <c r="J131"/>
  <c r="J66"/>
  <c r="T131"/>
  <c r="R177"/>
  <c r="T289"/>
  <c r="BK316"/>
  <c r="J316"/>
  <c r="J74"/>
  <c r="R316"/>
  <c r="BK361"/>
  <c r="P439"/>
  <c r="R466"/>
  <c r="T528"/>
  <c r="T527"/>
  <c i="7" r="P100"/>
  <c i="8" r="BK101"/>
  <c r="BK100"/>
  <c r="J100"/>
  <c r="J66"/>
  <c i="9" r="BK81"/>
  <c r="J81"/>
  <c r="J60"/>
  <c i="10" r="R81"/>
  <c r="R80"/>
  <c i="11" r="T81"/>
  <c r="T80"/>
  <c i="12" r="T94"/>
  <c r="T80"/>
  <c i="15" r="R93"/>
  <c r="R85"/>
  <c r="R84"/>
  <c i="16" r="T153"/>
  <c r="T150"/>
  <c i="18" r="BK92"/>
  <c r="J92"/>
  <c r="J65"/>
  <c r="R92"/>
  <c r="R91"/>
  <c i="21" r="T132"/>
  <c r="T123"/>
  <c r="R205"/>
  <c i="22" r="T109"/>
  <c i="25" r="R95"/>
  <c r="R94"/>
  <c r="BK251"/>
  <c r="J251"/>
  <c r="J69"/>
  <c r="T293"/>
  <c r="T290"/>
  <c i="26" r="BK119"/>
  <c r="J119"/>
  <c r="J67"/>
  <c r="BK135"/>
  <c r="J135"/>
  <c r="J69"/>
  <c i="31" r="T96"/>
  <c i="33" r="P143"/>
  <c r="P179"/>
  <c i="34" r="T93"/>
  <c r="BK155"/>
  <c r="J155"/>
  <c r="J68"/>
  <c i="35" r="BK104"/>
  <c r="J104"/>
  <c r="J67"/>
  <c i="38" r="P96"/>
  <c i="40" r="R159"/>
  <c r="T208"/>
  <c i="43" r="BK92"/>
  <c r="J92"/>
  <c r="J65"/>
  <c r="BK146"/>
  <c r="J146"/>
  <c r="J67"/>
  <c i="46" r="BK168"/>
  <c r="J168"/>
  <c r="J67"/>
  <c r="P183"/>
  <c r="T260"/>
  <c i="47" r="R120"/>
  <c i="48" r="T89"/>
  <c r="T88"/>
  <c r="T87"/>
  <c i="49" r="R121"/>
  <c i="50" r="T90"/>
  <c i="51" r="R89"/>
  <c r="R88"/>
  <c r="R87"/>
  <c i="2" r="P98"/>
  <c i="3" r="P121"/>
  <c r="P115"/>
  <c r="BK166"/>
  <c r="J166"/>
  <c r="J72"/>
  <c i="5" r="R141"/>
  <c r="R276"/>
  <c r="BK380"/>
  <c r="J380"/>
  <c r="J78"/>
  <c r="R433"/>
  <c r="R501"/>
  <c r="R528"/>
  <c r="R527"/>
  <c i="6" r="T93"/>
  <c r="T89"/>
  <c r="T84"/>
  <c r="T83"/>
  <c i="7" r="R91"/>
  <c r="R90"/>
  <c i="8" r="T96"/>
  <c r="T95"/>
  <c r="T90"/>
  <c i="11" r="P81"/>
  <c r="P80"/>
  <c i="1" r="AU67"/>
  <c i="12" r="R94"/>
  <c r="R80"/>
  <c i="15" r="P174"/>
  <c r="P120"/>
  <c i="16" r="P153"/>
  <c r="P150"/>
  <c r="R233"/>
  <c i="18" r="T92"/>
  <c i="19" r="BK95"/>
  <c r="J95"/>
  <c r="J65"/>
  <c r="T106"/>
  <c i="21" r="P109"/>
  <c r="R174"/>
  <c r="R187"/>
  <c i="22" r="BK109"/>
  <c r="J109"/>
  <c r="J67"/>
  <c i="24" r="P185"/>
  <c i="25" r="P122"/>
  <c r="T196"/>
  <c i="26" r="P93"/>
  <c r="R128"/>
  <c i="29" r="BK92"/>
  <c r="J92"/>
  <c r="J61"/>
  <c r="BK138"/>
  <c r="J138"/>
  <c r="J63"/>
  <c i="30" r="T117"/>
  <c i="33" r="BK143"/>
  <c r="J143"/>
  <c r="J62"/>
  <c r="R183"/>
  <c i="34" r="BK116"/>
  <c r="J116"/>
  <c r="J66"/>
  <c r="P155"/>
  <c i="35" r="BK92"/>
  <c r="J92"/>
  <c r="J66"/>
  <c i="38" r="BK96"/>
  <c r="J96"/>
  <c r="J66"/>
  <c i="40" r="P159"/>
  <c r="P208"/>
  <c i="41" r="P117"/>
  <c i="42" r="BK89"/>
  <c r="BK88"/>
  <c r="BK87"/>
  <c r="J87"/>
  <c r="J63"/>
  <c i="43" r="BK115"/>
  <c r="J115"/>
  <c r="J66"/>
  <c r="R157"/>
  <c i="44" r="R90"/>
  <c i="46" r="R211"/>
  <c r="R256"/>
  <c i="47" r="P92"/>
  <c r="P91"/>
  <c r="P90"/>
  <c i="1" r="AU115"/>
  <c i="49" r="BK121"/>
  <c r="J121"/>
  <c r="J66"/>
  <c i="50" r="T110"/>
  <c i="2" r="BK90"/>
  <c i="3" r="T104"/>
  <c r="BK153"/>
  <c r="J153"/>
  <c r="J70"/>
  <c r="P166"/>
  <c i="4" r="T98"/>
  <c r="T97"/>
  <c r="T91"/>
  <c i="5" r="R109"/>
  <c r="P131"/>
  <c r="BK177"/>
  <c r="J177"/>
  <c r="J68"/>
  <c r="T276"/>
  <c r="T380"/>
  <c r="T466"/>
  <c r="P528"/>
  <c r="P527"/>
  <c i="7" r="BK111"/>
  <c r="J111"/>
  <c r="J67"/>
  <c i="8" r="R114"/>
  <c i="11" r="R81"/>
  <c r="R80"/>
  <c i="14" r="P81"/>
  <c r="P80"/>
  <c i="1" r="AU71"/>
  <c i="16" r="R153"/>
  <c r="R150"/>
  <c r="P233"/>
  <c i="17" r="R87"/>
  <c r="R86"/>
  <c i="18" r="T106"/>
  <c r="T105"/>
  <c i="19" r="T95"/>
  <c r="T94"/>
  <c r="T175"/>
  <c i="21" r="BK132"/>
  <c r="J132"/>
  <c r="J68"/>
  <c r="BK163"/>
  <c r="BK162"/>
  <c r="J162"/>
  <c r="J70"/>
  <c r="T205"/>
  <c i="22" r="R109"/>
  <c i="23" r="R95"/>
  <c r="R94"/>
  <c r="R90"/>
  <c i="24" r="R185"/>
  <c i="25" r="P95"/>
  <c r="R196"/>
  <c r="P293"/>
  <c r="P290"/>
  <c i="26" r="P105"/>
  <c r="T128"/>
  <c i="27" r="T104"/>
  <c i="29" r="P126"/>
  <c r="P163"/>
  <c r="P162"/>
  <c i="32" r="P87"/>
  <c r="P86"/>
  <c i="1" r="AU95"/>
  <c i="33" r="P93"/>
  <c r="P92"/>
  <c r="P161"/>
  <c r="P171"/>
  <c r="P170"/>
  <c i="34" r="T116"/>
  <c r="P167"/>
  <c i="37" r="T90"/>
  <c r="T89"/>
  <c i="38" r="R90"/>
  <c i="40" r="R95"/>
  <c r="R180"/>
  <c i="41" r="R90"/>
  <c i="42" r="P89"/>
  <c r="P88"/>
  <c r="P87"/>
  <c i="1" r="AU108"/>
  <c i="43" r="T115"/>
  <c i="46" r="BK183"/>
  <c r="J183"/>
  <c r="J69"/>
  <c r="T256"/>
  <c i="49" r="R97"/>
  <c r="R89"/>
  <c r="R88"/>
  <c i="50" r="R110"/>
  <c i="51" r="P89"/>
  <c r="P88"/>
  <c r="P87"/>
  <c i="1" r="AU120"/>
  <c i="52" r="BK232"/>
  <c r="J232"/>
  <c r="J63"/>
  <c i="3" r="R96"/>
  <c r="R95"/>
  <c r="BK157"/>
  <c r="J157"/>
  <c r="J71"/>
  <c i="5" r="BK109"/>
  <c r="BK108"/>
  <c r="P141"/>
  <c r="BK289"/>
  <c r="J289"/>
  <c r="J72"/>
  <c r="R380"/>
  <c i="6" r="T96"/>
  <c i="7" r="BK100"/>
  <c r="J100"/>
  <c r="J66"/>
  <c i="8" r="T114"/>
  <c i="14" r="T81"/>
  <c r="T80"/>
  <c i="16" r="R97"/>
  <c r="T129"/>
  <c r="P221"/>
  <c r="P246"/>
  <c i="18" r="P92"/>
  <c r="P91"/>
  <c r="P90"/>
  <c i="1" r="AU77"/>
  <c i="19" r="P95"/>
  <c r="P94"/>
  <c i="21" r="P132"/>
  <c r="P123"/>
  <c r="P163"/>
  <c r="BK205"/>
  <c r="J205"/>
  <c r="J75"/>
  <c i="22" r="P109"/>
  <c i="23" r="BK95"/>
  <c r="BK94"/>
  <c r="J94"/>
  <c r="J66"/>
  <c i="24" r="R84"/>
  <c r="R83"/>
  <c r="R82"/>
  <c i="25" r="P151"/>
  <c r="BK186"/>
  <c r="J186"/>
  <c r="J67"/>
  <c r="R186"/>
  <c i="26" r="BK105"/>
  <c r="J105"/>
  <c r="J66"/>
  <c i="28" r="BK85"/>
  <c r="J85"/>
  <c r="J63"/>
  <c i="29" r="R138"/>
  <c r="T163"/>
  <c r="T162"/>
  <c i="30" r="P117"/>
  <c i="31" r="R90"/>
  <c r="R89"/>
  <c r="R88"/>
  <c i="33" r="R143"/>
  <c i="34" r="P93"/>
  <c r="P92"/>
  <c r="P91"/>
  <c i="1" r="AU98"/>
  <c i="34" r="P141"/>
  <c r="BK167"/>
  <c r="J167"/>
  <c r="J69"/>
  <c i="35" r="R92"/>
  <c r="R91"/>
  <c r="R90"/>
  <c r="R89"/>
  <c i="37" r="P118"/>
  <c i="38" r="R96"/>
  <c i="43" r="T146"/>
  <c i="44" r="R115"/>
  <c i="46" r="BK123"/>
  <c r="J123"/>
  <c r="J66"/>
  <c r="R168"/>
  <c i="47" r="R92"/>
  <c r="R91"/>
  <c r="R90"/>
  <c i="48" r="BK89"/>
  <c r="BK88"/>
  <c r="J88"/>
  <c r="J64"/>
  <c i="50" r="R90"/>
  <c r="R89"/>
  <c r="R88"/>
  <c i="51" r="BK89"/>
  <c r="J89"/>
  <c r="J65"/>
  <c i="2" r="R98"/>
  <c i="3" r="P96"/>
  <c r="P95"/>
  <c r="T166"/>
  <c i="4" r="P98"/>
  <c r="P97"/>
  <c r="P91"/>
  <c i="1" r="AU59"/>
  <c i="5" r="P216"/>
  <c r="P200"/>
  <c r="BK308"/>
  <c r="J308"/>
  <c r="J73"/>
  <c r="P326"/>
  <c r="T361"/>
  <c r="T360"/>
  <c r="P433"/>
  <c r="P501"/>
  <c i="6" r="BK93"/>
  <c r="J93"/>
  <c r="J62"/>
  <c i="7" r="R111"/>
  <c i="9" r="R81"/>
  <c r="R80"/>
  <c i="10" r="T81"/>
  <c r="T80"/>
  <c i="14" r="R81"/>
  <c r="R80"/>
  <c i="15" r="BK93"/>
  <c r="J93"/>
  <c r="J62"/>
  <c i="16" r="R119"/>
  <c r="BK233"/>
  <c r="J233"/>
  <c r="J72"/>
  <c i="17" r="T87"/>
  <c r="T86"/>
  <c i="19" r="R95"/>
  <c r="R94"/>
  <c i="21" r="R99"/>
  <c r="R98"/>
  <c r="T149"/>
  <c r="T163"/>
  <c r="P187"/>
  <c i="22" r="T91"/>
  <c r="T90"/>
  <c r="T89"/>
  <c i="24" r="BK84"/>
  <c r="J84"/>
  <c r="J61"/>
  <c i="25" r="BK151"/>
  <c r="J151"/>
  <c r="J63"/>
  <c r="T175"/>
  <c r="T174"/>
  <c r="T186"/>
  <c r="BK293"/>
  <c r="J293"/>
  <c r="J72"/>
  <c i="26" r="T119"/>
  <c r="R135"/>
  <c i="27" r="T89"/>
  <c r="T88"/>
  <c i="28" r="P85"/>
  <c i="1" r="AU90"/>
  <c i="29" r="BK126"/>
  <c r="J126"/>
  <c r="J62"/>
  <c r="R151"/>
  <c r="R167"/>
  <c i="30" r="T90"/>
  <c r="T89"/>
  <c r="T88"/>
  <c i="31" r="BK96"/>
  <c r="J96"/>
  <c r="J66"/>
  <c i="33" r="R93"/>
  <c r="T161"/>
  <c r="T171"/>
  <c r="T170"/>
  <c r="P183"/>
  <c i="37" r="BK90"/>
  <c r="BK89"/>
  <c r="BK88"/>
  <c r="J88"/>
  <c r="J63"/>
  <c i="40" r="R137"/>
  <c r="T171"/>
  <c r="T170"/>
  <c i="41" r="R117"/>
  <c i="42" r="R89"/>
  <c r="R88"/>
  <c r="R87"/>
  <c i="43" r="P115"/>
  <c i="44" r="P90"/>
  <c r="P89"/>
  <c r="P88"/>
  <c i="1" r="AU111"/>
  <c i="45" r="T89"/>
  <c r="T88"/>
  <c r="T87"/>
  <c i="46" r="BK96"/>
  <c r="J96"/>
  <c r="J65"/>
  <c r="P168"/>
  <c i="47" r="T120"/>
  <c i="49" r="BK97"/>
  <c r="J97"/>
  <c r="J65"/>
  <c i="52" r="P232"/>
  <c r="P221"/>
  <c i="5" r="T216"/>
  <c r="T200"/>
  <c r="R308"/>
  <c r="P316"/>
  <c r="R439"/>
  <c r="T534"/>
  <c i="6" r="P93"/>
  <c r="P89"/>
  <c r="P84"/>
  <c r="P83"/>
  <c i="1" r="AU61"/>
  <c i="7" r="R100"/>
  <c i="8" r="BK96"/>
  <c r="BK95"/>
  <c r="J95"/>
  <c r="J64"/>
  <c r="P114"/>
  <c i="16" r="BK153"/>
  <c r="J153"/>
  <c r="J69"/>
  <c r="T221"/>
  <c i="17" r="P87"/>
  <c r="P86"/>
  <c i="1" r="AU75"/>
  <c i="18" r="T97"/>
  <c i="19" r="BK126"/>
  <c r="J126"/>
  <c r="J68"/>
  <c r="BK171"/>
  <c r="J171"/>
  <c r="J70"/>
  <c i="21" r="P99"/>
  <c r="P98"/>
  <c r="BK149"/>
  <c r="J149"/>
  <c r="J69"/>
  <c r="T174"/>
  <c r="R196"/>
  <c i="22" r="BK101"/>
  <c r="J101"/>
  <c r="J66"/>
  <c i="25" r="T122"/>
  <c r="BK196"/>
  <c r="J196"/>
  <c r="J68"/>
  <c i="26" r="R105"/>
  <c r="P128"/>
  <c i="27" r="R89"/>
  <c r="R88"/>
  <c i="29" r="R126"/>
  <c r="P151"/>
  <c r="BK163"/>
  <c r="J163"/>
  <c r="J68"/>
  <c i="30" r="R90"/>
  <c r="R89"/>
  <c r="R88"/>
  <c i="31" r="T90"/>
  <c r="T89"/>
  <c r="T88"/>
  <c i="32" r="BK87"/>
  <c r="J87"/>
  <c r="J64"/>
  <c i="33" r="T143"/>
  <c r="T179"/>
  <c r="T178"/>
  <c i="34" r="R141"/>
  <c i="35" r="T92"/>
  <c r="T91"/>
  <c r="T90"/>
  <c r="T89"/>
  <c i="36" r="P85"/>
  <c i="1" r="AU100"/>
  <c i="37" r="P90"/>
  <c r="P89"/>
  <c r="P88"/>
  <c i="1" r="AU102"/>
  <c i="38" r="T96"/>
  <c i="40" r="T137"/>
  <c r="R171"/>
  <c r="R170"/>
  <c i="41" r="T90"/>
  <c r="T89"/>
  <c r="T88"/>
  <c i="43" r="R146"/>
  <c i="45" r="P89"/>
  <c r="P88"/>
  <c r="P87"/>
  <c i="1" r="AU112"/>
  <c i="46" r="P123"/>
  <c r="P211"/>
  <c r="P260"/>
  <c i="47" r="BK120"/>
  <c r="J120"/>
  <c r="J66"/>
  <c i="48" r="P89"/>
  <c r="P88"/>
  <c r="P87"/>
  <c i="1" r="AU116"/>
  <c i="49" r="T97"/>
  <c r="T89"/>
  <c r="T88"/>
  <c i="50" r="BK90"/>
  <c r="BK89"/>
  <c r="BK88"/>
  <c r="J88"/>
  <c r="J63"/>
  <c i="52" r="R232"/>
  <c r="R221"/>
  <c i="2" r="BK98"/>
  <c r="J98"/>
  <c r="J66"/>
  <c i="3" r="BK96"/>
  <c r="BK95"/>
  <c r="BK121"/>
  <c r="J121"/>
  <c r="J68"/>
  <c r="R157"/>
  <c i="4" r="R202"/>
  <c r="R201"/>
  <c i="5" r="T109"/>
  <c r="T108"/>
  <c r="R131"/>
  <c r="T177"/>
  <c r="BK276"/>
  <c r="J276"/>
  <c r="J71"/>
  <c r="P308"/>
  <c r="T326"/>
  <c r="BK439"/>
  <c r="J439"/>
  <c r="J80"/>
  <c r="T501"/>
  <c i="6" r="R93"/>
  <c r="R89"/>
  <c r="R84"/>
  <c r="R83"/>
  <c i="8" r="P101"/>
  <c r="P100"/>
  <c i="9" r="T81"/>
  <c r="T80"/>
  <c i="10" r="P81"/>
  <c r="P80"/>
  <c i="1" r="AU66"/>
  <c i="16" r="P97"/>
  <c r="P129"/>
  <c r="R204"/>
  <c r="BK246"/>
  <c r="J246"/>
  <c r="J73"/>
  <c i="17" r="BK87"/>
  <c r="J87"/>
  <c r="J64"/>
  <c i="18" r="R106"/>
  <c r="R105"/>
  <c i="19" r="R126"/>
  <c r="R117"/>
  <c r="P171"/>
  <c r="P146"/>
  <c i="20" r="BK89"/>
  <c r="BK88"/>
  <c r="J88"/>
  <c r="J64"/>
  <c i="24" r="T84"/>
  <c r="T83"/>
  <c r="T82"/>
  <c i="25" r="BK122"/>
  <c r="J122"/>
  <c r="J62"/>
  <c r="BK175"/>
  <c r="J175"/>
  <c r="J66"/>
  <c r="P186"/>
  <c i="26" r="T105"/>
  <c r="T135"/>
  <c i="29" r="R92"/>
  <c r="R91"/>
  <c r="BK167"/>
  <c r="J167"/>
  <c r="J69"/>
  <c i="31" r="P96"/>
  <c i="33" r="R161"/>
  <c r="R171"/>
  <c r="R170"/>
  <c r="BK183"/>
  <c r="J183"/>
  <c r="J70"/>
  <c i="34" r="BK93"/>
  <c r="J93"/>
  <c r="J65"/>
  <c r="T141"/>
  <c i="35" r="P92"/>
  <c r="P91"/>
  <c r="P90"/>
  <c r="P89"/>
  <c i="1" r="AU99"/>
  <c i="37" r="T118"/>
  <c i="40" r="T159"/>
  <c r="R208"/>
  <c i="41" r="BK90"/>
  <c r="BK89"/>
  <c r="J89"/>
  <c r="J64"/>
  <c i="46" r="R123"/>
  <c r="T183"/>
  <c r="T182"/>
  <c r="R260"/>
  <c i="47" r="BK92"/>
  <c r="J92"/>
  <c r="J65"/>
  <c i="50" r="P110"/>
  <c i="51" r="T89"/>
  <c r="T88"/>
  <c r="T87"/>
  <c i="52" r="BK84"/>
  <c r="J84"/>
  <c r="J60"/>
  <c r="T232"/>
  <c r="T221"/>
  <c i="2" r="E76"/>
  <c i="3" r="BE117"/>
  <c r="BE127"/>
  <c r="BE133"/>
  <c r="BE134"/>
  <c r="BE151"/>
  <c i="4" r="BE146"/>
  <c r="BE177"/>
  <c r="BE187"/>
  <c i="5" r="BE144"/>
  <c r="BE152"/>
  <c r="BE154"/>
  <c r="BE184"/>
  <c r="BE199"/>
  <c r="BE228"/>
  <c r="BE233"/>
  <c r="BE250"/>
  <c r="BE286"/>
  <c r="BE293"/>
  <c r="BE312"/>
  <c r="BE324"/>
  <c r="BE342"/>
  <c r="BE349"/>
  <c r="BE358"/>
  <c r="BE363"/>
  <c r="BE384"/>
  <c r="BE417"/>
  <c r="BE436"/>
  <c r="BE440"/>
  <c r="BE447"/>
  <c r="BE449"/>
  <c r="BE456"/>
  <c r="BE457"/>
  <c r="BE483"/>
  <c r="BE484"/>
  <c r="BE494"/>
  <c r="BE502"/>
  <c r="BE515"/>
  <c r="BE525"/>
  <c r="BE536"/>
  <c r="BE537"/>
  <c r="BE541"/>
  <c i="6" r="F54"/>
  <c r="J80"/>
  <c r="BE92"/>
  <c i="7" r="BE95"/>
  <c r="BE96"/>
  <c r="BE103"/>
  <c r="BE107"/>
  <c r="BE112"/>
  <c r="BE115"/>
  <c r="BE117"/>
  <c r="BE119"/>
  <c r="BE121"/>
  <c r="BE135"/>
  <c r="BE137"/>
  <c r="BE144"/>
  <c r="BE147"/>
  <c r="BE154"/>
  <c r="BE155"/>
  <c r="BE156"/>
  <c i="10" r="F76"/>
  <c r="BE87"/>
  <c r="BE103"/>
  <c i="11" r="BE98"/>
  <c r="BE99"/>
  <c i="12" r="F54"/>
  <c r="BE82"/>
  <c i="13" r="F82"/>
  <c i="14" r="E70"/>
  <c i="15" r="BE114"/>
  <c r="BE122"/>
  <c r="BE124"/>
  <c r="BE148"/>
  <c r="BE165"/>
  <c i="16" r="E83"/>
  <c r="BE104"/>
  <c r="BE147"/>
  <c r="BE189"/>
  <c r="BE202"/>
  <c r="BE203"/>
  <c r="BE206"/>
  <c r="BE208"/>
  <c r="BE226"/>
  <c r="BE236"/>
  <c r="BE241"/>
  <c r="BE243"/>
  <c i="17" r="BE100"/>
  <c r="BE109"/>
  <c i="18" r="BE142"/>
  <c i="19" r="J87"/>
  <c r="BE99"/>
  <c r="BE114"/>
  <c r="BE130"/>
  <c r="BE145"/>
  <c r="BE149"/>
  <c r="BE161"/>
  <c r="BE167"/>
  <c i="20" r="J81"/>
  <c r="BE131"/>
  <c i="21" r="BE103"/>
  <c r="BE112"/>
  <c r="BE119"/>
  <c r="BE130"/>
  <c r="BE134"/>
  <c r="BE159"/>
  <c r="BE169"/>
  <c r="BE173"/>
  <c i="22" r="J59"/>
  <c r="BE93"/>
  <c r="BE95"/>
  <c r="BE106"/>
  <c r="BE112"/>
  <c r="BE118"/>
  <c r="BE122"/>
  <c r="BE143"/>
  <c i="23" r="J86"/>
  <c i="25" r="BE133"/>
  <c r="BE154"/>
  <c i="29" r="F54"/>
  <c i="30" r="BE91"/>
  <c r="BE100"/>
  <c r="BE106"/>
  <c i="31" r="F58"/>
  <c r="BE97"/>
  <c i="33" r="E81"/>
  <c r="BE111"/>
  <c r="BE149"/>
  <c r="BE184"/>
  <c r="BE185"/>
  <c r="BE187"/>
  <c r="BK167"/>
  <c r="J167"/>
  <c r="J64"/>
  <c i="34" r="E50"/>
  <c r="BE96"/>
  <c r="BE151"/>
  <c i="35" r="BE101"/>
  <c r="BE106"/>
  <c r="BE107"/>
  <c i="37" r="J56"/>
  <c r="BE91"/>
  <c r="BE104"/>
  <c r="BE108"/>
  <c r="BE111"/>
  <c r="BE119"/>
  <c i="38" r="BE94"/>
  <c i="40" r="J56"/>
  <c r="BE128"/>
  <c r="BE130"/>
  <c r="BE167"/>
  <c r="BE204"/>
  <c r="BE206"/>
  <c i="41" r="BE118"/>
  <c r="BE126"/>
  <c r="BE137"/>
  <c i="42" r="E50"/>
  <c r="BE91"/>
  <c i="43" r="BE93"/>
  <c r="BE98"/>
  <c r="BE99"/>
  <c r="BE104"/>
  <c i="45" r="E50"/>
  <c r="J81"/>
  <c r="BE95"/>
  <c i="46" r="BE105"/>
  <c r="BE114"/>
  <c r="BE118"/>
  <c r="BE119"/>
  <c r="BE135"/>
  <c r="BE145"/>
  <c r="BE173"/>
  <c r="BE177"/>
  <c r="BE193"/>
  <c r="BE213"/>
  <c r="BE232"/>
  <c r="BE251"/>
  <c i="47" r="BE96"/>
  <c r="BE104"/>
  <c r="BE135"/>
  <c r="BE144"/>
  <c i="48" r="E50"/>
  <c r="F84"/>
  <c r="BE90"/>
  <c r="BE92"/>
  <c r="BE94"/>
  <c r="BE95"/>
  <c r="BE96"/>
  <c r="BE97"/>
  <c r="BE113"/>
  <c i="49" r="BE94"/>
  <c r="BE110"/>
  <c r="BK89"/>
  <c r="J89"/>
  <c r="J64"/>
  <c i="50" r="J59"/>
  <c r="BE115"/>
  <c i="51" r="J56"/>
  <c r="F83"/>
  <c i="52" r="BE204"/>
  <c r="BE228"/>
  <c r="BE235"/>
  <c i="2" r="J82"/>
  <c r="BE93"/>
  <c r="BE105"/>
  <c r="BE121"/>
  <c i="3" r="BE98"/>
  <c r="BE111"/>
  <c r="BK141"/>
  <c r="J141"/>
  <c r="J69"/>
  <c i="4" r="F58"/>
  <c r="BE114"/>
  <c r="BE154"/>
  <c r="BE163"/>
  <c r="BE184"/>
  <c r="BE212"/>
  <c i="5" r="E95"/>
  <c r="BE134"/>
  <c r="BE136"/>
  <c r="BE138"/>
  <c r="BE150"/>
  <c r="BE163"/>
  <c r="BE181"/>
  <c r="BE192"/>
  <c r="BE197"/>
  <c r="BE240"/>
  <c r="BE248"/>
  <c r="BE262"/>
  <c r="BE264"/>
  <c r="BE265"/>
  <c r="BE282"/>
  <c r="BE287"/>
  <c r="BE304"/>
  <c r="BE306"/>
  <c r="BE307"/>
  <c r="BE311"/>
  <c r="BE330"/>
  <c r="BE339"/>
  <c r="BE365"/>
  <c r="BE367"/>
  <c r="BE374"/>
  <c r="BE393"/>
  <c r="BE397"/>
  <c r="BE430"/>
  <c r="BE482"/>
  <c r="BE488"/>
  <c r="BE499"/>
  <c r="BE504"/>
  <c r="BE518"/>
  <c r="BE520"/>
  <c r="BE538"/>
  <c r="BE540"/>
  <c i="6" r="BE99"/>
  <c r="BK89"/>
  <c r="J89"/>
  <c r="J61"/>
  <c i="7" r="E77"/>
  <c r="BE114"/>
  <c r="BE116"/>
  <c r="BE123"/>
  <c r="BE127"/>
  <c r="BE138"/>
  <c i="8" r="F58"/>
  <c r="BE97"/>
  <c r="BE104"/>
  <c r="BE117"/>
  <c i="9" r="J77"/>
  <c i="10" r="BE88"/>
  <c r="BE91"/>
  <c r="BE94"/>
  <c r="BE98"/>
  <c r="BE101"/>
  <c i="11" r="J74"/>
  <c r="BE83"/>
  <c r="BE87"/>
  <c r="BE90"/>
  <c r="BE119"/>
  <c r="BE121"/>
  <c i="12" r="BE88"/>
  <c r="BE91"/>
  <c i="13" r="J82"/>
  <c r="BK85"/>
  <c r="J85"/>
  <c i="14" r="J54"/>
  <c r="BE87"/>
  <c r="BE97"/>
  <c r="BE108"/>
  <c i="15" r="F81"/>
  <c r="BE106"/>
  <c r="BE118"/>
  <c r="BE126"/>
  <c r="BE132"/>
  <c r="BE155"/>
  <c r="BE156"/>
  <c r="BE158"/>
  <c r="BE161"/>
  <c r="BE172"/>
  <c r="BE179"/>
  <c r="BE180"/>
  <c r="BE184"/>
  <c i="16" r="J56"/>
  <c r="BE102"/>
  <c r="BE106"/>
  <c r="BE123"/>
  <c r="BE145"/>
  <c r="BE148"/>
  <c r="BE156"/>
  <c r="BE176"/>
  <c r="BE191"/>
  <c r="BE199"/>
  <c r="BE249"/>
  <c i="18" r="BE131"/>
  <c r="BE137"/>
  <c i="19" r="F59"/>
  <c r="BE119"/>
  <c r="BE142"/>
  <c r="BE147"/>
  <c r="BE157"/>
  <c i="20" r="BE105"/>
  <c i="21" r="J91"/>
  <c r="BE102"/>
  <c r="BE111"/>
  <c r="BE118"/>
  <c r="BE126"/>
  <c r="BE146"/>
  <c r="BE151"/>
  <c r="BE180"/>
  <c r="BE188"/>
  <c r="BE194"/>
  <c i="22" r="F58"/>
  <c r="BE94"/>
  <c r="BE102"/>
  <c r="BE103"/>
  <c r="BE104"/>
  <c r="BE107"/>
  <c r="BE128"/>
  <c i="23" r="BE106"/>
  <c r="BK92"/>
  <c r="J92"/>
  <c r="J65"/>
  <c i="24" r="BE97"/>
  <c r="BE204"/>
  <c i="25" r="E83"/>
  <c r="BE123"/>
  <c r="BE152"/>
  <c r="BE179"/>
  <c r="BE258"/>
  <c r="BK291"/>
  <c i="26" r="F88"/>
  <c i="28" r="F82"/>
  <c i="29" r="J52"/>
  <c r="BE114"/>
  <c r="BE149"/>
  <c i="31" r="J59"/>
  <c r="BE94"/>
  <c i="32" r="E74"/>
  <c i="33" r="BE97"/>
  <c r="BE120"/>
  <c r="BE180"/>
  <c i="34" r="BE125"/>
  <c r="BE135"/>
  <c r="BE136"/>
  <c r="BE164"/>
  <c i="35" r="BE97"/>
  <c i="36" r="J56"/>
  <c i="37" r="BE116"/>
  <c i="38" r="J59"/>
  <c i="39" r="F59"/>
  <c i="40" r="E81"/>
  <c r="F90"/>
  <c r="BE134"/>
  <c r="BE184"/>
  <c r="BE209"/>
  <c i="41" r="BE121"/>
  <c r="BE124"/>
  <c r="BE131"/>
  <c i="43" r="BE101"/>
  <c r="BE102"/>
  <c r="BE127"/>
  <c r="BE136"/>
  <c i="44" r="BE138"/>
  <c i="45" r="F84"/>
  <c i="46" r="BE99"/>
  <c r="BE117"/>
  <c r="BE143"/>
  <c r="BE167"/>
  <c r="BE186"/>
  <c r="BE192"/>
  <c r="BE206"/>
  <c r="BE230"/>
  <c r="BE231"/>
  <c r="BE233"/>
  <c r="BE246"/>
  <c i="50" r="F58"/>
  <c r="J82"/>
  <c r="BE91"/>
  <c i="51" r="F59"/>
  <c r="J84"/>
  <c r="BE91"/>
  <c i="52" r="BE215"/>
  <c i="2" r="F84"/>
  <c r="BE117"/>
  <c i="3" r="E50"/>
  <c r="BE132"/>
  <c r="BE145"/>
  <c r="BE158"/>
  <c i="4" r="J56"/>
  <c r="BE211"/>
  <c i="5" r="J56"/>
  <c r="BE130"/>
  <c r="BE143"/>
  <c r="BE146"/>
  <c r="BE147"/>
  <c r="BE149"/>
  <c r="BE157"/>
  <c r="BE166"/>
  <c r="BE172"/>
  <c r="BE186"/>
  <c r="BE211"/>
  <c r="BE213"/>
  <c r="BE252"/>
  <c r="BE271"/>
  <c r="BE279"/>
  <c r="BE280"/>
  <c r="BE285"/>
  <c r="BE300"/>
  <c r="BE318"/>
  <c r="BE322"/>
  <c r="BE329"/>
  <c r="BE332"/>
  <c r="BE340"/>
  <c r="BE341"/>
  <c r="BE350"/>
  <c r="BE356"/>
  <c r="BE362"/>
  <c r="BE383"/>
  <c r="BE387"/>
  <c r="BE389"/>
  <c r="BE398"/>
  <c r="BE412"/>
  <c r="BE425"/>
  <c r="BE431"/>
  <c r="BE435"/>
  <c r="BE453"/>
  <c r="BE455"/>
  <c r="BE472"/>
  <c r="BE489"/>
  <c r="BE510"/>
  <c r="BE512"/>
  <c i="6" r="BE87"/>
  <c i="7" r="BE102"/>
  <c r="BE110"/>
  <c r="BE131"/>
  <c i="8" r="E78"/>
  <c r="BE92"/>
  <c r="BE94"/>
  <c i="9" r="F55"/>
  <c r="BE88"/>
  <c i="10" r="J52"/>
  <c r="J55"/>
  <c r="BE86"/>
  <c r="BE90"/>
  <c r="BE106"/>
  <c i="11" r="F77"/>
  <c r="BE84"/>
  <c r="BE88"/>
  <c r="BE89"/>
  <c r="BE95"/>
  <c r="BE120"/>
  <c i="14" r="BE110"/>
  <c i="15" r="E48"/>
  <c r="J78"/>
  <c r="BE88"/>
  <c r="BE110"/>
  <c r="BE121"/>
  <c r="BE135"/>
  <c r="BE151"/>
  <c r="BE167"/>
  <c i="16" r="BE125"/>
  <c r="BE136"/>
  <c r="BE152"/>
  <c r="BE157"/>
  <c r="BE172"/>
  <c r="BE173"/>
  <c r="BE181"/>
  <c r="BE218"/>
  <c r="BE230"/>
  <c i="17" r="BE91"/>
  <c r="BE94"/>
  <c r="BE119"/>
  <c i="18" r="BE100"/>
  <c r="BE129"/>
  <c i="19" r="F58"/>
  <c r="BE105"/>
  <c r="BE123"/>
  <c r="BE128"/>
  <c r="BE160"/>
  <c r="BE162"/>
  <c r="BE170"/>
  <c r="BE179"/>
  <c r="BE181"/>
  <c r="BE185"/>
  <c i="20" r="F59"/>
  <c r="BE116"/>
  <c r="BE129"/>
  <c i="21" r="F58"/>
  <c r="BE127"/>
  <c r="BE165"/>
  <c r="BE172"/>
  <c r="BE199"/>
  <c i="22" r="BE117"/>
  <c r="BE127"/>
  <c r="BE146"/>
  <c i="23" r="J56"/>
  <c r="F87"/>
  <c r="BE93"/>
  <c r="BE100"/>
  <c r="BE103"/>
  <c i="24" r="J54"/>
  <c r="F78"/>
  <c r="BE93"/>
  <c r="BE128"/>
  <c r="BE181"/>
  <c i="25" r="J52"/>
  <c r="F90"/>
  <c r="BE176"/>
  <c i="26" r="BE104"/>
  <c r="BE133"/>
  <c i="27" r="F85"/>
  <c r="BE93"/>
  <c r="BE95"/>
  <c i="29" r="BE120"/>
  <c r="BE135"/>
  <c r="BE139"/>
  <c r="BE161"/>
  <c i="30" r="F85"/>
  <c r="BE112"/>
  <c i="31" r="E50"/>
  <c r="J82"/>
  <c i="32" r="F83"/>
  <c i="33" r="F87"/>
  <c r="BE94"/>
  <c r="BE182"/>
  <c i="34" r="BE95"/>
  <c r="BE99"/>
  <c r="BE108"/>
  <c r="BE112"/>
  <c r="BE148"/>
  <c i="36" r="F82"/>
  <c i="37" r="BE107"/>
  <c r="BE110"/>
  <c i="38" r="F59"/>
  <c r="F84"/>
  <c r="BE101"/>
  <c i="40" r="BE148"/>
  <c r="BE169"/>
  <c i="41" r="BE104"/>
  <c i="42" r="J56"/>
  <c r="BE96"/>
  <c r="BE112"/>
  <c i="43" r="J56"/>
  <c r="BE106"/>
  <c r="BE107"/>
  <c r="BE117"/>
  <c r="BE126"/>
  <c r="BE137"/>
  <c r="BE152"/>
  <c i="44" r="J56"/>
  <c r="E76"/>
  <c r="BE121"/>
  <c i="45" r="BE91"/>
  <c r="BE92"/>
  <c i="46" r="J88"/>
  <c r="BE101"/>
  <c r="BE162"/>
  <c r="BE164"/>
  <c r="BE189"/>
  <c r="BE229"/>
  <c r="BE238"/>
  <c r="BE250"/>
  <c r="BE262"/>
  <c i="47" r="E50"/>
  <c r="F87"/>
  <c r="BE121"/>
  <c r="BE139"/>
  <c i="48" r="BE111"/>
  <c i="52" r="BE119"/>
  <c r="BE178"/>
  <c r="BE181"/>
  <c r="BE211"/>
  <c r="BE223"/>
  <c i="2" r="BE99"/>
  <c i="3" r="BE114"/>
  <c r="BE120"/>
  <c r="BE144"/>
  <c i="4" r="BE157"/>
  <c r="BE179"/>
  <c i="5" r="BE133"/>
  <c r="BE156"/>
  <c r="BE171"/>
  <c r="BE175"/>
  <c r="BE209"/>
  <c r="BE221"/>
  <c r="BE232"/>
  <c r="BE246"/>
  <c r="BE281"/>
  <c r="BE288"/>
  <c r="BE303"/>
  <c r="BE325"/>
  <c r="BE335"/>
  <c r="BE336"/>
  <c r="BE369"/>
  <c r="BE372"/>
  <c r="BE385"/>
  <c r="BE391"/>
  <c r="BE406"/>
  <c r="BE407"/>
  <c r="BE421"/>
  <c r="BE462"/>
  <c r="BE464"/>
  <c r="BE469"/>
  <c r="BE481"/>
  <c r="BE493"/>
  <c r="BE495"/>
  <c r="BE505"/>
  <c r="BE509"/>
  <c i="6" r="BE86"/>
  <c r="BE94"/>
  <c r="BE100"/>
  <c r="BE102"/>
  <c r="BE120"/>
  <c i="7" r="J83"/>
  <c r="BE104"/>
  <c i="10" r="BE93"/>
  <c r="BE104"/>
  <c i="11" r="BE94"/>
  <c r="BE108"/>
  <c r="BE118"/>
  <c r="BE122"/>
  <c i="12" r="BE87"/>
  <c r="BE95"/>
  <c i="13" r="BE86"/>
  <c i="14" r="F54"/>
  <c r="J74"/>
  <c r="BE82"/>
  <c r="BE85"/>
  <c r="BE98"/>
  <c r="BE105"/>
  <c i="15" r="BE89"/>
  <c r="BE90"/>
  <c r="BE113"/>
  <c r="BE141"/>
  <c r="BE164"/>
  <c i="16" r="BE134"/>
  <c r="BE164"/>
  <c r="BE167"/>
  <c r="BE177"/>
  <c i="17" r="BE88"/>
  <c r="BE89"/>
  <c i="18" r="BE124"/>
  <c i="19" r="BE100"/>
  <c r="BE102"/>
  <c r="BE109"/>
  <c r="BE124"/>
  <c r="BE152"/>
  <c r="BE164"/>
  <c r="BE166"/>
  <c r="BE180"/>
  <c i="20" r="BE96"/>
  <c i="21" r="F94"/>
  <c r="BE104"/>
  <c r="BE108"/>
  <c r="BE117"/>
  <c r="BE120"/>
  <c r="BE138"/>
  <c r="BE141"/>
  <c r="BE142"/>
  <c r="BE143"/>
  <c r="BE160"/>
  <c r="BE177"/>
  <c r="BE178"/>
  <c r="BE182"/>
  <c r="BE195"/>
  <c r="BE203"/>
  <c r="BE206"/>
  <c r="BE212"/>
  <c i="22" r="J56"/>
  <c r="BE99"/>
  <c r="BE126"/>
  <c r="BE140"/>
  <c r="BE144"/>
  <c r="BE148"/>
  <c r="BE153"/>
  <c i="24" r="BE177"/>
  <c r="BE232"/>
  <c i="25" r="F54"/>
  <c r="BE111"/>
  <c r="BE156"/>
  <c r="BE162"/>
  <c r="BE194"/>
  <c r="BE227"/>
  <c i="26" r="J85"/>
  <c r="BE94"/>
  <c r="BE100"/>
  <c r="BE110"/>
  <c r="BE116"/>
  <c r="BE129"/>
  <c i="27" r="BE105"/>
  <c i="28" r="J79"/>
  <c i="29" r="BE93"/>
  <c r="BE96"/>
  <c r="BE158"/>
  <c i="30" r="E76"/>
  <c r="BE98"/>
  <c r="BE119"/>
  <c i="31" r="BE91"/>
  <c r="BE99"/>
  <c i="32" r="BE88"/>
  <c i="33" r="J52"/>
  <c r="BE159"/>
  <c r="BE177"/>
  <c i="34" r="F88"/>
  <c r="BE111"/>
  <c r="BE121"/>
  <c r="BE146"/>
  <c r="BE158"/>
  <c r="BE163"/>
  <c i="35" r="F59"/>
  <c i="36" r="E50"/>
  <c r="BE87"/>
  <c i="37" r="BE102"/>
  <c i="1" r="BD104"/>
  <c i="39" r="BK89"/>
  <c r="J89"/>
  <c r="J65"/>
  <c i="40" r="BE112"/>
  <c r="BE151"/>
  <c r="BE156"/>
  <c r="BE160"/>
  <c r="BE161"/>
  <c r="BE168"/>
  <c r="BE207"/>
  <c i="41" r="F59"/>
  <c i="42" r="BE90"/>
  <c i="43" r="F87"/>
  <c r="BE130"/>
  <c r="BE138"/>
  <c r="BE154"/>
  <c i="44" r="BE132"/>
  <c i="45" r="BE111"/>
  <c i="46" r="F91"/>
  <c r="BE121"/>
  <c r="BE169"/>
  <c r="BE180"/>
  <c r="BE191"/>
  <c r="BE208"/>
  <c r="BE214"/>
  <c r="BE227"/>
  <c r="BE228"/>
  <c r="BE237"/>
  <c r="BE240"/>
  <c r="BE244"/>
  <c i="47" r="BE126"/>
  <c r="BE157"/>
  <c i="48" r="BE93"/>
  <c i="49" r="J59"/>
  <c i="50" r="E76"/>
  <c r="BE102"/>
  <c i="52" r="BE225"/>
  <c r="BK229"/>
  <c r="J229"/>
  <c r="J62"/>
  <c i="2" r="F85"/>
  <c i="3" r="F58"/>
  <c r="J88"/>
  <c r="BE99"/>
  <c r="BE103"/>
  <c r="BE105"/>
  <c r="BE109"/>
  <c r="BE116"/>
  <c r="BE128"/>
  <c r="BE129"/>
  <c r="BE136"/>
  <c r="BE139"/>
  <c r="BE143"/>
  <c r="BE152"/>
  <c r="BE155"/>
  <c r="BE156"/>
  <c r="BE162"/>
  <c r="BE164"/>
  <c r="BE165"/>
  <c r="BE168"/>
  <c i="4" r="BE172"/>
  <c r="BE181"/>
  <c r="BE205"/>
  <c i="5" r="F59"/>
  <c r="BE112"/>
  <c r="BE124"/>
  <c r="BE203"/>
  <c r="BE214"/>
  <c r="BE217"/>
  <c r="BE220"/>
  <c r="BE222"/>
  <c r="BE229"/>
  <c r="BE247"/>
  <c r="BE256"/>
  <c r="BE260"/>
  <c r="BE277"/>
  <c r="BE291"/>
  <c r="BE299"/>
  <c r="BE320"/>
  <c r="BE331"/>
  <c r="BE348"/>
  <c r="BE354"/>
  <c r="BE364"/>
  <c r="BE382"/>
  <c r="BE395"/>
  <c r="BE408"/>
  <c r="BE418"/>
  <c r="BE427"/>
  <c r="BE448"/>
  <c r="BE459"/>
  <c r="BE461"/>
  <c r="BE465"/>
  <c r="BE474"/>
  <c r="BE517"/>
  <c r="BE526"/>
  <c r="BE530"/>
  <c r="BE532"/>
  <c r="BE533"/>
  <c r="BE539"/>
  <c r="BE545"/>
  <c i="6" r="BE117"/>
  <c r="BE119"/>
  <c i="7" r="F59"/>
  <c r="BE106"/>
  <c r="BE108"/>
  <c r="BE128"/>
  <c r="BE134"/>
  <c r="BE136"/>
  <c r="BE149"/>
  <c r="BE153"/>
  <c i="8" r="J58"/>
  <c r="BE110"/>
  <c i="9" r="F54"/>
  <c r="BE89"/>
  <c i="10" r="F55"/>
  <c r="BE89"/>
  <c r="BE107"/>
  <c i="11" r="BE85"/>
  <c i="12" r="BE99"/>
  <c r="BE100"/>
  <c i="13" r="E73"/>
  <c i="14" r="BE89"/>
  <c r="BE92"/>
  <c r="BE104"/>
  <c i="15" r="F80"/>
  <c r="BE128"/>
  <c r="BE134"/>
  <c r="BE137"/>
  <c r="BE147"/>
  <c r="BE170"/>
  <c i="16" r="BE166"/>
  <c r="BE207"/>
  <c r="BE210"/>
  <c r="BE229"/>
  <c r="BE237"/>
  <c i="17" r="F59"/>
  <c r="BE92"/>
  <c r="BE98"/>
  <c r="BE102"/>
  <c i="18" r="J84"/>
  <c r="BE93"/>
  <c r="BE102"/>
  <c r="BE104"/>
  <c r="BE107"/>
  <c r="BE126"/>
  <c r="BE135"/>
  <c i="19" r="BE96"/>
  <c r="BE97"/>
  <c r="BE98"/>
  <c r="BE101"/>
  <c r="BE104"/>
  <c r="BE111"/>
  <c r="BE116"/>
  <c r="BE136"/>
  <c i="20" r="E75"/>
  <c i="21" r="BE121"/>
  <c r="BE122"/>
  <c r="BE128"/>
  <c r="BE155"/>
  <c r="BE161"/>
  <c r="BE164"/>
  <c r="BE167"/>
  <c r="BE218"/>
  <c i="22" r="J85"/>
  <c r="BE100"/>
  <c r="BE115"/>
  <c r="BE147"/>
  <c r="BE149"/>
  <c i="24" r="BE85"/>
  <c r="BE109"/>
  <c r="BE132"/>
  <c r="BE143"/>
  <c r="BE157"/>
  <c i="25" r="BE96"/>
  <c r="BE168"/>
  <c r="BE209"/>
  <c r="BE224"/>
  <c r="BK296"/>
  <c r="J296"/>
  <c r="J73"/>
  <c i="26" r="BE96"/>
  <c r="BE103"/>
  <c r="BE108"/>
  <c r="BE134"/>
  <c i="27" r="J56"/>
  <c i="29" r="BE164"/>
  <c i="30" r="BE102"/>
  <c r="BE103"/>
  <c r="BE115"/>
  <c i="34" r="BE102"/>
  <c r="BE106"/>
  <c r="BE114"/>
  <c r="BE133"/>
  <c r="BE140"/>
  <c r="BE149"/>
  <c r="BE165"/>
  <c i="35" r="E50"/>
  <c r="BE95"/>
  <c i="37" r="E50"/>
  <c r="BE93"/>
  <c r="BE100"/>
  <c r="BE103"/>
  <c r="BE115"/>
  <c i="38" r="E50"/>
  <c r="BE97"/>
  <c i="40" r="BE109"/>
  <c r="BE122"/>
  <c r="BE133"/>
  <c r="BE135"/>
  <c r="BE150"/>
  <c r="BE153"/>
  <c r="BE163"/>
  <c r="BE176"/>
  <c r="BE205"/>
  <c i="43" r="BE156"/>
  <c i="45" r="BE102"/>
  <c i="46" r="BE196"/>
  <c r="BE199"/>
  <c r="BE245"/>
  <c i="49" r="J82"/>
  <c r="BE90"/>
  <c i="50" r="BE96"/>
  <c i="2" r="BE91"/>
  <c r="BE125"/>
  <c r="BE127"/>
  <c r="BE129"/>
  <c i="3" r="F91"/>
  <c r="BE110"/>
  <c r="BE124"/>
  <c r="BE147"/>
  <c i="4" r="BE112"/>
  <c r="BE190"/>
  <c i="5" r="BE123"/>
  <c r="BE145"/>
  <c r="BE164"/>
  <c r="BE174"/>
  <c r="BE176"/>
  <c r="BE185"/>
  <c r="BE205"/>
  <c r="BE224"/>
  <c r="BE254"/>
  <c r="BE263"/>
  <c r="BE270"/>
  <c r="BE296"/>
  <c r="BE357"/>
  <c r="BE366"/>
  <c r="BE390"/>
  <c r="BE409"/>
  <c r="BE423"/>
  <c r="BE426"/>
  <c r="BE432"/>
  <c r="BE437"/>
  <c r="BE454"/>
  <c r="BE460"/>
  <c r="BE506"/>
  <c r="BE513"/>
  <c i="6" r="BE95"/>
  <c r="BE116"/>
  <c i="7" r="F85"/>
  <c r="BE97"/>
  <c r="BE141"/>
  <c r="BE145"/>
  <c r="BE157"/>
  <c i="8" r="J59"/>
  <c r="F87"/>
  <c r="BE115"/>
  <c i="9" r="E48"/>
  <c r="J74"/>
  <c r="BE90"/>
  <c i="10" r="BE92"/>
  <c r="BE96"/>
  <c r="BE100"/>
  <c r="BE105"/>
  <c i="11" r="BE86"/>
  <c r="BE100"/>
  <c r="BE103"/>
  <c r="BE116"/>
  <c i="12" r="F77"/>
  <c r="BE84"/>
  <c r="BE101"/>
  <c r="BE104"/>
  <c r="BE105"/>
  <c r="BE107"/>
  <c r="BE108"/>
  <c i="13" r="J58"/>
  <c i="14" r="F77"/>
  <c r="BE88"/>
  <c r="BE94"/>
  <c r="BE101"/>
  <c r="BE109"/>
  <c r="BE113"/>
  <c i="15" r="BE107"/>
  <c r="BE153"/>
  <c r="BE177"/>
  <c i="16" r="BE144"/>
  <c r="BE162"/>
  <c r="BE171"/>
  <c r="BE175"/>
  <c r="BE209"/>
  <c r="BE215"/>
  <c r="BE232"/>
  <c r="BE242"/>
  <c r="BE245"/>
  <c r="BE251"/>
  <c i="18" r="F87"/>
  <c r="BE133"/>
  <c i="19" r="E81"/>
  <c r="BE131"/>
  <c r="BE133"/>
  <c r="BE138"/>
  <c r="BE150"/>
  <c i="21" r="BE110"/>
  <c r="BE113"/>
  <c r="BE124"/>
  <c r="BE150"/>
  <c r="BE152"/>
  <c r="BE176"/>
  <c r="BE202"/>
  <c r="BE204"/>
  <c i="22" r="BE119"/>
  <c r="BE123"/>
  <c r="BE133"/>
  <c r="BE145"/>
  <c r="BE152"/>
  <c i="23" r="E78"/>
  <c r="BE96"/>
  <c r="BE102"/>
  <c i="24" r="J79"/>
  <c r="BE220"/>
  <c i="25" r="BE214"/>
  <c r="BE230"/>
  <c r="BE249"/>
  <c r="BE252"/>
  <c r="BE292"/>
  <c r="BE294"/>
  <c i="26" r="BE106"/>
  <c r="BE118"/>
  <c r="BE130"/>
  <c i="27" r="BE91"/>
  <c r="BE99"/>
  <c r="BE109"/>
  <c i="29" r="BE144"/>
  <c r="BE168"/>
  <c r="BE171"/>
  <c i="30" r="BE113"/>
  <c i="33" r="BE144"/>
  <c r="BE162"/>
  <c r="BE172"/>
  <c r="BK186"/>
  <c r="J186"/>
  <c r="J71"/>
  <c i="34" r="BE109"/>
  <c r="BE126"/>
  <c r="BE156"/>
  <c r="BE161"/>
  <c i="35" r="BE105"/>
  <c i="36" r="BE86"/>
  <c i="37" r="BE113"/>
  <c i="38" r="BE99"/>
  <c i="39" r="J56"/>
  <c r="BE90"/>
  <c i="40" r="BE96"/>
  <c r="BE103"/>
  <c r="BE115"/>
  <c r="BE146"/>
  <c r="BE157"/>
  <c r="BE182"/>
  <c r="BE185"/>
  <c r="BE199"/>
  <c i="41" r="BE133"/>
  <c i="42" r="F84"/>
  <c r="BE94"/>
  <c r="BE95"/>
  <c r="BE103"/>
  <c i="43" r="BE100"/>
  <c r="BE123"/>
  <c r="BE125"/>
  <c r="BE158"/>
  <c i="44" r="BE91"/>
  <c r="BE136"/>
  <c i="45" r="BE90"/>
  <c r="BE93"/>
  <c i="46" r="BE111"/>
  <c r="BE141"/>
  <c r="BE170"/>
  <c r="BE215"/>
  <c r="BE226"/>
  <c r="BE236"/>
  <c i="47" r="BE117"/>
  <c r="BE155"/>
  <c i="48" r="BE123"/>
  <c i="49" r="F59"/>
  <c r="BE106"/>
  <c i="50" r="F59"/>
  <c i="52" r="F54"/>
  <c r="F80"/>
  <c r="BE224"/>
  <c i="2" r="BE119"/>
  <c i="3" r="BE97"/>
  <c r="BE102"/>
  <c r="BE142"/>
  <c r="BE148"/>
  <c r="BE150"/>
  <c r="BE154"/>
  <c r="BE161"/>
  <c i="4" r="E50"/>
  <c r="BE138"/>
  <c i="5" r="BE111"/>
  <c r="BE116"/>
  <c r="BE120"/>
  <c r="BE132"/>
  <c r="BE190"/>
  <c r="BE195"/>
  <c r="BE202"/>
  <c r="BE212"/>
  <c r="BE231"/>
  <c r="BE267"/>
  <c r="BE268"/>
  <c r="BE295"/>
  <c r="BE309"/>
  <c r="BE317"/>
  <c r="BE327"/>
  <c r="BE371"/>
  <c r="BE392"/>
  <c r="BE399"/>
  <c r="BE416"/>
  <c r="BE444"/>
  <c r="BE445"/>
  <c r="BE446"/>
  <c r="BE485"/>
  <c r="BE490"/>
  <c r="BE492"/>
  <c r="BE497"/>
  <c r="BE498"/>
  <c r="BK200"/>
  <c r="J200"/>
  <c r="J69"/>
  <c i="6" r="E73"/>
  <c r="BE85"/>
  <c r="BE91"/>
  <c r="BE118"/>
  <c i="7" r="BE124"/>
  <c r="BE126"/>
  <c r="BE130"/>
  <c r="BE140"/>
  <c r="BE152"/>
  <c i="11" r="BE97"/>
  <c r="BE113"/>
  <c r="BE117"/>
  <c i="12" r="J55"/>
  <c r="BE85"/>
  <c r="BE89"/>
  <c r="BE90"/>
  <c r="BE96"/>
  <c r="BE106"/>
  <c i="13" r="F58"/>
  <c i="14" r="BE90"/>
  <c r="BE107"/>
  <c i="15" r="BE86"/>
  <c r="BE102"/>
  <c r="BE115"/>
  <c r="BE176"/>
  <c r="BE178"/>
  <c i="16" r="F59"/>
  <c r="BE115"/>
  <c r="BE118"/>
  <c r="BE135"/>
  <c r="BE154"/>
  <c r="BE169"/>
  <c r="BE179"/>
  <c r="BE235"/>
  <c i="17" r="J56"/>
  <c r="BE96"/>
  <c i="18" r="BE103"/>
  <c r="BE122"/>
  <c i="19" r="BE103"/>
  <c r="BE112"/>
  <c r="BE143"/>
  <c r="BE154"/>
  <c r="BE155"/>
  <c r="BE159"/>
  <c r="BE174"/>
  <c i="20" r="BE118"/>
  <c r="BE127"/>
  <c i="21" r="BE116"/>
  <c r="BE137"/>
  <c r="BE139"/>
  <c r="BE148"/>
  <c r="BE154"/>
  <c r="BE158"/>
  <c r="BE175"/>
  <c r="BE183"/>
  <c r="BK123"/>
  <c r="J123"/>
  <c r="J67"/>
  <c i="22" r="BE92"/>
  <c r="BE98"/>
  <c r="BE108"/>
  <c r="BE110"/>
  <c r="BE130"/>
  <c r="BE131"/>
  <c r="BE136"/>
  <c r="BE138"/>
  <c r="BE141"/>
  <c r="BE151"/>
  <c r="BE154"/>
  <c r="BE156"/>
  <c i="23" r="J87"/>
  <c r="BE98"/>
  <c i="24" r="F79"/>
  <c r="BE124"/>
  <c i="25" r="BE128"/>
  <c r="BE172"/>
  <c r="BE192"/>
  <c r="BE197"/>
  <c r="BE242"/>
  <c r="BE260"/>
  <c r="BE295"/>
  <c r="BE297"/>
  <c i="26" r="BE132"/>
  <c i="27" r="E76"/>
  <c r="BE90"/>
  <c r="BE102"/>
  <c i="28" r="BE86"/>
  <c r="BE88"/>
  <c i="29" r="BE99"/>
  <c r="BE169"/>
  <c i="30" r="BE96"/>
  <c r="BE111"/>
  <c i="31" r="BE101"/>
  <c r="BE103"/>
  <c i="33" r="BE165"/>
  <c i="34" r="BE101"/>
  <c r="BE110"/>
  <c r="BE119"/>
  <c r="BE123"/>
  <c r="BE134"/>
  <c r="BE142"/>
  <c r="BE150"/>
  <c i="35" r="J56"/>
  <c r="BE93"/>
  <c i="39" r="E50"/>
  <c i="40" r="BE98"/>
  <c r="BE101"/>
  <c r="BE138"/>
  <c r="BE139"/>
  <c r="BE172"/>
  <c r="BE183"/>
  <c r="BE195"/>
  <c i="41" r="J56"/>
  <c r="E76"/>
  <c r="BE142"/>
  <c r="BE146"/>
  <c r="BE148"/>
  <c i="42" r="BE113"/>
  <c i="43" r="BE110"/>
  <c r="BE124"/>
  <c r="BE131"/>
  <c r="BE147"/>
  <c r="BE151"/>
  <c i="44" r="BE94"/>
  <c r="BE99"/>
  <c i="45" r="BE112"/>
  <c i="46" r="BE128"/>
  <c r="BE140"/>
  <c r="BE146"/>
  <c r="BE239"/>
  <c i="47" r="J56"/>
  <c r="BE93"/>
  <c r="BE112"/>
  <c r="BE131"/>
  <c i="48" r="BE98"/>
  <c i="49" r="E50"/>
  <c r="BE101"/>
  <c r="BE119"/>
  <c r="BE123"/>
  <c i="50" r="BE105"/>
  <c r="BE113"/>
  <c i="51" r="BE90"/>
  <c i="2" r="BE95"/>
  <c r="BE114"/>
  <c r="BE123"/>
  <c i="3" r="BE100"/>
  <c r="BE106"/>
  <c r="BE113"/>
  <c r="BE119"/>
  <c r="BE122"/>
  <c i="4" r="BE203"/>
  <c r="BE210"/>
  <c r="BE217"/>
  <c i="5" r="BE148"/>
  <c r="BE170"/>
  <c r="BE196"/>
  <c r="BE215"/>
  <c r="BE218"/>
  <c r="BE284"/>
  <c r="BE292"/>
  <c r="BE305"/>
  <c r="BE310"/>
  <c r="BE337"/>
  <c r="BE388"/>
  <c r="BE400"/>
  <c r="BE411"/>
  <c r="BE420"/>
  <c r="BE422"/>
  <c r="BE424"/>
  <c r="BE438"/>
  <c r="BE442"/>
  <c r="BE451"/>
  <c r="BE491"/>
  <c r="BE503"/>
  <c r="BE514"/>
  <c i="6" r="BE110"/>
  <c r="BE114"/>
  <c r="BK84"/>
  <c r="BK83"/>
  <c r="J83"/>
  <c i="7" r="J58"/>
  <c r="J86"/>
  <c r="BE98"/>
  <c r="BE99"/>
  <c r="BE139"/>
  <c r="BE142"/>
  <c r="BE159"/>
  <c r="BE161"/>
  <c r="BE162"/>
  <c i="8" r="J56"/>
  <c r="BE102"/>
  <c i="9" r="BE86"/>
  <c i="10" r="BE95"/>
  <c i="11" r="BE91"/>
  <c r="BE93"/>
  <c r="BE109"/>
  <c i="12" r="BE97"/>
  <c i="14" r="BE112"/>
  <c i="15" r="BE96"/>
  <c r="BE105"/>
  <c r="BE108"/>
  <c r="BE117"/>
  <c i="16" r="BE130"/>
  <c r="BE182"/>
  <c r="BE190"/>
  <c r="BE205"/>
  <c r="BE222"/>
  <c r="BE224"/>
  <c r="BE227"/>
  <c r="BE238"/>
  <c r="BE240"/>
  <c r="BE244"/>
  <c i="17" r="BE97"/>
  <c i="18" r="F86"/>
  <c r="BE98"/>
  <c i="19" r="BE121"/>
  <c r="BE125"/>
  <c r="BE127"/>
  <c r="BE132"/>
  <c r="BE135"/>
  <c r="BE139"/>
  <c r="BE141"/>
  <c r="BE156"/>
  <c r="BE158"/>
  <c r="BE177"/>
  <c i="21" r="E85"/>
  <c r="BE100"/>
  <c r="BE101"/>
  <c r="BE115"/>
  <c r="BE133"/>
  <c r="BE153"/>
  <c r="BE181"/>
  <c r="BE185"/>
  <c r="BE186"/>
  <c r="BE190"/>
  <c r="BE193"/>
  <c r="BE200"/>
  <c r="BE207"/>
  <c r="BE210"/>
  <c i="22" r="E77"/>
  <c r="BE105"/>
  <c r="BE116"/>
  <c r="BE135"/>
  <c r="BE142"/>
  <c r="BE150"/>
  <c r="BE157"/>
  <c i="23" r="F86"/>
  <c r="BE108"/>
  <c i="24" r="E72"/>
  <c r="BE101"/>
  <c r="BE105"/>
  <c r="BE113"/>
  <c r="BE150"/>
  <c i="25" r="BE219"/>
  <c r="BE236"/>
  <c i="26" r="E50"/>
  <c r="BE111"/>
  <c r="BE122"/>
  <c r="BE131"/>
  <c r="BE137"/>
  <c i="27" r="BE108"/>
  <c i="29" r="BE166"/>
  <c r="BK157"/>
  <c r="J157"/>
  <c r="J65"/>
  <c r="BK170"/>
  <c r="J170"/>
  <c r="J70"/>
  <c i="30" r="J56"/>
  <c i="33" r="BE102"/>
  <c r="BE140"/>
  <c r="BE146"/>
  <c r="BK176"/>
  <c r="J176"/>
  <c r="J67"/>
  <c i="34" r="BE94"/>
  <c r="BE100"/>
  <c r="BE143"/>
  <c r="BE147"/>
  <c r="BE157"/>
  <c r="BE170"/>
  <c i="35" r="BE99"/>
  <c i="37" r="F59"/>
  <c r="BE95"/>
  <c r="BE105"/>
  <c i="38" r="BE103"/>
  <c i="40" r="BE162"/>
  <c r="BE173"/>
  <c r="BE174"/>
  <c r="BE178"/>
  <c r="BE181"/>
  <c r="BE187"/>
  <c r="BE193"/>
  <c r="BE197"/>
  <c r="BE211"/>
  <c r="BE213"/>
  <c r="BE214"/>
  <c i="41" r="BE94"/>
  <c r="BE129"/>
  <c r="BE139"/>
  <c i="42" r="BE93"/>
  <c i="43" r="BE129"/>
  <c r="BE148"/>
  <c r="BE155"/>
  <c r="BE160"/>
  <c r="BE162"/>
  <c i="46" r="E50"/>
  <c r="BE116"/>
  <c r="BE156"/>
  <c r="BE195"/>
  <c r="BE202"/>
  <c r="BE205"/>
  <c r="BE217"/>
  <c r="BE235"/>
  <c i="47" r="BE108"/>
  <c r="BE124"/>
  <c r="BE133"/>
  <c i="49" r="BE113"/>
  <c r="BE120"/>
  <c i="50" r="BE100"/>
  <c r="BE117"/>
  <c i="51" r="BE92"/>
  <c r="BE93"/>
  <c i="2" r="BE97"/>
  <c i="3" r="BE101"/>
  <c r="BE112"/>
  <c r="BE123"/>
  <c r="BE130"/>
  <c r="BE131"/>
  <c r="BE140"/>
  <c r="BE146"/>
  <c r="BE149"/>
  <c r="BE159"/>
  <c r="BK115"/>
  <c r="J115"/>
  <c r="J67"/>
  <c i="4" r="F59"/>
  <c r="BE129"/>
  <c r="BE167"/>
  <c r="BE207"/>
  <c i="5" r="BE110"/>
  <c r="BE119"/>
  <c r="BE204"/>
  <c r="BE206"/>
  <c r="BE208"/>
  <c r="BE225"/>
  <c r="BE226"/>
  <c r="BE234"/>
  <c r="BE269"/>
  <c r="BE274"/>
  <c r="BE297"/>
  <c r="BE301"/>
  <c r="BE313"/>
  <c r="BE314"/>
  <c r="BE315"/>
  <c r="BE321"/>
  <c r="BE334"/>
  <c r="BE338"/>
  <c r="BE359"/>
  <c r="BE370"/>
  <c r="BE381"/>
  <c r="BE402"/>
  <c r="BE404"/>
  <c r="BE410"/>
  <c r="BE414"/>
  <c r="BE507"/>
  <c r="BE508"/>
  <c r="BE511"/>
  <c r="BE519"/>
  <c r="BE522"/>
  <c r="BE524"/>
  <c r="BE535"/>
  <c i="6" r="BE106"/>
  <c r="BE122"/>
  <c i="7" r="BE94"/>
  <c r="BE101"/>
  <c r="BE105"/>
  <c r="BE125"/>
  <c r="BE133"/>
  <c r="BE146"/>
  <c r="BE151"/>
  <c i="8" r="BE91"/>
  <c r="BE108"/>
  <c r="BK90"/>
  <c r="J90"/>
  <c i="9" r="J54"/>
  <c r="BE87"/>
  <c i="10" r="BE84"/>
  <c i="11" r="E48"/>
  <c r="BE104"/>
  <c r="BE105"/>
  <c r="BE107"/>
  <c r="BE111"/>
  <c i="12" r="J52"/>
  <c r="J76"/>
  <c i="14" r="J77"/>
  <c r="BE84"/>
  <c r="BE103"/>
  <c r="BE106"/>
  <c r="BE114"/>
  <c i="15" r="BE100"/>
  <c r="BE109"/>
  <c r="BE129"/>
  <c r="BE131"/>
  <c r="BE145"/>
  <c r="BE150"/>
  <c r="BE154"/>
  <c r="BE159"/>
  <c r="BE169"/>
  <c r="BE171"/>
  <c i="16" r="BE113"/>
  <c r="BE117"/>
  <c r="BE120"/>
  <c r="BE133"/>
  <c r="BE146"/>
  <c r="BE159"/>
  <c r="BE214"/>
  <c r="BE220"/>
  <c r="BE228"/>
  <c r="BE239"/>
  <c r="BE247"/>
  <c i="17" r="E74"/>
  <c i="19" r="BE113"/>
  <c r="BE115"/>
  <c r="BE129"/>
  <c r="BE148"/>
  <c r="BE172"/>
  <c i="20" r="BE114"/>
  <c i="21" r="BE105"/>
  <c r="BE107"/>
  <c r="BE114"/>
  <c r="BE135"/>
  <c r="BE145"/>
  <c r="BE147"/>
  <c r="BE166"/>
  <c r="BE171"/>
  <c r="BE184"/>
  <c r="BE197"/>
  <c r="BE209"/>
  <c r="BE211"/>
  <c r="BE217"/>
  <c r="BE219"/>
  <c i="22" r="BE96"/>
  <c r="BE111"/>
  <c r="BE121"/>
  <c r="BE124"/>
  <c r="BE129"/>
  <c r="BE155"/>
  <c i="23" r="BE104"/>
  <c i="24" r="BE169"/>
  <c r="BE236"/>
  <c i="25" r="BE117"/>
  <c r="BE182"/>
  <c r="BE202"/>
  <c i="26" r="BE102"/>
  <c r="BE126"/>
  <c i="27" r="BK101"/>
  <c r="J101"/>
  <c r="J65"/>
  <c i="28" r="BE87"/>
  <c i="29" r="E80"/>
  <c r="BE117"/>
  <c r="BE165"/>
  <c i="30" r="BE101"/>
  <c r="BE110"/>
  <c i="31" r="F85"/>
  <c i="32" r="J56"/>
  <c i="33" r="F55"/>
  <c r="BE135"/>
  <c i="34" r="J85"/>
  <c r="BE98"/>
  <c r="BE113"/>
  <c r="BE115"/>
  <c r="BE144"/>
  <c r="BE145"/>
  <c r="BE162"/>
  <c r="BE168"/>
  <c i="35" r="BE102"/>
  <c i="36" r="BE88"/>
  <c r="BE90"/>
  <c i="37" r="BE112"/>
  <c i="38" r="BE91"/>
  <c i="40" r="BE132"/>
  <c r="BE136"/>
  <c i="43" r="BE149"/>
  <c i="44" r="F59"/>
  <c r="BE101"/>
  <c r="BE116"/>
  <c r="BE128"/>
  <c r="BE134"/>
  <c i="46" r="BE142"/>
  <c r="BE166"/>
  <c r="BE171"/>
  <c r="BE203"/>
  <c r="BE212"/>
  <c r="BE242"/>
  <c r="BE243"/>
  <c r="BE247"/>
  <c r="BE257"/>
  <c r="BE263"/>
  <c i="47" r="BE130"/>
  <c i="48" r="J56"/>
  <c i="49" r="F84"/>
  <c r="BE109"/>
  <c r="BE115"/>
  <c i="52" r="E73"/>
  <c r="BE132"/>
  <c r="BE134"/>
  <c r="BE227"/>
  <c r="BE230"/>
  <c r="BE233"/>
  <c i="2" r="BE96"/>
  <c r="BE112"/>
  <c i="3" r="BE107"/>
  <c r="BE118"/>
  <c r="BE126"/>
  <c r="BE135"/>
  <c r="BE138"/>
  <c r="BE160"/>
  <c r="BE163"/>
  <c r="BE167"/>
  <c i="4" r="BE99"/>
  <c r="BE131"/>
  <c r="BE160"/>
  <c r="BE213"/>
  <c r="BE215"/>
  <c i="5" r="BE128"/>
  <c r="BE135"/>
  <c r="BE153"/>
  <c r="BE155"/>
  <c r="BE165"/>
  <c r="BE207"/>
  <c r="BE223"/>
  <c r="BE230"/>
  <c r="BE258"/>
  <c r="BE266"/>
  <c r="BE333"/>
  <c r="BE396"/>
  <c r="BE401"/>
  <c r="BE429"/>
  <c r="BE452"/>
  <c r="BE458"/>
  <c r="BE500"/>
  <c i="6" r="J52"/>
  <c r="F80"/>
  <c r="BE88"/>
  <c r="BE90"/>
  <c r="BE97"/>
  <c r="BE101"/>
  <c r="BE108"/>
  <c r="BE115"/>
  <c i="7" r="BE92"/>
  <c r="BE93"/>
  <c r="BE120"/>
  <c r="BE132"/>
  <c r="BE150"/>
  <c i="9" r="BE84"/>
  <c i="10" r="E70"/>
  <c r="BE82"/>
  <c r="BE99"/>
  <c r="BE102"/>
  <c i="11" r="BE82"/>
  <c r="BE92"/>
  <c r="BE102"/>
  <c i="12" r="BE81"/>
  <c r="BE86"/>
  <c r="BE93"/>
  <c r="BE98"/>
  <c i="14" r="BE86"/>
  <c r="BE96"/>
  <c r="BE111"/>
  <c i="15" r="BE112"/>
  <c r="BE116"/>
  <c r="BE130"/>
  <c r="BE133"/>
  <c r="BE181"/>
  <c r="BE182"/>
  <c r="BK120"/>
  <c r="J120"/>
  <c r="J63"/>
  <c i="16" r="BE98"/>
  <c r="BE101"/>
  <c r="BE110"/>
  <c r="BE122"/>
  <c r="BE192"/>
  <c r="BE201"/>
  <c r="BE212"/>
  <c r="BE223"/>
  <c r="BK150"/>
  <c r="J150"/>
  <c r="J68"/>
  <c i="17" r="BE99"/>
  <c i="18" r="E50"/>
  <c r="BE113"/>
  <c i="19" r="BE169"/>
  <c r="BE176"/>
  <c r="BK117"/>
  <c r="J117"/>
  <c r="J67"/>
  <c r="BK146"/>
  <c r="J146"/>
  <c r="J69"/>
  <c i="20" r="BE112"/>
  <c i="21" r="BE106"/>
  <c r="BE125"/>
  <c r="BE129"/>
  <c r="BE131"/>
  <c r="BE136"/>
  <c r="BE140"/>
  <c r="BE170"/>
  <c r="BE191"/>
  <c r="BE213"/>
  <c r="BE214"/>
  <c r="BE215"/>
  <c r="BE216"/>
  <c i="22" r="F59"/>
  <c r="BE113"/>
  <c r="BE132"/>
  <c r="BE134"/>
  <c r="BE137"/>
  <c r="BE139"/>
  <c i="23" r="BK110"/>
  <c r="J110"/>
  <c r="J68"/>
  <c i="24" r="J76"/>
  <c r="BE89"/>
  <c r="BE147"/>
  <c r="BE186"/>
  <c r="BE240"/>
  <c i="25" r="BE136"/>
  <c r="BE184"/>
  <c r="BE187"/>
  <c r="BE244"/>
  <c r="BE275"/>
  <c i="26" r="BE117"/>
  <c r="BE136"/>
  <c i="28" r="E73"/>
  <c i="29" r="F55"/>
  <c r="BE108"/>
  <c r="BE132"/>
  <c r="BE155"/>
  <c i="30" r="BE94"/>
  <c r="BE105"/>
  <c i="32" r="BE89"/>
  <c r="BE90"/>
  <c i="33" r="BE168"/>
  <c r="BE174"/>
  <c i="37" r="BE97"/>
  <c r="BE101"/>
  <c r="BE120"/>
  <c i="38" r="J82"/>
  <c i="40" r="BE165"/>
  <c i="41" r="BE140"/>
  <c i="42" r="BE92"/>
  <c i="43" r="E50"/>
  <c r="BE113"/>
  <c r="BE116"/>
  <c r="BE133"/>
  <c i="44" r="BE104"/>
  <c r="BE107"/>
  <c i="46" r="BE103"/>
  <c r="BE109"/>
  <c r="BE147"/>
  <c r="BE234"/>
  <c r="BE248"/>
  <c r="BE254"/>
  <c r="BE259"/>
  <c i="47" r="BE128"/>
  <c r="BE142"/>
  <c i="49" r="BE98"/>
  <c r="BE108"/>
  <c i="50" r="BE111"/>
  <c i="52" r="J52"/>
  <c i="5" r="BE434"/>
  <c r="BE463"/>
  <c r="BE467"/>
  <c r="BE471"/>
  <c r="BE486"/>
  <c r="BE516"/>
  <c r="BE521"/>
  <c r="BE523"/>
  <c r="BE529"/>
  <c r="BE531"/>
  <c r="BE542"/>
  <c r="BE543"/>
  <c r="BE544"/>
  <c i="6" r="BE104"/>
  <c i="7" r="BE122"/>
  <c r="BE148"/>
  <c r="BE160"/>
  <c i="8" r="BE93"/>
  <c r="BE99"/>
  <c i="9" r="BE83"/>
  <c r="BE85"/>
  <c r="BE91"/>
  <c i="10" r="J54"/>
  <c r="BE83"/>
  <c r="BE97"/>
  <c i="11" r="BE114"/>
  <c i="12" r="E48"/>
  <c r="BE102"/>
  <c i="15" r="BE104"/>
  <c r="BE125"/>
  <c r="BE127"/>
  <c r="BE139"/>
  <c r="BE143"/>
  <c r="BE144"/>
  <c r="BE175"/>
  <c r="BE183"/>
  <c i="16" r="BE100"/>
  <c r="BE127"/>
  <c r="BE132"/>
  <c r="BE151"/>
  <c r="BE161"/>
  <c r="BE217"/>
  <c r="BE234"/>
  <c i="17" r="BE118"/>
  <c i="19" r="BE108"/>
  <c r="BE118"/>
  <c r="BE120"/>
  <c r="BE134"/>
  <c r="BE144"/>
  <c r="BE165"/>
  <c r="BE173"/>
  <c r="BE182"/>
  <c r="BE183"/>
  <c r="BE184"/>
  <c i="20" r="BE107"/>
  <c r="BE120"/>
  <c i="21" r="BE198"/>
  <c r="BE201"/>
  <c r="BE208"/>
  <c i="22" r="BE97"/>
  <c r="BE114"/>
  <c r="BE120"/>
  <c r="BE125"/>
  <c i="24" r="BE118"/>
  <c r="BE136"/>
  <c r="BE139"/>
  <c r="BE153"/>
  <c r="BE161"/>
  <c r="BE228"/>
  <c i="25" r="BE114"/>
  <c i="26" r="BE98"/>
  <c r="BE112"/>
  <c r="BE120"/>
  <c i="27" r="BE97"/>
  <c i="29" r="BE102"/>
  <c r="BE127"/>
  <c r="BE152"/>
  <c i="30" r="BE99"/>
  <c r="BE104"/>
  <c r="BE107"/>
  <c r="BE109"/>
  <c r="BE114"/>
  <c i="33" r="BE123"/>
  <c r="BE126"/>
  <c r="BE154"/>
  <c i="34" r="BE107"/>
  <c r="BE138"/>
  <c r="BE154"/>
  <c r="BE160"/>
  <c r="BE166"/>
  <c i="37" r="BE92"/>
  <c r="BE106"/>
  <c i="40" r="BE100"/>
  <c r="BE152"/>
  <c r="BE154"/>
  <c r="BE200"/>
  <c r="BE201"/>
  <c r="BE203"/>
  <c i="41" r="BE112"/>
  <c r="BE135"/>
  <c r="BE144"/>
  <c i="43" r="BE95"/>
  <c r="BE97"/>
  <c r="BE109"/>
  <c r="BE111"/>
  <c r="BE114"/>
  <c i="44" r="BE110"/>
  <c r="BE112"/>
  <c r="BE119"/>
  <c r="BE123"/>
  <c r="BE125"/>
  <c r="BE126"/>
  <c r="BE130"/>
  <c i="46" r="BE122"/>
  <c r="BE124"/>
  <c r="BE126"/>
  <c r="BE150"/>
  <c r="BE178"/>
  <c r="BE184"/>
  <c r="BE224"/>
  <c r="BE225"/>
  <c i="47" r="BE115"/>
  <c r="BE162"/>
  <c i="48" r="BE124"/>
  <c r="BE126"/>
  <c i="49" r="BE104"/>
  <c r="BE117"/>
  <c r="BE122"/>
  <c i="50" r="BE107"/>
  <c i="52" r="BE117"/>
  <c i="3" r="BE108"/>
  <c r="BE125"/>
  <c i="4" r="BE94"/>
  <c r="BE107"/>
  <c r="BE150"/>
  <c r="BE209"/>
  <c r="BK93"/>
  <c r="J93"/>
  <c r="J65"/>
  <c i="5" r="F58"/>
  <c r="BE129"/>
  <c r="BE137"/>
  <c r="BE140"/>
  <c r="BE142"/>
  <c r="BE151"/>
  <c r="BE173"/>
  <c r="BE178"/>
  <c r="BE201"/>
  <c r="BE210"/>
  <c r="BE219"/>
  <c r="BE227"/>
  <c r="BE261"/>
  <c r="BE272"/>
  <c r="BE273"/>
  <c r="BE278"/>
  <c r="BE290"/>
  <c r="BE294"/>
  <c r="BE298"/>
  <c r="BE302"/>
  <c r="BE319"/>
  <c r="BE328"/>
  <c r="BE352"/>
  <c r="BE355"/>
  <c r="BE368"/>
  <c r="BE373"/>
  <c r="BE386"/>
  <c r="BE394"/>
  <c r="BE403"/>
  <c r="BE405"/>
  <c r="BE413"/>
  <c r="BE415"/>
  <c r="BE419"/>
  <c r="BE428"/>
  <c r="BE441"/>
  <c r="BE450"/>
  <c r="BE468"/>
  <c r="BE470"/>
  <c r="BE473"/>
  <c r="BE480"/>
  <c r="BE496"/>
  <c i="6" r="BE112"/>
  <c i="7" r="BE109"/>
  <c r="BE113"/>
  <c r="BE118"/>
  <c r="BE129"/>
  <c r="BE143"/>
  <c r="BE158"/>
  <c r="BE163"/>
  <c i="8" r="BE106"/>
  <c r="BE112"/>
  <c i="9" r="BE82"/>
  <c i="10" r="BE85"/>
  <c i="11" r="BE96"/>
  <c r="BE101"/>
  <c r="BE112"/>
  <c r="BE115"/>
  <c i="12" r="BE83"/>
  <c r="BE92"/>
  <c r="BK80"/>
  <c r="J80"/>
  <c i="13" r="J56"/>
  <c i="14" r="BE83"/>
  <c r="BE99"/>
  <c r="BE100"/>
  <c i="15" r="BE92"/>
  <c r="BE94"/>
  <c r="BE98"/>
  <c r="BE103"/>
  <c r="BE152"/>
  <c r="BE163"/>
  <c r="BK91"/>
  <c r="J91"/>
  <c r="J61"/>
  <c i="16" r="BE108"/>
  <c r="BE111"/>
  <c r="BE137"/>
  <c r="BE168"/>
  <c r="BE170"/>
  <c r="BE231"/>
  <c i="18" r="BE95"/>
  <c i="19" r="BE107"/>
  <c r="BE110"/>
  <c r="BE122"/>
  <c r="BE137"/>
  <c r="BE151"/>
  <c r="BE153"/>
  <c r="BE168"/>
  <c r="BE178"/>
  <c i="20" r="F58"/>
  <c r="BE90"/>
  <c r="BE109"/>
  <c r="BE125"/>
  <c i="21" r="BE157"/>
  <c r="BE168"/>
  <c r="BE179"/>
  <c i="23" r="BE111"/>
  <c i="24" r="BE165"/>
  <c r="BE173"/>
  <c i="25" r="BE159"/>
  <c r="BE165"/>
  <c r="BK171"/>
  <c r="J171"/>
  <c r="J64"/>
  <c i="26" r="BE114"/>
  <c r="BE124"/>
  <c i="27" r="BE92"/>
  <c i="29" r="BK160"/>
  <c r="J160"/>
  <c r="J66"/>
  <c i="30" r="BE118"/>
  <c i="33" r="BE181"/>
  <c i="34" r="BE103"/>
  <c r="BE117"/>
  <c r="BE127"/>
  <c r="BE152"/>
  <c i="37" r="BE117"/>
  <c i="40" r="BE106"/>
  <c r="BE177"/>
  <c r="BE202"/>
  <c i="41" r="BE91"/>
  <c r="BE108"/>
  <c r="BE115"/>
  <c i="46" r="BE97"/>
  <c r="BE107"/>
  <c r="BE120"/>
  <c r="BE137"/>
  <c r="BE138"/>
  <c r="BE139"/>
  <c r="BE144"/>
  <c r="BE179"/>
  <c r="BE188"/>
  <c r="BE200"/>
  <c r="BE209"/>
  <c r="BE216"/>
  <c r="BE241"/>
  <c r="BE253"/>
  <c r="BE255"/>
  <c r="BE261"/>
  <c i="47" r="BE137"/>
  <c r="BE152"/>
  <c r="BK161"/>
  <c r="J161"/>
  <c r="J68"/>
  <c i="48" r="BE91"/>
  <c r="BE122"/>
  <c r="BE125"/>
  <c i="49" r="BE102"/>
  <c r="BE111"/>
  <c i="51" r="E50"/>
  <c i="52" r="BE85"/>
  <c r="BE165"/>
  <c r="BE222"/>
  <c i="7" r="F38"/>
  <c i="1" r="BC63"/>
  <c i="17" r="F39"/>
  <c i="1" r="BD75"/>
  <c i="36" r="F36"/>
  <c i="1" r="BA100"/>
  <c i="45" r="F36"/>
  <c i="1" r="BA112"/>
  <c i="49" r="F36"/>
  <c i="1" r="BA118"/>
  <c i="19" r="F38"/>
  <c i="1" r="BC78"/>
  <c i="42" r="F36"/>
  <c i="1" r="BA108"/>
  <c i="46" r="J36"/>
  <c i="1" r="AW114"/>
  <c i="2" r="F37"/>
  <c i="1" r="BB56"/>
  <c i="9" r="F35"/>
  <c i="1" r="BB65"/>
  <c i="26" r="F36"/>
  <c i="1" r="BA88"/>
  <c i="34" r="F39"/>
  <c i="1" r="BD98"/>
  <c i="15" r="F37"/>
  <c i="1" r="BD72"/>
  <c i="27" r="F38"/>
  <c i="1" r="BC89"/>
  <c i="30" r="F39"/>
  <c i="1" r="BD93"/>
  <c i="42" r="F37"/>
  <c i="1" r="BB108"/>
  <c i="47" r="F36"/>
  <c i="1" r="BA115"/>
  <c i="6" r="F37"/>
  <c i="1" r="BD61"/>
  <c i="48" r="F39"/>
  <c i="1" r="BD116"/>
  <c i="20" r="F38"/>
  <c i="1" r="BC80"/>
  <c i="32" r="F38"/>
  <c i="1" r="BC95"/>
  <c i="23" r="J36"/>
  <c i="1" r="AW84"/>
  <c i="27" r="F37"/>
  <c i="1" r="BB89"/>
  <c i="29" r="F35"/>
  <c i="1" r="BB91"/>
  <c i="28" r="F37"/>
  <c i="1" r="BB90"/>
  <c i="35" r="F39"/>
  <c i="1" r="BD99"/>
  <c i="5" r="F38"/>
  <c i="1" r="BC60"/>
  <c i="4" r="F39"/>
  <c i="1" r="BD59"/>
  <c i="11" r="F34"/>
  <c i="1" r="BA67"/>
  <c i="19" r="F39"/>
  <c i="1" r="BD78"/>
  <c i="25" r="F36"/>
  <c i="1" r="BC86"/>
  <c i="5" r="F37"/>
  <c i="1" r="BB60"/>
  <c i="46" r="F39"/>
  <c i="1" r="BD114"/>
  <c i="31" r="J36"/>
  <c i="1" r="AW94"/>
  <c i="40" r="F38"/>
  <c i="1" r="BC106"/>
  <c i="3" r="F36"/>
  <c i="1" r="BA57"/>
  <c i="28" r="F38"/>
  <c i="1" r="BC90"/>
  <c i="50" r="F37"/>
  <c i="1" r="BB119"/>
  <c i="5" r="F39"/>
  <c i="1" r="BD60"/>
  <c i="52" r="F34"/>
  <c i="1" r="BA121"/>
  <c i="41" r="F39"/>
  <c i="1" r="BD107"/>
  <c i="23" r="F36"/>
  <c i="1" r="BA84"/>
  <c i="12" r="F34"/>
  <c i="1" r="BA69"/>
  <c r="BA68"/>
  <c r="AW68"/>
  <c i="25" r="F37"/>
  <c i="1" r="BD86"/>
  <c i="9" r="F34"/>
  <c i="1" r="BA65"/>
  <c i="23" r="F38"/>
  <c i="1" r="BC84"/>
  <c i="43" r="F38"/>
  <c i="1" r="BC110"/>
  <c i="44" r="F37"/>
  <c i="1" r="BB111"/>
  <c i="27" r="F39"/>
  <c i="1" r="BD89"/>
  <c i="35" r="F37"/>
  <c i="1" r="BB99"/>
  <c i="45" r="J32"/>
  <c i="1" r="AG112"/>
  <c i="16" r="J36"/>
  <c i="1" r="AW74"/>
  <c i="18" r="F36"/>
  <c i="1" r="BA77"/>
  <c i="31" r="F39"/>
  <c i="1" r="BD94"/>
  <c i="40" r="J32"/>
  <c i="1" r="AG106"/>
  <c i="50" r="J36"/>
  <c i="1" r="AW119"/>
  <c i="25" r="F35"/>
  <c i="1" r="BB86"/>
  <c i="45" r="F39"/>
  <c i="1" r="BD112"/>
  <c i="9" r="F36"/>
  <c i="1" r="BC65"/>
  <c i="15" r="F34"/>
  <c i="1" r="BA72"/>
  <c i="37" r="F36"/>
  <c i="1" r="BA102"/>
  <c i="41" r="F36"/>
  <c i="1" r="BA107"/>
  <c i="21" r="F38"/>
  <c i="1" r="BC81"/>
  <c i="3" r="F39"/>
  <c i="1" r="BD57"/>
  <c i="41" r="F37"/>
  <c i="1" r="BB107"/>
  <c i="7" r="J36"/>
  <c i="1" r="AW63"/>
  <c i="51" r="F38"/>
  <c i="1" r="BC120"/>
  <c i="12" r="F37"/>
  <c i="1" r="BD69"/>
  <c r="BD68"/>
  <c i="45" r="F38"/>
  <c i="1" r="BC112"/>
  <c i="11" r="F37"/>
  <c i="1" r="BD67"/>
  <c i="26" r="J36"/>
  <c i="1" r="AW88"/>
  <c i="46" r="F36"/>
  <c i="1" r="BA114"/>
  <c i="6" r="J30"/>
  <c i="1" r="AG61"/>
  <c i="49" r="F39"/>
  <c i="1" r="BD118"/>
  <c i="11" r="J34"/>
  <c i="1" r="AW67"/>
  <c i="14" r="F35"/>
  <c i="1" r="BB71"/>
  <c i="36" r="F37"/>
  <c i="1" r="BB100"/>
  <c i="15" r="F35"/>
  <c i="1" r="BB72"/>
  <c i="27" r="F36"/>
  <c i="1" r="BA89"/>
  <c i="33" r="F34"/>
  <c i="1" r="BA96"/>
  <c i="7" r="F39"/>
  <c i="1" r="BD63"/>
  <c i="17" r="J36"/>
  <c i="1" r="AW75"/>
  <c i="29" r="F34"/>
  <c i="1" r="BA91"/>
  <c i="44" r="F39"/>
  <c i="1" r="BD111"/>
  <c i="8" r="F37"/>
  <c i="1" r="BB64"/>
  <c i="18" r="J36"/>
  <c i="1" r="AW77"/>
  <c i="21" r="F37"/>
  <c i="1" r="BB81"/>
  <c i="7" r="F37"/>
  <c i="1" r="BB63"/>
  <c i="35" r="F38"/>
  <c i="1" r="BC99"/>
  <c i="12" r="F36"/>
  <c i="1" r="BC69"/>
  <c r="BC68"/>
  <c r="AY68"/>
  <c i="27" r="J36"/>
  <c i="1" r="AW89"/>
  <c i="44" r="F36"/>
  <c i="1" r="BA111"/>
  <c i="46" r="F38"/>
  <c i="1" r="BC114"/>
  <c i="30" r="F38"/>
  <c i="1" r="BC93"/>
  <c i="37" r="F38"/>
  <c i="1" r="BC102"/>
  <c i="30" r="F37"/>
  <c i="1" r="BB93"/>
  <c i="47" r="F37"/>
  <c i="1" r="BB115"/>
  <c i="25" r="F34"/>
  <c i="1" r="BA86"/>
  <c i="13" r="J32"/>
  <c i="1" r="AG70"/>
  <c i="39" r="J35"/>
  <c i="1" r="AV104"/>
  <c r="AT104"/>
  <c i="50" r="F36"/>
  <c i="1" r="BA119"/>
  <c i="37" r="J36"/>
  <c i="1" r="AW102"/>
  <c i="10" r="F36"/>
  <c i="1" r="BC66"/>
  <c i="22" r="F37"/>
  <c i="1" r="BB83"/>
  <c i="37" r="F37"/>
  <c i="1" r="BB102"/>
  <c i="42" r="J36"/>
  <c i="1" r="AW108"/>
  <c i="45" r="F37"/>
  <c i="1" r="BB112"/>
  <c i="49" r="J36"/>
  <c i="1" r="AW118"/>
  <c i="51" r="F39"/>
  <c i="1" r="BD120"/>
  <c i="2" r="J36"/>
  <c i="1" r="AW56"/>
  <c i="26" r="F39"/>
  <c i="1" r="BD88"/>
  <c i="25" r="J34"/>
  <c i="1" r="AW86"/>
  <c i="49" r="F38"/>
  <c i="1" r="BC118"/>
  <c i="28" r="F39"/>
  <c i="1" r="BD90"/>
  <c i="8" r="J36"/>
  <c i="1" r="AW64"/>
  <c i="9" r="J34"/>
  <c i="1" r="AW65"/>
  <c i="16" r="F37"/>
  <c i="1" r="BB74"/>
  <c i="49" r="F37"/>
  <c i="1" r="BB118"/>
  <c r="AS54"/>
  <c i="10" r="F37"/>
  <c i="1" r="BD66"/>
  <c i="22" r="F36"/>
  <c i="1" r="BA83"/>
  <c i="42" r="F39"/>
  <c i="1" r="BD108"/>
  <c i="11" r="F35"/>
  <c i="1" r="BB67"/>
  <c i="30" r="J36"/>
  <c i="1" r="AW93"/>
  <c i="12" r="F35"/>
  <c i="1" r="BB69"/>
  <c r="BB68"/>
  <c r="AX68"/>
  <c i="37" r="F39"/>
  <c i="1" r="BD102"/>
  <c i="9" r="F37"/>
  <c i="1" r="BD65"/>
  <c i="16" r="F38"/>
  <c i="1" r="BC74"/>
  <c i="40" r="F36"/>
  <c i="1" r="BA106"/>
  <c i="33" r="J34"/>
  <c i="1" r="AW96"/>
  <c i="43" r="F36"/>
  <c i="1" r="BA110"/>
  <c i="12" r="J34"/>
  <c i="1" r="AW69"/>
  <c i="32" r="F37"/>
  <c i="1" r="BB95"/>
  <c i="38" r="F36"/>
  <c i="1" r="BA103"/>
  <c i="52" r="F35"/>
  <c i="1" r="BB121"/>
  <c i="19" r="F37"/>
  <c i="1" r="BB78"/>
  <c i="42" r="F38"/>
  <c i="1" r="BC108"/>
  <c i="8" r="F39"/>
  <c i="1" r="BD64"/>
  <c i="16" r="F36"/>
  <c i="1" r="BA74"/>
  <c i="22" r="J36"/>
  <c i="1" r="AW83"/>
  <c i="7" r="F36"/>
  <c i="1" r="BA63"/>
  <c i="18" r="F39"/>
  <c i="1" r="BD77"/>
  <c i="6" r="F36"/>
  <c i="1" r="BC61"/>
  <c i="48" r="F37"/>
  <c i="1" r="BB116"/>
  <c i="39" r="F36"/>
  <c i="1" r="BA104"/>
  <c i="3" r="F38"/>
  <c i="1" r="BC57"/>
  <c i="14" r="F34"/>
  <c i="1" r="BA71"/>
  <c i="32" r="F36"/>
  <c i="1" r="BA95"/>
  <c i="34" r="J36"/>
  <c i="1" r="AW98"/>
  <c i="22" r="F39"/>
  <c i="1" r="BD83"/>
  <c i="43" r="F37"/>
  <c i="1" r="BB110"/>
  <c i="17" r="F37"/>
  <c i="1" r="BB75"/>
  <c i="23" r="F39"/>
  <c i="1" r="BD84"/>
  <c i="36" r="F38"/>
  <c i="1" r="BC100"/>
  <c i="52" r="J34"/>
  <c i="1" r="AW121"/>
  <c i="33" r="F35"/>
  <c i="1" r="BB96"/>
  <c i="5" r="F36"/>
  <c i="1" r="BA60"/>
  <c i="46" r="F37"/>
  <c i="1" r="BB114"/>
  <c i="21" r="F39"/>
  <c i="1" r="BD81"/>
  <c i="45" r="J36"/>
  <c i="1" r="AW112"/>
  <c i="10" r="J34"/>
  <c i="1" r="AW66"/>
  <c i="47" r="J36"/>
  <c i="1" r="AW115"/>
  <c i="20" r="F37"/>
  <c i="1" r="BB80"/>
  <c i="31" r="F37"/>
  <c i="1" r="BB94"/>
  <c i="43" r="F39"/>
  <c i="1" r="BD110"/>
  <c i="29" r="J34"/>
  <c i="1" r="AW91"/>
  <c i="40" r="F39"/>
  <c i="1" r="BD106"/>
  <c i="13" r="J35"/>
  <c i="1" r="AV70"/>
  <c i="21" r="F36"/>
  <c i="1" r="BA81"/>
  <c i="20" r="J36"/>
  <c i="1" r="AW80"/>
  <c i="28" r="F36"/>
  <c i="1" r="BA90"/>
  <c i="29" r="F36"/>
  <c i="1" r="BC91"/>
  <c i="26" r="F38"/>
  <c i="1" r="BC88"/>
  <c i="48" r="F36"/>
  <c i="1" r="BA116"/>
  <c i="5" r="J36"/>
  <c i="1" r="AW60"/>
  <c i="34" r="F38"/>
  <c i="1" r="BC98"/>
  <c i="19" r="J36"/>
  <c i="1" r="AW78"/>
  <c i="3" r="F37"/>
  <c i="1" r="BB57"/>
  <c i="33" r="F37"/>
  <c i="1" r="BD96"/>
  <c i="48" r="J36"/>
  <c i="1" r="AW116"/>
  <c i="6" r="F34"/>
  <c i="1" r="BA61"/>
  <c i="31" r="F38"/>
  <c i="1" r="BC94"/>
  <c i="8" r="J32"/>
  <c i="1" r="AG64"/>
  <c i="10" r="F34"/>
  <c i="1" r="BA66"/>
  <c i="23" r="F37"/>
  <c i="1" r="BB84"/>
  <c i="2" r="F36"/>
  <c i="1" r="BA56"/>
  <c i="18" r="F37"/>
  <c i="1" r="BB77"/>
  <c i="26" r="F37"/>
  <c i="1" r="BB88"/>
  <c i="40" r="F37"/>
  <c i="1" r="BB106"/>
  <c i="16" r="F39"/>
  <c i="1" r="BD74"/>
  <c i="41" r="F38"/>
  <c i="1" r="BC107"/>
  <c i="4" r="J36"/>
  <c i="1" r="AW59"/>
  <c i="17" r="F38"/>
  <c i="1" r="BC75"/>
  <c i="24" r="F36"/>
  <c i="1" r="BC85"/>
  <c i="4" r="F37"/>
  <c i="1" r="BB59"/>
  <c i="20" r="F36"/>
  <c i="1" r="BA80"/>
  <c i="33" r="F36"/>
  <c i="1" r="BC96"/>
  <c i="52" r="F37"/>
  <c i="1" r="BD121"/>
  <c i="6" r="J34"/>
  <c i="1" r="AW61"/>
  <c i="18" r="F38"/>
  <c i="1" r="BC77"/>
  <c i="17" r="F36"/>
  <c i="1" r="BA75"/>
  <c i="35" r="F36"/>
  <c i="1" r="BA99"/>
  <c i="44" r="F38"/>
  <c i="1" r="BC111"/>
  <c i="21" r="J36"/>
  <c i="1" r="AW81"/>
  <c i="22" r="F38"/>
  <c i="1" r="BC83"/>
  <c i="2" r="F39"/>
  <c i="1" r="BD56"/>
  <c i="35" r="J36"/>
  <c i="1" r="AW99"/>
  <c i="47" r="F39"/>
  <c i="1" r="BD115"/>
  <c i="8" r="F36"/>
  <c i="1" r="BA64"/>
  <c i="15" r="J34"/>
  <c i="1" r="AW72"/>
  <c i="20" r="F39"/>
  <c i="1" r="BD80"/>
  <c i="51" r="F36"/>
  <c i="1" r="BA120"/>
  <c i="31" r="F36"/>
  <c i="1" r="BA94"/>
  <c i="50" r="F38"/>
  <c i="1" r="BC119"/>
  <c i="3" r="J36"/>
  <c i="1" r="AW57"/>
  <c i="4" r="F38"/>
  <c i="1" r="BC59"/>
  <c i="24" r="F37"/>
  <c i="1" r="BD85"/>
  <c i="40" r="J36"/>
  <c i="1" r="AW106"/>
  <c i="2" r="F38"/>
  <c i="1" r="BC56"/>
  <c i="10" r="F35"/>
  <c i="1" r="BB66"/>
  <c i="24" r="J34"/>
  <c i="1" r="AW85"/>
  <c i="4" r="F36"/>
  <c i="1" r="BA59"/>
  <c i="36" r="J36"/>
  <c i="1" r="AW100"/>
  <c i="11" r="F36"/>
  <c i="1" r="BC67"/>
  <c i="34" r="F36"/>
  <c i="1" r="BA98"/>
  <c i="38" r="F37"/>
  <c i="1" r="BB103"/>
  <c i="48" r="F38"/>
  <c i="1" r="BC116"/>
  <c i="6" r="F35"/>
  <c i="1" r="BB61"/>
  <c i="29" r="F37"/>
  <c i="1" r="BD91"/>
  <c i="15" r="F36"/>
  <c i="1" r="BC72"/>
  <c i="44" r="J36"/>
  <c i="1" r="AW111"/>
  <c i="14" r="J34"/>
  <c i="1" r="AW71"/>
  <c i="28" r="J36"/>
  <c i="1" r="AW90"/>
  <c i="38" r="F39"/>
  <c i="1" r="BD103"/>
  <c i="51" r="F37"/>
  <c i="1" r="BB120"/>
  <c i="14" r="F37"/>
  <c i="1" r="BD71"/>
  <c i="14" r="F36"/>
  <c i="1" r="BC71"/>
  <c i="34" r="F37"/>
  <c i="1" r="BB98"/>
  <c i="50" r="F39"/>
  <c i="1" r="BD119"/>
  <c i="24" r="F35"/>
  <c i="1" r="BB85"/>
  <c i="47" r="F38"/>
  <c i="1" r="BC115"/>
  <c i="8" r="F38"/>
  <c i="1" r="BC64"/>
  <c i="36" r="F39"/>
  <c i="1" r="BD100"/>
  <c i="51" r="J36"/>
  <c i="1" r="AW120"/>
  <c i="32" r="J36"/>
  <c i="1" r="AW95"/>
  <c i="32" r="F39"/>
  <c i="1" r="BD95"/>
  <c i="38" r="J36"/>
  <c i="1" r="AW103"/>
  <c i="24" r="F34"/>
  <c i="1" r="BA85"/>
  <c i="30" r="F36"/>
  <c i="1" r="BA93"/>
  <c i="38" r="F38"/>
  <c i="1" r="BC103"/>
  <c i="43" r="J36"/>
  <c i="1" r="AW110"/>
  <c i="52" r="F36"/>
  <c i="1" r="BC121"/>
  <c i="19" r="F36"/>
  <c i="1" r="BA78"/>
  <c i="41" r="J36"/>
  <c i="1" r="AW107"/>
  <c i="13" r="J36"/>
  <c i="1" r="AW70"/>
  <c i="12" r="J30"/>
  <c i="1" r="AG69"/>
  <c r="AU68"/>
  <c i="15" l="1" r="T84"/>
  <c r="P84"/>
  <c i="1" r="AU72"/>
  <c i="33" r="R178"/>
  <c i="44" r="T89"/>
  <c r="T88"/>
  <c i="25" r="R174"/>
  <c i="5" r="P108"/>
  <c i="26" r="R92"/>
  <c r="R91"/>
  <c i="22" r="P89"/>
  <c i="1" r="AU83"/>
  <c i="33" r="R92"/>
  <c r="R91"/>
  <c i="19" r="P93"/>
  <c i="1" r="AU78"/>
  <c i="46" r="P182"/>
  <c i="47" r="T91"/>
  <c r="T90"/>
  <c i="24" r="P82"/>
  <c i="1" r="AU85"/>
  <c i="41" r="P89"/>
  <c r="P88"/>
  <c i="1" r="AU107"/>
  <c i="2" r="P89"/>
  <c r="P88"/>
  <c i="1" r="AU56"/>
  <c i="43" r="R91"/>
  <c r="R90"/>
  <c i="33" r="T92"/>
  <c r="T91"/>
  <c i="21" r="T162"/>
  <c i="41" r="R89"/>
  <c r="R88"/>
  <c i="5" r="P360"/>
  <c i="38" r="P89"/>
  <c r="P88"/>
  <c i="1" r="AU103"/>
  <c i="50" r="P89"/>
  <c r="P88"/>
  <c i="1" r="AU119"/>
  <c i="16" r="P96"/>
  <c r="P95"/>
  <c i="1" r="AU74"/>
  <c i="5" r="T107"/>
  <c i="40" r="R94"/>
  <c r="R93"/>
  <c i="25" r="R93"/>
  <c i="18" r="R90"/>
  <c i="40" r="P94"/>
  <c r="P93"/>
  <c i="1" r="AU106"/>
  <c i="25" r="T94"/>
  <c r="T93"/>
  <c i="46" r="P95"/>
  <c r="P94"/>
  <c i="1" r="AU114"/>
  <c i="34" r="R92"/>
  <c r="R91"/>
  <c i="52" r="P83"/>
  <c i="1" r="AU121"/>
  <c i="26" r="P92"/>
  <c r="P91"/>
  <c i="1" r="AU88"/>
  <c i="46" r="T95"/>
  <c r="T94"/>
  <c i="31" r="P89"/>
  <c r="P88"/>
  <c i="1" r="AU94"/>
  <c i="22" r="R89"/>
  <c i="46" r="R95"/>
  <c i="5" r="R108"/>
  <c i="2" r="BK89"/>
  <c r="BK88"/>
  <c r="J88"/>
  <c r="J63"/>
  <c i="44" r="R89"/>
  <c r="R88"/>
  <c i="29" r="R162"/>
  <c r="R90"/>
  <c i="52" r="R83"/>
  <c i="30" r="P88"/>
  <c i="1" r="AU93"/>
  <c i="25" r="P174"/>
  <c i="16" r="T96"/>
  <c r="T95"/>
  <c i="7" r="T89"/>
  <c i="19" r="R93"/>
  <c i="21" r="P162"/>
  <c r="P97"/>
  <c i="1" r="AU81"/>
  <c i="16" r="R96"/>
  <c r="R95"/>
  <c i="5" r="BK360"/>
  <c r="J360"/>
  <c r="J76"/>
  <c i="29" r="P91"/>
  <c r="P90"/>
  <c i="1" r="AU91"/>
  <c i="46" r="R182"/>
  <c i="26" r="T92"/>
  <c r="T91"/>
  <c i="16" r="BK96"/>
  <c r="J96"/>
  <c r="J64"/>
  <c i="43" r="T91"/>
  <c r="T90"/>
  <c i="21" r="T98"/>
  <c r="T97"/>
  <c i="25" r="BK290"/>
  <c r="J290"/>
  <c r="J70"/>
  <c i="3" r="BK94"/>
  <c r="J94"/>
  <c r="J63"/>
  <c i="38" r="R89"/>
  <c r="R88"/>
  <c i="25" r="P94"/>
  <c r="P93"/>
  <c i="1" r="AU86"/>
  <c i="50" r="T89"/>
  <c r="T88"/>
  <c i="38" r="T89"/>
  <c r="T88"/>
  <c i="52" r="T83"/>
  <c i="29" r="T91"/>
  <c r="T90"/>
  <c i="25" r="BK94"/>
  <c i="3" r="P94"/>
  <c i="1" r="AU57"/>
  <c i="3" r="R94"/>
  <c i="19" r="T93"/>
  <c i="2" r="R89"/>
  <c r="R88"/>
  <c i="43" r="P91"/>
  <c r="P90"/>
  <c i="1" r="AU110"/>
  <c i="7" r="P89"/>
  <c i="1" r="AU63"/>
  <c i="7" r="R89"/>
  <c i="33" r="P178"/>
  <c r="P91"/>
  <c i="1" r="AU96"/>
  <c i="40" r="T94"/>
  <c r="T93"/>
  <c i="21" r="R162"/>
  <c r="R97"/>
  <c i="37" r="R88"/>
  <c r="T88"/>
  <c i="18" r="T91"/>
  <c r="T90"/>
  <c i="34" r="T92"/>
  <c r="T91"/>
  <c i="3" r="T95"/>
  <c r="T94"/>
  <c i="5" r="R360"/>
  <c i="52" r="BK221"/>
  <c r="J221"/>
  <c r="J61"/>
  <c i="15" r="BK85"/>
  <c r="BK84"/>
  <c r="J84"/>
  <c r="J59"/>
  <c i="5" r="J108"/>
  <c r="J64"/>
  <c r="J361"/>
  <c r="J77"/>
  <c i="10" r="J81"/>
  <c r="J60"/>
  <c i="18" r="BK91"/>
  <c r="J91"/>
  <c r="J64"/>
  <c i="19" r="BK94"/>
  <c r="BK93"/>
  <c r="J93"/>
  <c i="22" r="BK90"/>
  <c r="J90"/>
  <c r="J64"/>
  <c i="33" r="BK170"/>
  <c r="J170"/>
  <c r="J65"/>
  <c i="34" r="BK92"/>
  <c r="J92"/>
  <c r="J64"/>
  <c i="41" r="BK88"/>
  <c r="J88"/>
  <c r="J90"/>
  <c r="J65"/>
  <c i="42" r="J88"/>
  <c r="J64"/>
  <c i="44" r="BK88"/>
  <c r="J88"/>
  <c r="J63"/>
  <c i="48" r="J89"/>
  <c r="J65"/>
  <c i="49" r="BK88"/>
  <c r="J88"/>
  <c i="51" r="BK88"/>
  <c r="BK87"/>
  <c r="J87"/>
  <c r="J63"/>
  <c i="6" r="J84"/>
  <c r="J60"/>
  <c i="8" r="J63"/>
  <c r="J101"/>
  <c r="J67"/>
  <c i="16" r="J97"/>
  <c r="J65"/>
  <c i="18" r="J106"/>
  <c r="J68"/>
  <c i="23" r="BK91"/>
  <c r="J91"/>
  <c r="J64"/>
  <c r="J95"/>
  <c r="J67"/>
  <c i="29" r="BK162"/>
  <c r="J162"/>
  <c r="J67"/>
  <c i="31" r="BK89"/>
  <c r="J89"/>
  <c r="J64"/>
  <c i="35" r="BK91"/>
  <c r="BK90"/>
  <c r="J90"/>
  <c r="J64"/>
  <c i="38" r="BK89"/>
  <c r="J89"/>
  <c r="J64"/>
  <c i="50" r="J90"/>
  <c r="J65"/>
  <c i="3" r="J95"/>
  <c r="J64"/>
  <c i="6" r="J59"/>
  <c i="20" r="J89"/>
  <c r="J65"/>
  <c i="24" r="BK83"/>
  <c r="J83"/>
  <c r="J60"/>
  <c i="25" r="J291"/>
  <c r="J71"/>
  <c i="26" r="BK92"/>
  <c r="J92"/>
  <c r="J64"/>
  <c i="30" r="BK89"/>
  <c r="J89"/>
  <c r="J64"/>
  <c i="40" r="J63"/>
  <c i="44" r="J90"/>
  <c r="J65"/>
  <c i="45" r="J88"/>
  <c r="J64"/>
  <c r="J89"/>
  <c r="J65"/>
  <c i="4" r="BK92"/>
  <c i="5" r="J109"/>
  <c r="J65"/>
  <c i="12" r="J59"/>
  <c i="21" r="J163"/>
  <c r="J71"/>
  <c i="32" r="BK86"/>
  <c r="J86"/>
  <c i="33" r="BK92"/>
  <c r="J92"/>
  <c r="J60"/>
  <c i="3" r="J96"/>
  <c r="J65"/>
  <c i="17" r="BK86"/>
  <c r="J86"/>
  <c i="25" r="J95"/>
  <c r="J61"/>
  <c r="BK174"/>
  <c r="J174"/>
  <c r="J65"/>
  <c i="27" r="BK88"/>
  <c r="J88"/>
  <c r="J63"/>
  <c i="37" r="J89"/>
  <c r="J64"/>
  <c r="J90"/>
  <c r="J65"/>
  <c i="42" r="J89"/>
  <c r="J65"/>
  <c i="46" r="BK182"/>
  <c r="J182"/>
  <c r="J68"/>
  <c i="48" r="BK87"/>
  <c r="J87"/>
  <c i="7" r="BK90"/>
  <c r="J90"/>
  <c r="J64"/>
  <c i="21" r="J99"/>
  <c r="J65"/>
  <c i="33" r="BK178"/>
  <c r="J178"/>
  <c r="J68"/>
  <c i="39" r="BK88"/>
  <c r="J88"/>
  <c r="J64"/>
  <c i="40" r="J171"/>
  <c r="J69"/>
  <c i="4" r="J98"/>
  <c r="J67"/>
  <c r="BK201"/>
  <c r="J201"/>
  <c r="J68"/>
  <c i="13" r="J63"/>
  <c i="14" r="BK80"/>
  <c r="J80"/>
  <c r="J59"/>
  <c i="40" r="J94"/>
  <c r="J64"/>
  <c r="J95"/>
  <c r="J65"/>
  <c i="45" r="J63"/>
  <c i="50" r="J89"/>
  <c r="J64"/>
  <c i="2" r="J90"/>
  <c r="J65"/>
  <c i="8" r="J96"/>
  <c r="J65"/>
  <c i="20" r="BK87"/>
  <c r="J87"/>
  <c r="J63"/>
  <c i="21" r="BK97"/>
  <c r="J97"/>
  <c r="J63"/>
  <c i="47" r="BK91"/>
  <c r="J91"/>
  <c r="J64"/>
  <c i="9" r="BK80"/>
  <c r="J80"/>
  <c r="J59"/>
  <c i="29" r="BK91"/>
  <c r="BK90"/>
  <c r="J90"/>
  <c r="J59"/>
  <c i="43" r="BK91"/>
  <c r="J91"/>
  <c r="J64"/>
  <c i="52" r="BK83"/>
  <c r="J83"/>
  <c r="J59"/>
  <c i="5" r="J528"/>
  <c r="J84"/>
  <c i="11" r="BK80"/>
  <c r="J80"/>
  <c i="47" r="BK160"/>
  <c r="J160"/>
  <c r="J67"/>
  <c i="46" r="BK95"/>
  <c r="BK94"/>
  <c r="J94"/>
  <c i="13" r="J41"/>
  <c i="1" r="AU117"/>
  <c i="10" r="J30"/>
  <c i="1" r="AG66"/>
  <c r="BC97"/>
  <c r="AY97"/>
  <c i="38" r="J35"/>
  <c i="1" r="AV103"/>
  <c r="AT103"/>
  <c r="BB76"/>
  <c r="AX76"/>
  <c r="BD113"/>
  <c i="3" r="F35"/>
  <c i="1" r="AZ57"/>
  <c i="46" r="J35"/>
  <c i="1" r="AV114"/>
  <c r="AT114"/>
  <c i="31" r="F35"/>
  <c i="1" r="AZ94"/>
  <c i="7" r="F35"/>
  <c i="1" r="AZ63"/>
  <c r="BA58"/>
  <c r="AW58"/>
  <c i="10" r="J33"/>
  <c i="1" r="AV66"/>
  <c r="AT66"/>
  <c i="42" r="F35"/>
  <c i="1" r="AZ108"/>
  <c r="BB105"/>
  <c r="AX105"/>
  <c i="26" r="F35"/>
  <c i="1" r="AZ88"/>
  <c i="51" r="J35"/>
  <c i="1" r="AV120"/>
  <c r="AT120"/>
  <c r="AU101"/>
  <c r="AU87"/>
  <c r="AU62"/>
  <c i="28" r="J32"/>
  <c i="1" r="AG90"/>
  <c r="BB109"/>
  <c r="AX109"/>
  <c r="BC55"/>
  <c r="AY55"/>
  <c r="BA73"/>
  <c r="AW73"/>
  <c i="24" r="J33"/>
  <c i="1" r="AV85"/>
  <c r="AT85"/>
  <c i="18" r="J35"/>
  <c i="1" r="AV77"/>
  <c r="AT77"/>
  <c r="BA82"/>
  <c r="AW82"/>
  <c r="BD101"/>
  <c i="16" r="J35"/>
  <c i="1" r="AV74"/>
  <c r="AT74"/>
  <c r="BD73"/>
  <c i="8" r="J35"/>
  <c i="1" r="AV64"/>
  <c r="AT64"/>
  <c i="32" r="J35"/>
  <c i="1" r="AV95"/>
  <c r="AT95"/>
  <c r="AU82"/>
  <c r="AU73"/>
  <c r="BC79"/>
  <c r="AY79"/>
  <c i="34" r="J35"/>
  <c i="1" r="AV98"/>
  <c r="AT98"/>
  <c i="44" r="J35"/>
  <c i="1" r="AV111"/>
  <c r="AT111"/>
  <c r="BC92"/>
  <c r="AY92"/>
  <c i="22" r="F35"/>
  <c i="1" r="AZ83"/>
  <c i="49" r="J35"/>
  <c i="1" r="AV118"/>
  <c r="AT118"/>
  <c i="46" r="F35"/>
  <c i="1" r="AZ114"/>
  <c i="20" r="J35"/>
  <c i="1" r="AV80"/>
  <c r="AT80"/>
  <c r="BD117"/>
  <c i="33" r="F33"/>
  <c i="1" r="AZ96"/>
  <c r="AU113"/>
  <c i="49" r="J32"/>
  <c i="1" r="AG118"/>
  <c r="AN118"/>
  <c i="37" r="J32"/>
  <c i="1" r="AG102"/>
  <c r="BD58"/>
  <c r="BA117"/>
  <c r="AW117"/>
  <c i="47" r="J35"/>
  <c i="1" r="AV115"/>
  <c r="AT115"/>
  <c i="24" r="F33"/>
  <c i="1" r="AZ85"/>
  <c r="BD105"/>
  <c i="41" r="F35"/>
  <c i="1" r="AZ107"/>
  <c r="BA76"/>
  <c r="AW76"/>
  <c i="3" r="J35"/>
  <c i="1" r="AV57"/>
  <c r="AT57"/>
  <c i="38" r="F35"/>
  <c i="1" r="AZ103"/>
  <c r="BB73"/>
  <c r="AX73"/>
  <c r="BD87"/>
  <c i="8" r="F35"/>
  <c i="1" r="AZ64"/>
  <c i="43" r="J35"/>
  <c i="1" r="AV110"/>
  <c r="AT110"/>
  <c i="5" r="J35"/>
  <c i="1" r="AV60"/>
  <c r="AT60"/>
  <c r="AU76"/>
  <c r="BC101"/>
  <c r="AY101"/>
  <c i="41" r="J35"/>
  <c i="1" r="AV107"/>
  <c r="AT107"/>
  <c i="6" r="F33"/>
  <c i="1" r="AZ61"/>
  <c i="42" r="J35"/>
  <c i="1" r="AV108"/>
  <c r="AT108"/>
  <c r="BB117"/>
  <c r="AX117"/>
  <c i="48" r="F35"/>
  <c i="1" r="AZ116"/>
  <c r="BD92"/>
  <c i="6" r="J33"/>
  <c i="1" r="AV61"/>
  <c r="AT61"/>
  <c i="52" r="F33"/>
  <c i="1" r="AZ121"/>
  <c r="BC58"/>
  <c r="AY58"/>
  <c i="11" r="F33"/>
  <c i="1" r="AZ67"/>
  <c i="40" r="F35"/>
  <c i="1" r="AZ106"/>
  <c i="42" r="J32"/>
  <c i="1" r="AG108"/>
  <c r="AN108"/>
  <c i="48" r="J32"/>
  <c i="1" r="AG116"/>
  <c r="BC117"/>
  <c r="AY117"/>
  <c i="22" r="J35"/>
  <c i="1" r="AV83"/>
  <c r="AT83"/>
  <c i="35" r="J35"/>
  <c i="1" r="AV99"/>
  <c r="AT99"/>
  <c r="BA62"/>
  <c r="AW62"/>
  <c r="BC109"/>
  <c r="AY109"/>
  <c i="7" r="J35"/>
  <c i="1" r="AV63"/>
  <c r="AT63"/>
  <c i="25" r="F33"/>
  <c i="1" r="AZ86"/>
  <c i="9" r="F33"/>
  <c i="1" r="AZ65"/>
  <c i="29" r="F33"/>
  <c i="1" r="AZ91"/>
  <c r="BD79"/>
  <c i="14" r="F33"/>
  <c i="1" r="AZ71"/>
  <c i="44" r="F35"/>
  <c i="1" r="AZ111"/>
  <c r="BB101"/>
  <c r="AX101"/>
  <c i="15" r="J33"/>
  <c i="1" r="AV72"/>
  <c r="AT72"/>
  <c i="33" r="J33"/>
  <c i="1" r="AV96"/>
  <c r="AT96"/>
  <c i="17" r="J32"/>
  <c i="1" r="AG75"/>
  <c r="BA105"/>
  <c r="AW105"/>
  <c r="AT70"/>
  <c i="2" r="F35"/>
  <c i="1" r="AZ56"/>
  <c i="21" r="F35"/>
  <c i="1" r="AZ81"/>
  <c r="BD55"/>
  <c r="BA101"/>
  <c r="AW101"/>
  <c i="36" r="F35"/>
  <c i="1" r="AZ100"/>
  <c r="BC73"/>
  <c r="AY73"/>
  <c r="BC113"/>
  <c r="AY113"/>
  <c i="32" r="F35"/>
  <c i="1" r="AZ95"/>
  <c r="BB55"/>
  <c r="BA79"/>
  <c r="AW79"/>
  <c r="BA97"/>
  <c r="AW97"/>
  <c i="14" r="J33"/>
  <c i="1" r="AV71"/>
  <c r="AT71"/>
  <c r="BA109"/>
  <c r="AW109"/>
  <c i="47" r="F35"/>
  <c i="1" r="AZ115"/>
  <c r="BC62"/>
  <c r="AY62"/>
  <c i="12" r="F33"/>
  <c i="1" r="AZ69"/>
  <c i="43" r="F35"/>
  <c i="1" r="AZ110"/>
  <c i="2" r="J35"/>
  <c i="1" r="AV56"/>
  <c r="AT56"/>
  <c i="52" r="J33"/>
  <c i="1" r="AV121"/>
  <c r="AT121"/>
  <c i="50" r="J35"/>
  <c i="1" r="AV119"/>
  <c r="AT119"/>
  <c i="11" r="J33"/>
  <c i="1" r="AV67"/>
  <c r="AT67"/>
  <c i="31" r="J35"/>
  <c i="1" r="AV94"/>
  <c r="AT94"/>
  <c r="AU109"/>
  <c i="50" r="J32"/>
  <c i="1" r="AG119"/>
  <c r="AN119"/>
  <c i="5" r="F35"/>
  <c i="1" r="AZ60"/>
  <c i="13" r="F35"/>
  <c i="1" r="AZ70"/>
  <c i="32" r="J32"/>
  <c i="1" r="AG95"/>
  <c r="AN95"/>
  <c r="BD82"/>
  <c i="21" r="J35"/>
  <c i="1" r="AV81"/>
  <c r="AT81"/>
  <c r="AG68"/>
  <c i="19" r="J35"/>
  <c i="1" r="AV78"/>
  <c r="AT78"/>
  <c r="BB92"/>
  <c r="AX92"/>
  <c i="9" r="J33"/>
  <c i="1" r="AV65"/>
  <c r="AT65"/>
  <c r="BB82"/>
  <c r="AX82"/>
  <c i="15" r="F33"/>
  <c i="1" r="AZ72"/>
  <c i="20" r="F35"/>
  <c i="1" r="AZ80"/>
  <c i="37" r="J35"/>
  <c i="1" r="AV102"/>
  <c r="AT102"/>
  <c i="36" r="J32"/>
  <c i="1" r="AG100"/>
  <c i="11" r="J30"/>
  <c i="1" r="AG67"/>
  <c r="AN67"/>
  <c r="BC82"/>
  <c r="AY82"/>
  <c i="37" r="F35"/>
  <c i="1" r="AZ102"/>
  <c i="34" r="F35"/>
  <c i="1" r="AZ98"/>
  <c i="35" r="F35"/>
  <c i="1" r="AZ99"/>
  <c i="48" r="J35"/>
  <c i="1" r="AV116"/>
  <c r="AT116"/>
  <c r="BB79"/>
  <c r="AX79"/>
  <c i="10" r="F33"/>
  <c i="1" r="AZ66"/>
  <c i="17" r="J35"/>
  <c i="1" r="AV75"/>
  <c r="AT75"/>
  <c i="17" r="F35"/>
  <c i="1" r="AZ75"/>
  <c i="49" r="F35"/>
  <c i="1" r="AZ118"/>
  <c r="BA92"/>
  <c r="AW92"/>
  <c i="18" r="F35"/>
  <c i="1" r="AZ77"/>
  <c i="50" r="F35"/>
  <c i="1" r="AZ119"/>
  <c r="BD109"/>
  <c i="36" r="J35"/>
  <c i="1" r="AV100"/>
  <c r="AT100"/>
  <c i="45" r="J35"/>
  <c i="1" r="AV112"/>
  <c r="AT112"/>
  <c i="4" r="J35"/>
  <c i="1" r="AV59"/>
  <c r="AT59"/>
  <c i="41" r="J32"/>
  <c i="1" r="AG107"/>
  <c r="AN107"/>
  <c r="BD76"/>
  <c i="51" r="F35"/>
  <c i="1" r="AZ120"/>
  <c i="12" r="J33"/>
  <c i="1" r="AV69"/>
  <c r="AT69"/>
  <c i="23" r="F35"/>
  <c i="1" r="AZ84"/>
  <c i="4" r="F35"/>
  <c i="1" r="AZ59"/>
  <c r="BB87"/>
  <c r="AX87"/>
  <c i="30" r="J35"/>
  <c i="1" r="AV93"/>
  <c r="AT93"/>
  <c i="19" r="F35"/>
  <c i="1" r="AZ78"/>
  <c r="BD62"/>
  <c r="BD97"/>
  <c i="29" r="J33"/>
  <c i="1" r="AV91"/>
  <c r="AT91"/>
  <c r="BB97"/>
  <c r="AX97"/>
  <c i="16" r="F35"/>
  <c i="1" r="AZ74"/>
  <c r="BC76"/>
  <c r="AY76"/>
  <c r="BB113"/>
  <c r="AX113"/>
  <c i="27" r="J35"/>
  <c i="1" r="AV89"/>
  <c r="AT89"/>
  <c i="19" r="J32"/>
  <c i="1" r="AG78"/>
  <c r="AN78"/>
  <c i="39" r="F35"/>
  <c i="1" r="AZ104"/>
  <c i="46" r="J32"/>
  <c i="1" r="AG114"/>
  <c r="AN114"/>
  <c r="BB58"/>
  <c r="AX58"/>
  <c r="AU97"/>
  <c i="26" r="J35"/>
  <c i="1" r="AV88"/>
  <c r="AT88"/>
  <c i="45" r="F35"/>
  <c i="1" r="AZ112"/>
  <c i="25" r="J33"/>
  <c i="1" r="AV86"/>
  <c r="AT86"/>
  <c i="23" r="J35"/>
  <c i="1" r="AV84"/>
  <c r="AT84"/>
  <c i="30" r="F35"/>
  <c i="1" r="AZ93"/>
  <c r="BC105"/>
  <c r="AY105"/>
  <c i="28" r="F35"/>
  <c i="1" r="AZ90"/>
  <c r="BA55"/>
  <c r="BA87"/>
  <c r="AW87"/>
  <c i="28" r="J35"/>
  <c i="1" r="AV90"/>
  <c r="AT90"/>
  <c r="BB62"/>
  <c r="AX62"/>
  <c r="BC87"/>
  <c r="AY87"/>
  <c r="BA113"/>
  <c r="AW113"/>
  <c i="27" r="F35"/>
  <c i="1" r="AZ89"/>
  <c i="40" r="J35"/>
  <c i="1" r="AV106"/>
  <c r="AT106"/>
  <c r="AU79"/>
  <c i="46" l="1" r="R94"/>
  <c i="4" r="BK91"/>
  <c r="J91"/>
  <c r="J63"/>
  <c i="25" r="BK93"/>
  <c r="J93"/>
  <c i="5" r="R107"/>
  <c r="P107"/>
  <c i="1" r="AU60"/>
  <c i="10" r="J39"/>
  <c i="32" r="J41"/>
  <c i="11" r="J39"/>
  <c i="17" r="J41"/>
  <c i="41" r="J41"/>
  <c i="49" r="J41"/>
  <c i="42" r="J41"/>
  <c i="46" r="J41"/>
  <c i="36" r="J41"/>
  <c i="48" r="J41"/>
  <c i="37" r="J41"/>
  <c i="50" r="J41"/>
  <c i="28" r="J41"/>
  <c i="19" r="J41"/>
  <c i="5" r="BK107"/>
  <c r="J107"/>
  <c i="8" r="J41"/>
  <c i="22" r="BK89"/>
  <c r="J89"/>
  <c r="J63"/>
  <c i="34" r="BK91"/>
  <c r="J91"/>
  <c r="J63"/>
  <c i="2" r="J89"/>
  <c r="J64"/>
  <c i="11" r="J59"/>
  <c i="23" r="BK90"/>
  <c r="J90"/>
  <c r="J63"/>
  <c i="29" r="J91"/>
  <c r="J60"/>
  <c i="32" r="J63"/>
  <c i="41" r="J63"/>
  <c i="19" r="J94"/>
  <c r="J64"/>
  <c i="30" r="BK88"/>
  <c r="J88"/>
  <c r="J63"/>
  <c i="51" r="J88"/>
  <c r="J64"/>
  <c i="12" r="J39"/>
  <c i="15" r="J85"/>
  <c r="J60"/>
  <c i="16" r="BK95"/>
  <c r="J95"/>
  <c i="17" r="J63"/>
  <c i="33" r="BK91"/>
  <c r="J91"/>
  <c i="35" r="BK89"/>
  <c r="J89"/>
  <c r="J63"/>
  <c r="J91"/>
  <c r="J65"/>
  <c i="4" r="J92"/>
  <c r="J64"/>
  <c i="19" r="J63"/>
  <c i="39" r="BK87"/>
  <c r="J87"/>
  <c r="J63"/>
  <c i="40" r="J41"/>
  <c i="49" r="J63"/>
  <c i="24" r="BK82"/>
  <c r="J82"/>
  <c i="31" r="BK88"/>
  <c r="J88"/>
  <c r="J63"/>
  <c i="46" r="J63"/>
  <c i="6" r="J39"/>
  <c i="18" r="BK90"/>
  <c r="J90"/>
  <c i="38" r="BK88"/>
  <c r="J88"/>
  <c i="46" r="J95"/>
  <c r="J64"/>
  <c i="45" r="J41"/>
  <c i="47" r="BK90"/>
  <c r="J90"/>
  <c i="7" r="BK89"/>
  <c r="J89"/>
  <c i="25" r="J94"/>
  <c r="J60"/>
  <c i="48" r="J63"/>
  <c i="26" r="BK91"/>
  <c r="J91"/>
  <c r="J63"/>
  <c i="43" r="BK90"/>
  <c r="J90"/>
  <c i="1" r="AN112"/>
  <c r="AN106"/>
  <c r="AN61"/>
  <c r="AN70"/>
  <c r="AN64"/>
  <c r="AN69"/>
  <c r="AN66"/>
  <c r="AN90"/>
  <c r="AN102"/>
  <c r="AN116"/>
  <c r="AN75"/>
  <c r="BD54"/>
  <c r="W33"/>
  <c r="BB54"/>
  <c r="AX54"/>
  <c r="AN100"/>
  <c r="BA54"/>
  <c r="AW54"/>
  <c r="AK30"/>
  <c i="25" r="J30"/>
  <c i="1" r="AG86"/>
  <c r="AN86"/>
  <c r="AU55"/>
  <c r="AG105"/>
  <c r="AU92"/>
  <c r="AZ97"/>
  <c r="AV97"/>
  <c r="AT97"/>
  <c r="AZ101"/>
  <c r="AV101"/>
  <c r="AT101"/>
  <c i="44" r="J32"/>
  <c i="1" r="AG111"/>
  <c r="AN111"/>
  <c i="47" r="J32"/>
  <c i="1" r="AG115"/>
  <c r="AN115"/>
  <c r="AZ62"/>
  <c r="AV62"/>
  <c r="AT62"/>
  <c r="AU105"/>
  <c r="AZ109"/>
  <c r="AV109"/>
  <c r="AT109"/>
  <c r="AZ82"/>
  <c r="AV82"/>
  <c r="AT82"/>
  <c r="AZ105"/>
  <c r="AV105"/>
  <c r="AT105"/>
  <c i="52" r="J30"/>
  <c i="1" r="AG121"/>
  <c r="AN121"/>
  <c i="18" r="J32"/>
  <c i="1" r="AG77"/>
  <c r="AN77"/>
  <c r="AU58"/>
  <c r="AZ92"/>
  <c r="AV92"/>
  <c r="AT92"/>
  <c i="16" r="J32"/>
  <c i="1" r="AG74"/>
  <c r="AN74"/>
  <c i="2" r="J32"/>
  <c i="1" r="AG56"/>
  <c r="AN56"/>
  <c r="AZ87"/>
  <c r="AV87"/>
  <c r="AT87"/>
  <c r="AZ55"/>
  <c r="AV55"/>
  <c r="AZ117"/>
  <c r="AV117"/>
  <c r="AT117"/>
  <c r="AZ113"/>
  <c r="AV113"/>
  <c r="AT113"/>
  <c r="AX55"/>
  <c i="3" r="J32"/>
  <c i="1" r="AG57"/>
  <c r="AN57"/>
  <c i="33" r="J30"/>
  <c i="1" r="AG96"/>
  <c r="AN96"/>
  <c i="7" r="J32"/>
  <c i="1" r="AG63"/>
  <c r="AN63"/>
  <c r="AZ58"/>
  <c r="AV58"/>
  <c r="AT58"/>
  <c i="5" r="J32"/>
  <c i="1" r="AG60"/>
  <c r="AN60"/>
  <c i="15" r="J30"/>
  <c i="1" r="AG72"/>
  <c r="AN72"/>
  <c r="BC54"/>
  <c r="AY54"/>
  <c r="AZ76"/>
  <c r="AV76"/>
  <c r="AT76"/>
  <c r="AZ68"/>
  <c r="AV68"/>
  <c r="AT68"/>
  <c i="21" r="J32"/>
  <c i="1" r="AG81"/>
  <c r="AN81"/>
  <c i="24" r="J30"/>
  <c i="1" r="AG85"/>
  <c r="AN85"/>
  <c r="AW55"/>
  <c r="AZ79"/>
  <c r="AV79"/>
  <c r="AT79"/>
  <c r="AZ73"/>
  <c r="AV73"/>
  <c r="AT73"/>
  <c i="20" r="J32"/>
  <c i="1" r="AG80"/>
  <c r="AN80"/>
  <c i="29" r="J30"/>
  <c i="1" r="AG91"/>
  <c r="AN91"/>
  <c i="9" r="J30"/>
  <c i="1" r="AG65"/>
  <c r="AN65"/>
  <c i="14" r="J30"/>
  <c i="1" r="AG71"/>
  <c r="AN71"/>
  <c i="51" r="J32"/>
  <c i="1" r="AG120"/>
  <c r="AN120"/>
  <c i="27" r="J32"/>
  <c i="1" r="AG89"/>
  <c r="AN89"/>
  <c i="38" r="J32"/>
  <c i="1" r="AG103"/>
  <c r="AN103"/>
  <c i="43" r="J32"/>
  <c i="1" r="AG110"/>
  <c r="AN110"/>
  <c i="5" l="1" r="J63"/>
  <c i="18" r="J63"/>
  <c i="33" r="J39"/>
  <c i="47" r="J63"/>
  <c i="2" r="J41"/>
  <c i="5" r="J41"/>
  <c i="9" r="J39"/>
  <c i="38" r="J41"/>
  <c i="3" r="J41"/>
  <c i="15" r="J39"/>
  <c i="33" r="J59"/>
  <c i="47" r="J41"/>
  <c i="25" r="J59"/>
  <c i="16" r="J63"/>
  <c i="24" r="J59"/>
  <c i="43" r="J63"/>
  <c i="7" r="J41"/>
  <c i="21" r="J41"/>
  <c i="38" r="J63"/>
  <c i="51" r="J41"/>
  <c i="7" r="J63"/>
  <c i="14" r="J39"/>
  <c i="18" r="J41"/>
  <c i="52" r="J39"/>
  <c i="20" r="J41"/>
  <c i="25" r="J39"/>
  <c i="44" r="J41"/>
  <c i="16" r="J41"/>
  <c i="24" r="J39"/>
  <c i="27" r="J41"/>
  <c i="43" r="J41"/>
  <c i="29" r="J39"/>
  <c i="1" r="AN68"/>
  <c r="AU54"/>
  <c r="AN105"/>
  <c r="AG73"/>
  <c r="AN73"/>
  <c i="23" r="J32"/>
  <c i="1" r="AG84"/>
  <c r="AN84"/>
  <c r="W30"/>
  <c i="22" r="J32"/>
  <c i="1" r="AG83"/>
  <c r="AN83"/>
  <c r="W32"/>
  <c i="4" r="J32"/>
  <c i="1" r="AG59"/>
  <c r="AN59"/>
  <c i="26" r="J32"/>
  <c i="1" r="AG88"/>
  <c r="AN88"/>
  <c r="AZ54"/>
  <c r="AV54"/>
  <c r="AK29"/>
  <c i="34" r="J32"/>
  <c i="1" r="AG98"/>
  <c r="AN98"/>
  <c i="31" r="J32"/>
  <c i="1" r="AG94"/>
  <c r="AN94"/>
  <c r="AT55"/>
  <c i="35" r="J32"/>
  <c i="1" r="AG99"/>
  <c r="AN99"/>
  <c r="AG62"/>
  <c r="AN62"/>
  <c r="AG76"/>
  <c r="AN76"/>
  <c r="W31"/>
  <c r="AG109"/>
  <c r="AN109"/>
  <c i="30" r="J32"/>
  <c i="1" r="AG93"/>
  <c r="AN93"/>
  <c r="AG79"/>
  <c r="AN79"/>
  <c r="AG117"/>
  <c r="AN117"/>
  <c r="AG55"/>
  <c r="AN55"/>
  <c i="39" r="J32"/>
  <c i="1" r="AG104"/>
  <c r="AN104"/>
  <c r="AG113"/>
  <c r="AN113"/>
  <c i="4" l="1" r="J41"/>
  <c i="30" r="J41"/>
  <c i="31" r="J41"/>
  <c i="22" r="J41"/>
  <c i="26" r="J41"/>
  <c i="34" r="J41"/>
  <c i="23" r="J41"/>
  <c i="39" r="J41"/>
  <c i="35" r="J41"/>
  <c i="1" r="AG97"/>
  <c r="AN97"/>
  <c r="AG82"/>
  <c r="AN82"/>
  <c r="AG101"/>
  <c r="AN101"/>
  <c r="AG92"/>
  <c r="AN92"/>
  <c r="W29"/>
  <c r="AG58"/>
  <c r="AN58"/>
  <c r="AT54"/>
  <c r="AG87"/>
  <c r="AN87"/>
  <c l="1" r="AG54"/>
  <c r="AN54"/>
  <c l="1" r="AK26"/>
  <c r="AK35"/>
</calcChain>
</file>

<file path=xl/sharedStrings.xml><?xml version="1.0" encoding="utf-8"?>
<sst xmlns="http://schemas.openxmlformats.org/spreadsheetml/2006/main">
  <si>
    <t>Export Komplet</t>
  </si>
  <si>
    <t>VZ</t>
  </si>
  <si>
    <t>2.0</t>
  </si>
  <si>
    <t>ZAMOK</t>
  </si>
  <si>
    <t>False</t>
  </si>
  <si>
    <t>{29b01f67-c4e6-4895-99dd-cbaefe3a873b}</t>
  </si>
  <si>
    <t>0,01</t>
  </si>
  <si>
    <t>21</t>
  </si>
  <si>
    <t>12</t>
  </si>
  <si>
    <t>REKAPITULACE ZAKÁZKY</t>
  </si>
  <si>
    <t xml:space="preserve">v ---  níže se nacházejí doplnkové a pomocné údaje k sestavám  --- v</t>
  </si>
  <si>
    <t>Návod na vyplnění</t>
  </si>
  <si>
    <t>0,001</t>
  </si>
  <si>
    <t>Kód:</t>
  </si>
  <si>
    <t>01_2026_Z_02</t>
  </si>
  <si>
    <t>Měnit lze pouze buňky se žlutým podbarvením!_x000d_
_x000d_
1) v Rekapitulaci zakázky vyplňte údaje o Účastníkovi (přenesou se do ostatních sestav i v jiných listech)_x000d_
_x000d_
2) na vybraných listech vyplňte v sestavě Soupis prací ceny u položek</t>
  </si>
  <si>
    <t>Zakázka:</t>
  </si>
  <si>
    <t>Oprava zabezpečovacího zařízení v ŽST Doudleby n. O.</t>
  </si>
  <si>
    <t>KSO:</t>
  </si>
  <si>
    <t/>
  </si>
  <si>
    <t>CC-CZ:</t>
  </si>
  <si>
    <t>Místo:</t>
  </si>
  <si>
    <t>žst. Doudleby n. O.</t>
  </si>
  <si>
    <t>Datum:</t>
  </si>
  <si>
    <t>23. 6. 2026</t>
  </si>
  <si>
    <t>Zadavatel:</t>
  </si>
  <si>
    <t>IČ:</t>
  </si>
  <si>
    <t xml:space="preserve"> </t>
  </si>
  <si>
    <t>DIČ:</t>
  </si>
  <si>
    <t>Účastník:</t>
  </si>
  <si>
    <t>Vyplň údaj</t>
  </si>
  <si>
    <t>Projektant:</t>
  </si>
  <si>
    <t>25525441</t>
  </si>
  <si>
    <t>Signal Projekt s.r.o.</t>
  </si>
  <si>
    <t>True</t>
  </si>
  <si>
    <t>Zpracovatel:</t>
  </si>
  <si>
    <t>Pavel Pospíšil, DiS.</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</si>
  <si>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</si>
  <si>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</si>
  <si>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</si>
  <si>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</si>
  <si>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</si>
  <si>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</si>
  <si>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</si>
  <si>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</si>
  <si>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</si>
  <si>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</si>
  <si>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</si>
  <si>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</si>
  <si>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</si>
  <si>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</si>
  <si>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</si>
  <si>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ZAKÁZKY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</si>
  <si>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</si>
  <si>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</si>
  <si>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</si>
  <si>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</si>
  <si>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</si>
  <si>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</si>
  <si>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</si>
  <si>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</si>
  <si>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</si>
  <si>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</si>
  <si>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</si>
  <si>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</si>
  <si>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</si>
  <si>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</si>
  <si>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</si>
  <si>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</si>
  <si>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</si>
  <si>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</si>
  <si>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zakázky celkem</t>
  </si>
  <si>
    <t>D</t>
  </si>
  <si>
    <t>0</t>
  </si>
  <si>
    <t>###NOIMPORT###</t>
  </si>
  <si>
    <t>IMPORT</t>
  </si>
  <si>
    <t>{00000000-0000-0000-0000-000000000000}</t>
  </si>
  <si>
    <t>PS 11-01-21</t>
  </si>
  <si>
    <t>Potštejn - Doudleby nad Orlicí, TZZ</t>
  </si>
  <si>
    <t>STA</t>
  </si>
  <si>
    <t>1</t>
  </si>
  <si>
    <t>{d1b87bc7-e94c-468c-913c-a7bc2cb2b1ad}</t>
  </si>
  <si>
    <t>2</t>
  </si>
  <si>
    <t>/</t>
  </si>
  <si>
    <t>01</t>
  </si>
  <si>
    <t>dle ÚRS</t>
  </si>
  <si>
    <t>Soupis</t>
  </si>
  <si>
    <t>{1047598f-94ac-47c4-a6a6-35f953245209}</t>
  </si>
  <si>
    <t>02</t>
  </si>
  <si>
    <t>dle ÚOŽI</t>
  </si>
  <si>
    <t>{1f457d65-ab63-4203-92ee-c4f045cfaf4b}</t>
  </si>
  <si>
    <t>PS 12-01-11</t>
  </si>
  <si>
    <t>Doudleby nad Orlicí, SZZ</t>
  </si>
  <si>
    <t>{f0f0d147-294c-4089-8dfd-702922bcd8b2}</t>
  </si>
  <si>
    <t>{9beeca85-10f5-4718-be2e-fb76e01c92d6}</t>
  </si>
  <si>
    <t>{331416cf-8560-40fa-b510-3f153990e9cf}</t>
  </si>
  <si>
    <t>PS 12-02-01</t>
  </si>
  <si>
    <t>Doudleby nad Orlicí, DDTS</t>
  </si>
  <si>
    <t>PRO</t>
  </si>
  <si>
    <t>{1ed458ae-72fd-483e-b7cf-ec7d6d9c361c}</t>
  </si>
  <si>
    <t>PS 12-02-11</t>
  </si>
  <si>
    <t>Místní kabelizace</t>
  </si>
  <si>
    <t>{71014e15-3284-48bb-94a3-5d27cafa2294}</t>
  </si>
  <si>
    <t>Dle Sborníku</t>
  </si>
  <si>
    <t>{5bf9617c-0fc2-4f3a-8cf4-9630a2bbb7ee}</t>
  </si>
  <si>
    <t>Dle URS</t>
  </si>
  <si>
    <t>{9069ffd6-f520-465d-b5bb-7919a42f4211}</t>
  </si>
  <si>
    <t>PS 12-02-21</t>
  </si>
  <si>
    <t>Rozhlasové zařízení</t>
  </si>
  <si>
    <t>{ccaf9f8d-ee6c-4f59-abd8-0e45d43ebf58}</t>
  </si>
  <si>
    <t>PS 12-02-31</t>
  </si>
  <si>
    <t>Integrovaná telekomunikační zařízení</t>
  </si>
  <si>
    <t>{d984187d-8987-43d5-9216-2eadcd0c7534}</t>
  </si>
  <si>
    <t>PS 12-02-41</t>
  </si>
  <si>
    <t>Poplachový zabezpečovací a tísňový systém</t>
  </si>
  <si>
    <t>{9d6c774f-9803-488f-a597-f3f830312bb7}</t>
  </si>
  <si>
    <t>PS 12-02-71</t>
  </si>
  <si>
    <t>Sdělovací zařízení</t>
  </si>
  <si>
    <t>{384e3bcb-089e-4ed4-bc9e-fbe95ddc10bf}</t>
  </si>
  <si>
    <t>###NOINSERT###</t>
  </si>
  <si>
    <t>dle URS</t>
  </si>
  <si>
    <t>{315b43c5-6bf8-4758-90f7-0ca143658f0c}</t>
  </si>
  <si>
    <t>PS 12-02-81</t>
  </si>
  <si>
    <t>Přenosový systém</t>
  </si>
  <si>
    <t>{7534cffa-52cc-4c72-8ec7-1e5cc4e3736f}</t>
  </si>
  <si>
    <t>PS 12-03-11</t>
  </si>
  <si>
    <t xml:space="preserve"> Doudleby nad Orlicí, dispečerská řídící technika</t>
  </si>
  <si>
    <t>{b43ab5c4-c067-412b-bcc1-2bfdadf8bc60}</t>
  </si>
  <si>
    <t>PS 12-03-51</t>
  </si>
  <si>
    <t>Doudleby nad Orlicí, trafostanice 35/0,4 kV, technologie</t>
  </si>
  <si>
    <t>{a91221cb-b122-48ff-b37f-6c04f65ce7cc}</t>
  </si>
  <si>
    <t>R01</t>
  </si>
  <si>
    <t>Infrastruktura</t>
  </si>
  <si>
    <t>{20a23377-b126-4b18-bce2-f7d6fba9caac}</t>
  </si>
  <si>
    <t>R04</t>
  </si>
  <si>
    <t>ON</t>
  </si>
  <si>
    <t>{f259fcd8-e1f9-4150-aef4-57e0424dcf5f}</t>
  </si>
  <si>
    <t>PS 13-01-21</t>
  </si>
  <si>
    <t>Doudleby nad Orlicí - Kostelec nad Orlicí, TZZ</t>
  </si>
  <si>
    <t>{0b231ade-8d21-497a-96a7-78791ebecaae}</t>
  </si>
  <si>
    <t>{2aa13e47-6a3d-4ff9-9221-af8c9790a50d}</t>
  </si>
  <si>
    <t>{663e8432-fccb-4149-94a9-38c4abfdf9e0}</t>
  </si>
  <si>
    <t>PS 14-01-21</t>
  </si>
  <si>
    <t>Doudleby nad Orlicí - Vamberk, TZZ</t>
  </si>
  <si>
    <t>{86f17785-3113-421e-9d56-85eea8447103}</t>
  </si>
  <si>
    <t>{df5cb34f-4524-4398-b3b5-3c93c5486603}</t>
  </si>
  <si>
    <t>{fe199942-14a9-45ba-9671-461c82084268}</t>
  </si>
  <si>
    <t>PS 14-02-51</t>
  </si>
  <si>
    <t>Traťový kabel</t>
  </si>
  <si>
    <t>{6aab8cde-5ccb-43e4-bfef-fd33d69e5ced}</t>
  </si>
  <si>
    <t>{848b4297-c396-402a-b421-c9a05c9f5a0e}</t>
  </si>
  <si>
    <t>{19f99f6b-e760-4340-b4a2-f7156da420ed}</t>
  </si>
  <si>
    <t>SO 12-12-01</t>
  </si>
  <si>
    <t>Doudleby nad Orlicí, nástupiště</t>
  </si>
  <si>
    <t>{81f86566-3597-4ad1-81d4-2dd8f79b7808}</t>
  </si>
  <si>
    <t>SO 12-71-01</t>
  </si>
  <si>
    <t>Doudleby nad Orlicí, výpravní budova - adaptace</t>
  </si>
  <si>
    <t>{fcda26cf-7f7c-49e0-9513-a38c0fe30e3f}</t>
  </si>
  <si>
    <t>SO 12-71-02</t>
  </si>
  <si>
    <t>Doudleby nad Orlicí, výpravní budova - úprava elektroinstalace</t>
  </si>
  <si>
    <t>{830eab65-029f-48d7-b456-01805df40027}</t>
  </si>
  <si>
    <t>{0fedbdb5-a43e-40d8-81aa-5c6c73a9efcd}</t>
  </si>
  <si>
    <t>R02</t>
  </si>
  <si>
    <t>Stavební část</t>
  </si>
  <si>
    <t>{30a874c1-b5e1-46c9-95b4-8250d452bc29}</t>
  </si>
  <si>
    <t>{f6aa46a5-7202-41d9-937e-ead581da7d57}</t>
  </si>
  <si>
    <t>SO 12-72-01</t>
  </si>
  <si>
    <t>Doudleby nad Orlicí, technologický objekt SÚ</t>
  </si>
  <si>
    <t>{39c6203b-0097-4b7b-b1a8-72a4639e9943}</t>
  </si>
  <si>
    <t>SO 12-72-02</t>
  </si>
  <si>
    <t>Doudleby nad Orlicí, technologický objekt SÚ - ochrana před bleskem</t>
  </si>
  <si>
    <t>{d3d2dbcd-af39-4bb9-9140-32ee9dec1f0b}</t>
  </si>
  <si>
    <t>{94ce6548-40c1-4392-af14-da4c85cb0fc4}</t>
  </si>
  <si>
    <t>{7ddb5d61-1451-4beb-9bf7-19dd618d2d4d}</t>
  </si>
  <si>
    <t>{da7b932f-773c-451e-b677-b264a1a234ff}</t>
  </si>
  <si>
    <t>SO 12-72-03</t>
  </si>
  <si>
    <t>Doudleby nad Orlicí, technologický objekt TS</t>
  </si>
  <si>
    <t>{0d82863c-5a2a-4201-b160-28bde6a28758}</t>
  </si>
  <si>
    <t>SO 12-72-04</t>
  </si>
  <si>
    <t>Doudleby nad Orlicí, technologický objekt TS - elektroinstalace</t>
  </si>
  <si>
    <t>{d7cf9d89-c706-413c-910d-5524aafa60fd}</t>
  </si>
  <si>
    <t>{63f24c54-f774-4fca-a9a0-920b62231f0b}</t>
  </si>
  <si>
    <t>{a9d11154-153c-4a7c-89bc-4f2b90eff920}</t>
  </si>
  <si>
    <t>{68cfd2cb-c203-4e75-86c7-b2dc1cb34df8}</t>
  </si>
  <si>
    <t>SO 12-72-05</t>
  </si>
  <si>
    <t>Doudleby nad Orlicí, technologický objekt TS - ochrana před bleskem</t>
  </si>
  <si>
    <t>{1d571d98-e2ef-4ee7-b393-3724154622bb}</t>
  </si>
  <si>
    <t>{f7a8265a-b978-4620-a59d-00030d659cf9}</t>
  </si>
  <si>
    <t>{8d5b1f8e-ddbd-4c0d-8a21-e1695e595e21}</t>
  </si>
  <si>
    <t>{f0c0c56a-442a-48f7-b384-5837e871eac1}</t>
  </si>
  <si>
    <t>SO 12-84-01</t>
  </si>
  <si>
    <t>Doudleby nad Orlicí, EOV</t>
  </si>
  <si>
    <t>{0a651eb7-3357-4047-b85f-57b0b136e899}</t>
  </si>
  <si>
    <t>{a97cdd35-00db-4e81-8798-4451fcbf3bdb}</t>
  </si>
  <si>
    <t>{106e48df-10f9-422f-99fe-d8cd4d4d91a9}</t>
  </si>
  <si>
    <t>{c4e8a81c-a70f-4fac-b857-8b4ba13c57ab}</t>
  </si>
  <si>
    <t>SO 12-86-01</t>
  </si>
  <si>
    <t>Doudleby nad Orlicí, přípojka VN-35kV</t>
  </si>
  <si>
    <t>{b302260b-b5bf-4b4f-bce9-f8b80df625e0}</t>
  </si>
  <si>
    <t>{6c4de266-74c1-468d-ab34-75bbbf42bb5e}</t>
  </si>
  <si>
    <t>{422106f5-8a89-4837-99da-e072ae952bae}</t>
  </si>
  <si>
    <t>{9a47dd7a-a64b-4bfd-9cb4-bae18d58528f}</t>
  </si>
  <si>
    <t>SO 12-86-02</t>
  </si>
  <si>
    <t>Doudleby nad Orlicí, úprava rozvodů nn a osvětlení</t>
  </si>
  <si>
    <t>{aff7de9b-2c8f-433b-9bb7-ccb46266d693}</t>
  </si>
  <si>
    <t>{fbaa176a-2df2-40d8-b89d-8f286707edb9}</t>
  </si>
  <si>
    <t>{32beff68-cf4a-41c1-a32a-b168bacc5ab7}</t>
  </si>
  <si>
    <t>{41a617fc-be0e-4ee1-90cc-bf169f1124f4}</t>
  </si>
  <si>
    <t>SO 12-88-01</t>
  </si>
  <si>
    <t>Doudleby nad Orlicí, uzemnění technologického objektu</t>
  </si>
  <si>
    <t>{af60f051-6df7-49d4-8f01-feedfeb6062e}</t>
  </si>
  <si>
    <t>{c8aec0c7-3436-47d2-9aab-3dcdac3f9f48}</t>
  </si>
  <si>
    <t>{e22d215c-f213-4d33-a38e-e118341fb1d9}</t>
  </si>
  <si>
    <t>{257f4088-8311-4810-a2e5-e9eaafa220a5}</t>
  </si>
  <si>
    <t>VON</t>
  </si>
  <si>
    <t>{9f57777a-f2f9-40ea-965f-21e905123249}</t>
  </si>
  <si>
    <t>KRYCÍ LIST SOUPISU PRACÍ</t>
  </si>
  <si>
    <t>Objekt:</t>
  </si>
  <si>
    <t>PS 11-01-21 - Potštejn - Doudleby nad Orlicí, TZZ</t>
  </si>
  <si>
    <t>Soupis:</t>
  </si>
  <si>
    <t>01 - dle ÚRS</t>
  </si>
  <si>
    <t>REKAPITULACE ČLENĚNÍ SOUPISU PRACÍ</t>
  </si>
  <si>
    <t>Kód dílu - Popis</t>
  </si>
  <si>
    <t>Cena celkem [CZK]</t>
  </si>
  <si>
    <t>-1</t>
  </si>
  <si>
    <t>M - Práce a dodávky M</t>
  </si>
  <si>
    <t xml:space="preserve">    21-M - Elektromontáže</t>
  </si>
  <si>
    <t xml:space="preserve">    46-M - Zemní práce při extr.mont.pracích</t>
  </si>
  <si>
    <t>SOUPIS PRACÍ</t>
  </si>
  <si>
    <t>PČ</t>
  </si>
  <si>
    <t>MJ</t>
  </si>
  <si>
    <t>Množství</t>
  </si>
  <si>
    <t>J.cena [CZK]</t>
  </si>
  <si>
    <t>Cenová soustava</t>
  </si>
  <si>
    <t>J. Nh [h]</t>
  </si>
  <si>
    <t>Nh celkem [h]</t>
  </si>
  <si>
    <t>J. hmotnost [t]</t>
  </si>
  <si>
    <t>Hmotnost celkem [t]</t>
  </si>
  <si>
    <t>J. suť [t]</t>
  </si>
  <si>
    <t>Suť Celkem [t]</t>
  </si>
  <si>
    <t>Náklady soupisu celkem</t>
  </si>
  <si>
    <t>M</t>
  </si>
  <si>
    <t>Práce a dodávky M</t>
  </si>
  <si>
    <t>3</t>
  </si>
  <si>
    <t>ROZPOCET</t>
  </si>
  <si>
    <t>21-M</t>
  </si>
  <si>
    <t>Elektromontáže</t>
  </si>
  <si>
    <t>K</t>
  </si>
  <si>
    <t>742124001</t>
  </si>
  <si>
    <t>Montáž kabelů datových FTP, UTP, STP pro vnitřní rozvody do žlabu nebo lišty</t>
  </si>
  <si>
    <t>m</t>
  </si>
  <si>
    <t>CS ÚRS 2026 01</t>
  </si>
  <si>
    <t>16</t>
  </si>
  <si>
    <t>1494803671</t>
  </si>
  <si>
    <t>Online PSC</t>
  </si>
  <si>
    <t>https://podminky.urs.cz/item/CS_URS_2026_01/742124001</t>
  </si>
  <si>
    <t>742124005</t>
  </si>
  <si>
    <t>Montáž kabelů datových FTP, UTP, STP ukončení kabelu konektorem</t>
  </si>
  <si>
    <t>kus</t>
  </si>
  <si>
    <t>1972578458</t>
  </si>
  <si>
    <t>https://podminky.urs.cz/item/CS_URS_2026_01/742124005</t>
  </si>
  <si>
    <t>34113474</t>
  </si>
  <si>
    <t>kabel ovládací olejivzdorný jádro Cu lanované izolace PVC plášť PVC 300/500V (YSLY) 12x1,50mm2</t>
  </si>
  <si>
    <t>8</t>
  </si>
  <si>
    <t>4</t>
  </si>
  <si>
    <t>-370532683</t>
  </si>
  <si>
    <t>34113473</t>
  </si>
  <si>
    <t>kabel ovládací olejivzdorný jádro Cu lanované izolace PVC plášť PVC 300/500V (YSLY) 12x1,00mm2</t>
  </si>
  <si>
    <t>955745122</t>
  </si>
  <si>
    <t>5</t>
  </si>
  <si>
    <t>34113475</t>
  </si>
  <si>
    <t>kabel ovládací olejivzdorný jádro Cu lanované izolace PVC plášť PVC 300/500V (YSLY) 12x2,50mm2</t>
  </si>
  <si>
    <t>-790346512</t>
  </si>
  <si>
    <t>46-M</t>
  </si>
  <si>
    <t>Zemní práce při extr.mont.pracích</t>
  </si>
  <si>
    <t>6</t>
  </si>
  <si>
    <t>460010023</t>
  </si>
  <si>
    <t>Vytyčení trasy vedení kabelového (podzemního) ve volném terénu</t>
  </si>
  <si>
    <t>km</t>
  </si>
  <si>
    <t>64</t>
  </si>
  <si>
    <t>292334271</t>
  </si>
  <si>
    <t>https://podminky.urs.cz/item/CS_URS_2026_01/460010023</t>
  </si>
  <si>
    <t>P</t>
  </si>
  <si>
    <t>Poznámka k položce:_x000d_
Vytýčení stávající trasy pro přípolož kabelů od (RD) přejedu A k přejezdu B a k PB06 a PB07</t>
  </si>
  <si>
    <t>VV</t>
  </si>
  <si>
    <t>Km poloha vjezdových návěstidel</t>
  </si>
  <si>
    <t>69,180-65,000</t>
  </si>
  <si>
    <t>Součet</t>
  </si>
  <si>
    <t>7</t>
  </si>
  <si>
    <t>460131113</t>
  </si>
  <si>
    <t>Hloubení jam ručně včetně urovnání dna s přemístěním výkopku do vzdálenosti 3 m od okraje jámy nebo s naložením na dopravní prostředek v hornině třídy těžitelnosti I skupiny 3</t>
  </si>
  <si>
    <t>m3</t>
  </si>
  <si>
    <t>884323796</t>
  </si>
  <si>
    <t>https://podminky.urs.cz/item/CS_URS_2026_01/460131113</t>
  </si>
  <si>
    <t>Jáma pro základ návěstidla [počet * m3]</t>
  </si>
  <si>
    <t>1*1,5</t>
  </si>
  <si>
    <t>Jáma pro základ upozorňovadla a označníku</t>
  </si>
  <si>
    <t>4*0,2</t>
  </si>
  <si>
    <t>460391123</t>
  </si>
  <si>
    <t>Zásyp jam ručně s uložením výkopku ve vrstvách a úpravou povrchu s přemístění sypaniny ze vzdálenosti do 10 m se zhutněním z horniny třídy těžitelnosti I skupiny 3</t>
  </si>
  <si>
    <t>1862185243</t>
  </si>
  <si>
    <t>https://podminky.urs.cz/item/CS_URS_2026_01/460391123</t>
  </si>
  <si>
    <t>9</t>
  </si>
  <si>
    <t>460161182</t>
  </si>
  <si>
    <t>Hloubení kabelových rýh ručně včetně urovnání dna s přemístěním výkopku do vzdálenosti 3 m od okraje jámy nebo s naložením na dopravní prostředek šířky 35 cm hloubky 90 cm v hornině třídy těžitelnosti I skupiny 3</t>
  </si>
  <si>
    <t>643858997</t>
  </si>
  <si>
    <t>https://podminky.urs.cz/item/CS_URS_2026_01/460161182</t>
  </si>
  <si>
    <t xml:space="preserve">Poznámka k položce:_x000d_
_x000d_
</t>
  </si>
  <si>
    <t>10</t>
  </si>
  <si>
    <t>460161312</t>
  </si>
  <si>
    <t>Hloubení kabelových rýh ručně včetně urovnání dna s přemístěním výkopku do vzdálenosti 3 m od okraje jámy nebo s naložením na dopravní prostředek šířky 50 cm hloubky 120 cm v hornině třídy těžitelnosti I skupiny 3</t>
  </si>
  <si>
    <t>-199727809</t>
  </si>
  <si>
    <t>https://podminky.urs.cz/item/CS_URS_2026_01/460161312</t>
  </si>
  <si>
    <t>11</t>
  </si>
  <si>
    <t>460431192</t>
  </si>
  <si>
    <t>Zásyp kabelových rýh ručně s přemístění sypaniny ze vzdálenosti do 10 m, s uložením výkopku ve vrstvách včetně zhutnění a úpravy povrchu šířky 35 cm hloubky 90 cm z horniny třídy těžitelnosti I skupiny 3</t>
  </si>
  <si>
    <t>601474577</t>
  </si>
  <si>
    <t>https://podminky.urs.cz/item/CS_URS_2026_01/460431192</t>
  </si>
  <si>
    <t>460431332</t>
  </si>
  <si>
    <t>Zásyp kabelových rýh ručně s přemístění sypaniny ze vzdálenosti do 10 m, s uložením výkopku ve vrstvách včetně zhutnění a úpravy povrchu šířky 50 cm hloubky 120 cm z horniny třídy těžitelnosti I skupiny 3</t>
  </si>
  <si>
    <t>-1836312604</t>
  </si>
  <si>
    <t>https://podminky.urs.cz/item/CS_URS_2026_01/460431332</t>
  </si>
  <si>
    <t>13</t>
  </si>
  <si>
    <t>460631214</t>
  </si>
  <si>
    <t>Zemní protlaky řízené horizontální vrtání v hornině třídy těžitelnosti I a II skupiny 1 až 4 včetně protlačení trub v hloubce do 6 m vnějšího průměru vrtu přes 140 do 180 mm</t>
  </si>
  <si>
    <t>1987779009</t>
  </si>
  <si>
    <t>https://podminky.urs.cz/item/CS_URS_2026_01/460631214</t>
  </si>
  <si>
    <t>14</t>
  </si>
  <si>
    <t>460632113</t>
  </si>
  <si>
    <t>Zemní protlaky zemní práce nutné k provedení protlaku výkop včetně zásypu ručně startovací jáma v hornině třídy těžitelnosti I skupiny 3</t>
  </si>
  <si>
    <t>-1143863083</t>
  </si>
  <si>
    <t>https://podminky.urs.cz/item/CS_URS_2026_01/460632113</t>
  </si>
  <si>
    <t>15</t>
  </si>
  <si>
    <t>460632213</t>
  </si>
  <si>
    <t>Zemní protlaky zemní práce nutné k provedení protlaku výkop včetně zásypu ručně koncová jáma v hornině třídy těžitelnosti I skupiny 3</t>
  </si>
  <si>
    <t>-1993447753</t>
  </si>
  <si>
    <t>https://podminky.urs.cz/item/CS_URS_2026_01/460632213</t>
  </si>
  <si>
    <t>460581131</t>
  </si>
  <si>
    <t>Úprava terénu uvedení nezpevněného terénu do původního stavu v místě dočasného uložení výkopku s vyhrabáním, srovnáním a částečným dosetím trávy</t>
  </si>
  <si>
    <t>m2</t>
  </si>
  <si>
    <t>470898890</t>
  </si>
  <si>
    <t>https://podminky.urs.cz/item/CS_URS_2026_01/460581131</t>
  </si>
  <si>
    <t>Délka * šířka výkopu +0,4m uložení</t>
  </si>
  <si>
    <t>(1068)*(0,35+0,4)+13*(0,5+0,4)</t>
  </si>
  <si>
    <t>02 - dle ÚOŽI</t>
  </si>
  <si>
    <t>01 - Kabelizace</t>
  </si>
  <si>
    <t xml:space="preserve">    01.1 - Kabelové trasy</t>
  </si>
  <si>
    <t xml:space="preserve">    01.3 - Kabely zabezpečovací</t>
  </si>
  <si>
    <t>02 - Venkovní zařízení</t>
  </si>
  <si>
    <t xml:space="preserve">    02.1 - Návěstidla</t>
  </si>
  <si>
    <t>03 - Vnitřní zařízení</t>
  </si>
  <si>
    <t xml:space="preserve">    03.1 - Kabelizace vnitřní</t>
  </si>
  <si>
    <t>04 - Zkoušky, revize a dokumentace</t>
  </si>
  <si>
    <t>OST - Ostatní</t>
  </si>
  <si>
    <t>Kabelizace</t>
  </si>
  <si>
    <t>01.1</t>
  </si>
  <si>
    <t>Kabelové trasy</t>
  </si>
  <si>
    <t>7492756020</t>
  </si>
  <si>
    <t>Pomocné práce pro montáž kabelů montáž označovacího štítku na kabel</t>
  </si>
  <si>
    <t>Sborník UOŽI 01 2026</t>
  </si>
  <si>
    <t>599929760</t>
  </si>
  <si>
    <t>7492400460</t>
  </si>
  <si>
    <t>Kabely, vodiče - vn Kabely nad 22kV Označovací štítek na kabel (100 ks)</t>
  </si>
  <si>
    <t>sada</t>
  </si>
  <si>
    <t>256</t>
  </si>
  <si>
    <t>-1008987568</t>
  </si>
  <si>
    <t>7593505134</t>
  </si>
  <si>
    <t>Zakrytí kabelu resp. trubek výstražnou fólií (bez fólie)</t>
  </si>
  <si>
    <t>513711045</t>
  </si>
  <si>
    <t>7593500600</t>
  </si>
  <si>
    <t>Trasy kabelového vedení Kabelové krycí desky a pásy Fólie výstražná modrá š. 34cm (HM0673909991034)</t>
  </si>
  <si>
    <t>-1188177912</t>
  </si>
  <si>
    <t>7593505270</t>
  </si>
  <si>
    <t>Montáž kabelového označníku Ball Marker - upevnění kabelového označníku na plášť kabelu upevňovacími prvky</t>
  </si>
  <si>
    <t>-1366790307</t>
  </si>
  <si>
    <t>7593501825</t>
  </si>
  <si>
    <t>Trasy kabelového vedení Lokátory a markery Ball Marker 1428 - XR ID, fialový zabezpečováci zapisovatelný</t>
  </si>
  <si>
    <t>1143664495</t>
  </si>
  <si>
    <t>7593500965</t>
  </si>
  <si>
    <t>Trasy kabelového vedení Ohebná dvouplášťová korugovaná chránička 160/138smotek</t>
  </si>
  <si>
    <t>-300717727</t>
  </si>
  <si>
    <t>01.3</t>
  </si>
  <si>
    <t>Kabely zabezpečovací</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</si>
  <si>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</si>
  <si>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</si>
  <si>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-1727290106</t>
  </si>
  <si>
    <t>7590525232</t>
  </si>
  <si>
    <t>Montáž kabelu návěstního volně uloženého s jádrem 1 mm Cu TCEKEZE, TCEKFE, TCEKPFLEY, TCEKPFLEZE do 30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</si>
  <si>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2097092968</t>
  </si>
  <si>
    <t>7590555132</t>
  </si>
  <si>
    <t>Montáž forma pro kabely TCEKPFLE, TCEKPFLEY, TCEKPFLEZE, TCEKPFLEZY do 3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</si>
  <si>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512</t>
  </si>
  <si>
    <t>-295902950</t>
  </si>
  <si>
    <t>7590555142</t>
  </si>
  <si>
    <t>Montáž forma pro kabely TCEKPFLE, TCEKPFLEY, TCEKPFLEZE, TCEKPFLEZY do 24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</si>
  <si>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888729071</t>
  </si>
  <si>
    <t>7590521589</t>
  </si>
  <si>
    <t>Venkovní vedení kabelová - metalické sítě Plněné, párované s ochr. vodičem, armované Al dráty TCEKPFLEZE 3 P 1,0 D</t>
  </si>
  <si>
    <t>-846038860</t>
  </si>
  <si>
    <t>7590521619</t>
  </si>
  <si>
    <t>Venkovní vedení kabelová - metalické sítě Plněné, párované s ochr. vodičem, armované Al dráty TCEKPFLEZE 24 P 1,0 D</t>
  </si>
  <si>
    <t>1926646796</t>
  </si>
  <si>
    <t>7590541432</t>
  </si>
  <si>
    <t>Slaboproudé rozvody, kabely pro přívod a vnitřní instalaci Spojky metalických kabelů a příslušenství Teplem smrštitelná zesílená spojka pro netlakované kabely XAGA 500-43/8-150/EZE</t>
  </si>
  <si>
    <t>-501212023</t>
  </si>
  <si>
    <t>7590541442</t>
  </si>
  <si>
    <t>Slaboproudé rozvody, kabely pro přívod a vnitřní instalaci Spojky metalických kabelů a příslušenství Teplem smrštitelná zesílená spojka pro netlakované kabely XAGA 500-43/8-300/EZE</t>
  </si>
  <si>
    <t>1345064928</t>
  </si>
  <si>
    <t>7590525478</t>
  </si>
  <si>
    <t>Montáž spojky rovné pro plastové kabely párové Raychem XAGA s konektory UDW2 2 plášť s pancířem do 10 žil - nasazení manžety, spojení žil, převlečení manžety, nahřátí pro její tepelné smrštění, uložení spojky v jámě</t>
  </si>
  <si>
    <t>-249575569</t>
  </si>
  <si>
    <t>17</t>
  </si>
  <si>
    <t>7590525481</t>
  </si>
  <si>
    <t>Montáž spojky rovné pro plastové kabely párové Raychem XAGA s konektory UDW2 2 plášť s pancířem do 48 žil - nasazení manžety, spojení žil, převlečení manžety, nahřátí pro její tepelné smrštění, uložení spojky v jámě</t>
  </si>
  <si>
    <t>1436441961</t>
  </si>
  <si>
    <t>Venkovní zařízení</t>
  </si>
  <si>
    <t>18</t>
  </si>
  <si>
    <t>7590150030</t>
  </si>
  <si>
    <t>Uzemnění, ukolejnění Tyč zemnící se svorkou l=1,5m (HM0354405211015)</t>
  </si>
  <si>
    <t>801865066</t>
  </si>
  <si>
    <t>19</t>
  </si>
  <si>
    <t>7594110205</t>
  </si>
  <si>
    <t>Lanové propojení s kolíkovým ukončením LAI 1xFe9/210 norma 703029134 (HM0404223990154AV.00210)</t>
  </si>
  <si>
    <t>-705372664</t>
  </si>
  <si>
    <t>20</t>
  </si>
  <si>
    <t>7594110235</t>
  </si>
  <si>
    <t>Lanové propojení s kolíkovým ukončením LAI 1xFe9/450 norma 703029141 (HM0404223990154AV.00450)</t>
  </si>
  <si>
    <t>1597255556</t>
  </si>
  <si>
    <t>7594105316</t>
  </si>
  <si>
    <t>Montáž lanového propojení kolejnicového na dřevěné pražce do 5,5 m - příčné nebo podélné propojení kolejnic přímých kolejí a na výhybkách; usazení pražců mezi souběžnými kolejemi nebo podél koleje; připevnění lanového propojení na pražce nebo montážní trámky</t>
  </si>
  <si>
    <t>762711831</t>
  </si>
  <si>
    <t>22</t>
  </si>
  <si>
    <t>7590155042</t>
  </si>
  <si>
    <t>Montáž pasivní ochrany pro omezení atmosférických vlivů u neelektrizovaných tratí pro návěstidla, výstražníky a přejezd</t>
  </si>
  <si>
    <t>431154201</t>
  </si>
  <si>
    <t>02.1</t>
  </si>
  <si>
    <t>Návěstidla</t>
  </si>
  <si>
    <t>23</t>
  </si>
  <si>
    <t>7590710020</t>
  </si>
  <si>
    <t>Návěstidla světelná Návěstidlo stožár. 2 sv. typ:2004 (CV012525004)</t>
  </si>
  <si>
    <t>128</t>
  </si>
  <si>
    <t>1780332851</t>
  </si>
  <si>
    <t>24</t>
  </si>
  <si>
    <t>7590715032</t>
  </si>
  <si>
    <t>Montáž světelného návěstidla jednostranného stožárového se 2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</si>
  <si>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-2058091197</t>
  </si>
  <si>
    <t>25</t>
  </si>
  <si>
    <t>7590720425</t>
  </si>
  <si>
    <t>Součásti světelných návěstidel Základ svět.náv. T I Z 51x71x135cm (HM0592110090000)</t>
  </si>
  <si>
    <t>2123280567</t>
  </si>
  <si>
    <t>26</t>
  </si>
  <si>
    <t>7590725140</t>
  </si>
  <si>
    <t>Situování stožáru návěstidla nebo výstražníku přejezdového zařízení</t>
  </si>
  <si>
    <t>23493185</t>
  </si>
  <si>
    <t>27</t>
  </si>
  <si>
    <t>7590720600R</t>
  </si>
  <si>
    <t>Součásti světelných návěstidel Štítek označovací plastový pro návěstidlo</t>
  </si>
  <si>
    <t>1751206015</t>
  </si>
  <si>
    <t>28</t>
  </si>
  <si>
    <t>7590725046</t>
  </si>
  <si>
    <t>Montáž doplňujících součástí ke světelnému návěstidlu označovacího štítku</t>
  </si>
  <si>
    <t>-640695134</t>
  </si>
  <si>
    <t>29</t>
  </si>
  <si>
    <t>7590720190</t>
  </si>
  <si>
    <t>Součásti světelných návěstidel Skříň návěst. transformátorů ST3R/NTU-2 (CV012439006M)</t>
  </si>
  <si>
    <t>-397498633</t>
  </si>
  <si>
    <t>30</t>
  </si>
  <si>
    <t>7590720570</t>
  </si>
  <si>
    <t>Součásti světelných návěstidel Trafo ST 3 R1 (HM0374215010000)</t>
  </si>
  <si>
    <t>1598547941</t>
  </si>
  <si>
    <t>31</t>
  </si>
  <si>
    <t>7590725014</t>
  </si>
  <si>
    <t>Montáž doplňujících součástí ke světelnému návěstidlu skříně návěstních transformátorů</t>
  </si>
  <si>
    <t>556665911</t>
  </si>
  <si>
    <t>32</t>
  </si>
  <si>
    <t>7590725070</t>
  </si>
  <si>
    <t>Zatmelení skříně návěstního transformátoru</t>
  </si>
  <si>
    <t>-1786379522</t>
  </si>
  <si>
    <t>33</t>
  </si>
  <si>
    <t>7592700795</t>
  </si>
  <si>
    <t>Upozorňovadla, značky Návěsti označující místo na trati Upozorňovadlo vzdálenostní 1 pruh šikmý fólie (HM0404127150010)</t>
  </si>
  <si>
    <t>-896212850</t>
  </si>
  <si>
    <t>34</t>
  </si>
  <si>
    <t>7592700810</t>
  </si>
  <si>
    <t>Upozorňovadla, značky Návěsti označující místo na trati Upozorňovadlo vzdálenostní 2 pruhy šikmé fólie (HM0404127160020)</t>
  </si>
  <si>
    <t>970417362</t>
  </si>
  <si>
    <t>35</t>
  </si>
  <si>
    <t>7592700820</t>
  </si>
  <si>
    <t>Upozorňovadla, značky Návěsti označující místo na trati Upozorňovadlo vzdálenostní 3 pruhy šikmé fólie (HM0404127170030)</t>
  </si>
  <si>
    <t>-211497027</t>
  </si>
  <si>
    <t>36</t>
  </si>
  <si>
    <t>7592700830</t>
  </si>
  <si>
    <t>Upozorňovadla, značky Návěsti označující místo na trati Upozorňovadlo vzdálenostní 4 pruhy šikmé fólie (HM0404127180040)</t>
  </si>
  <si>
    <t>1485232789</t>
  </si>
  <si>
    <t>37</t>
  </si>
  <si>
    <t>7592700690</t>
  </si>
  <si>
    <t>Upozorňovadla, značky Návěsti označující místo na trati Základ upozorňovadla ZU (HM0321859992108)</t>
  </si>
  <si>
    <t>-389406044</t>
  </si>
  <si>
    <t>Poznámka k položce:_x000d_
Základ pro označník a upozorňovadlo</t>
  </si>
  <si>
    <t>38</t>
  </si>
  <si>
    <t>7592705014</t>
  </si>
  <si>
    <t>Montáž upozorňovadla vysokého na sloupek</t>
  </si>
  <si>
    <t>-870581940</t>
  </si>
  <si>
    <t>39</t>
  </si>
  <si>
    <t>7592700013</t>
  </si>
  <si>
    <t>Upozorňovadla, značky Štít návěstní Stanoviště samostatné předvěsti, 2 černé šípy proti sobě, velký 1500/1000 mm (HM0404129990691)</t>
  </si>
  <si>
    <t>-1771569075</t>
  </si>
  <si>
    <t>40</t>
  </si>
  <si>
    <t>7592705012</t>
  </si>
  <si>
    <t>Montáž upozorňovadla předvěstního na světelné návěstidlo AŽD</t>
  </si>
  <si>
    <t>1730934532</t>
  </si>
  <si>
    <t>03</t>
  </si>
  <si>
    <t>Vnitřní zařízení</t>
  </si>
  <si>
    <t>41</t>
  </si>
  <si>
    <t>75B871R</t>
  </si>
  <si>
    <t>ZAŘÍZENÍ BEZPEČNÉ KOMUNIKACE MEZI ZABEZPEČOVACÍMI ZAŘÍZENÍMI (32 PERIFERIÍ) - DODÁVKA</t>
  </si>
  <si>
    <t>KUS</t>
  </si>
  <si>
    <t>-2136448</t>
  </si>
  <si>
    <t>42</t>
  </si>
  <si>
    <t>75B877R</t>
  </si>
  <si>
    <t>ZAŘÍZENÍ BEZPEČNÉ KOMUNIKACE MEZI ZABEZPEČOVACÍMI ZAŘÍZENÍMI (32 PERIFERIÍ) - MONTÁŽ</t>
  </si>
  <si>
    <t>-361847465</t>
  </si>
  <si>
    <t>43</t>
  </si>
  <si>
    <t>75B919R</t>
  </si>
  <si>
    <t>ZÁKLADNÍ SW ELEKTRONICKÉHO STAVĚDLA S RELÉOVÝM ROZHRANÍM - ÚPRAVA</t>
  </si>
  <si>
    <t>-65409414</t>
  </si>
  <si>
    <t>44</t>
  </si>
  <si>
    <t>75B979R</t>
  </si>
  <si>
    <t>SW PRACOVIŠTĚ DISPEČERA DOZ - ÚPRAVA</t>
  </si>
  <si>
    <t>1649236084</t>
  </si>
  <si>
    <t>45</t>
  </si>
  <si>
    <t>75B999R</t>
  </si>
  <si>
    <t>SW PRO DOZ JEDNÉ STANICE - ÚPRAVA</t>
  </si>
  <si>
    <t>-1339283549</t>
  </si>
  <si>
    <t>46</t>
  </si>
  <si>
    <t>7593311080</t>
  </si>
  <si>
    <t>Konstrukční díly Svorkovnice WAGO 870 lichá lišta (CV724905011)</t>
  </si>
  <si>
    <t>-1234570501</t>
  </si>
  <si>
    <t>47</t>
  </si>
  <si>
    <t>7593311090</t>
  </si>
  <si>
    <t>Konstrukční díly Svorkovnice WAGO 870 sudá lišta (CV724905010)</t>
  </si>
  <si>
    <t>-1798827880</t>
  </si>
  <si>
    <t>48</t>
  </si>
  <si>
    <t>7590525790</t>
  </si>
  <si>
    <t>Montáž sady svorkovnic WAGO na DIN lištu</t>
  </si>
  <si>
    <t>-998500306</t>
  </si>
  <si>
    <t>49</t>
  </si>
  <si>
    <t>7590555244</t>
  </si>
  <si>
    <t>Ukončení kabel CMSM na svorkovnici WAGO přes 7 do 12 žil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</si>
  <si>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-1050393946</t>
  </si>
  <si>
    <t>50</t>
  </si>
  <si>
    <t>7593315425</t>
  </si>
  <si>
    <t>Zhotovení jednoho zapojení při volné vazbě - naměření vodiče, zatažení a připojení</t>
  </si>
  <si>
    <t>-447440264</t>
  </si>
  <si>
    <t>51</t>
  </si>
  <si>
    <t>7593317010</t>
  </si>
  <si>
    <t>Zrušení jednoho zapojení při volné vazbě - odpojení vodiče a jeho vytažení</t>
  </si>
  <si>
    <t>-1326401615</t>
  </si>
  <si>
    <t>03.1</t>
  </si>
  <si>
    <t>Kabelizace vnitřní</t>
  </si>
  <si>
    <t>52</t>
  </si>
  <si>
    <t>7492555012</t>
  </si>
  <si>
    <t>Montáž kabelů vícežílových Cu 12 x 1,5 mm2 - uložení do země, chráničky, na rošty, pod omítku apod.</t>
  </si>
  <si>
    <t>1578690718</t>
  </si>
  <si>
    <t>53</t>
  </si>
  <si>
    <t>7492555020</t>
  </si>
  <si>
    <t>Montáž kabelů vícežílových Cu 12 x 2,5 mm2 - uložení do země, chráničky, na rošty, pod omítku apod.</t>
  </si>
  <si>
    <t>1761697133</t>
  </si>
  <si>
    <t>54</t>
  </si>
  <si>
    <t>7590540619</t>
  </si>
  <si>
    <t xml:space="preserve">Slaboproudé rozvody, kabely pro přívod a vnitřní instalaci UTP/FTP kategorie 6a,  250MHz  1 Gbps UTP Nestíněný, vnitřní, drát, nehořlavý, bezhalogenní, nízkodýmavý</t>
  </si>
  <si>
    <t>334375526</t>
  </si>
  <si>
    <t>04</t>
  </si>
  <si>
    <t>Zkoušky, revize a dokumentace</t>
  </si>
  <si>
    <t>55</t>
  </si>
  <si>
    <t>7499250520</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</si>
  <si>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</si>
  <si>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-355050301</t>
  </si>
  <si>
    <t>56</t>
  </si>
  <si>
    <t>7499250525</t>
  </si>
  <si>
    <t>Vyhotovení výchozí revizní zprávy příplatek za každých dalších i započatých 500 000 Kč přes 1 000 000 Kč</t>
  </si>
  <si>
    <t>1704087147</t>
  </si>
  <si>
    <t>57</t>
  </si>
  <si>
    <t>7598095185</t>
  </si>
  <si>
    <t>Přezkoušení vlakových cest (vlakových i posunových) za 1 vlakovou cestu - postavení vlakových cest a přezkoušení návěstních znaků návěstidel po přeložení řadiče, přezkoušení změny návěstního pojmu z povolovacího na zakazující po odpadnutí kotvy kolejového relé, přezkoušení nouzového vybavení vlakové cesty, přezkoušení návěstních znaků při zapojení automatického traťového zabezpečovacího zařízení, přezkoušení odjezdových vlakových cest s použitím výlukového klíče pri současné činnosti odjezdových návěstidel</t>
  </si>
  <si>
    <t>-1922179911</t>
  </si>
  <si>
    <t>58</t>
  </si>
  <si>
    <t>7598095390</t>
  </si>
  <si>
    <t>Příprava ke komplexním zkouškám za 1 jízdní cestu do 30 výhybek - oživení, seřízení a nastavení zařízení s ohledem na postup jeho uvádění do provozu</t>
  </si>
  <si>
    <t>-1764344115</t>
  </si>
  <si>
    <t>59</t>
  </si>
  <si>
    <t>7598095460</t>
  </si>
  <si>
    <t>Komplexní zkouška za 1 jízdní cestu do 30 výhybek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</si>
  <si>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436500979</t>
  </si>
  <si>
    <t>60</t>
  </si>
  <si>
    <t>7598095575</t>
  </si>
  <si>
    <t>Vyhotovení protokolu UTZ pro TZZ AH bez hradla pro jednu kolej - vykonání prohlídky a zkoušky včetně vyhotovení protokolu podle vyhl. 100/1995 Sb.</t>
  </si>
  <si>
    <t>222124226</t>
  </si>
  <si>
    <t>61</t>
  </si>
  <si>
    <t>7598095075</t>
  </si>
  <si>
    <t>Přezkoušení a regulace proudokruhu světelných návěstidel - nastavení hlavice, přezkoušení správné činností relé a přezkoušení všech správných návěstních znaků, přeměření a vyregulovánl napětí na žárovkách, provizorní zaclonění žárovek a jeho odstranění</t>
  </si>
  <si>
    <t>-162732132</t>
  </si>
  <si>
    <t>62</t>
  </si>
  <si>
    <t>7598095040</t>
  </si>
  <si>
    <t>Zapojení zkušebního kolejového reliéfu pro jedno návěstidlo - položení a zapojení provizorních kabelů na svorky zkušebního reliéfu a reléových stojanů a vyzkoušení, odpojení kabelů po vyzkoušení zařízení</t>
  </si>
  <si>
    <t>-668414150</t>
  </si>
  <si>
    <t>OST</t>
  </si>
  <si>
    <t>Ostatní</t>
  </si>
  <si>
    <t>63</t>
  </si>
  <si>
    <t>7499751030</t>
  </si>
  <si>
    <t>Dokončovací práce zkušební provoz - včetně prokázání technických a kvalitativních parametrů zařízení</t>
  </si>
  <si>
    <t>hod</t>
  </si>
  <si>
    <t>-2106846946</t>
  </si>
  <si>
    <t>7499751040</t>
  </si>
  <si>
    <t>Dokončovací práce zaškolení obsluhy - seznámení obsluhy s funkcemi zařízení včetně odevzdání dokumentace skutečného provedení</t>
  </si>
  <si>
    <t>-613482568</t>
  </si>
  <si>
    <t>V1</t>
  </si>
  <si>
    <t>Výkop 1 - 35x50</t>
  </si>
  <si>
    <t>446</t>
  </si>
  <si>
    <t>PS 12-01-11 - Doudleby nad Orlicí, SZZ</t>
  </si>
  <si>
    <t>HSV - Práce a dodávky HSV</t>
  </si>
  <si>
    <t xml:space="preserve">    9 - Ostatní konstrukce a práce, bourání</t>
  </si>
  <si>
    <t>PSV - Práce a dodávky PSV</t>
  </si>
  <si>
    <t xml:space="preserve">    OST - Ostatní</t>
  </si>
  <si>
    <t>HSV</t>
  </si>
  <si>
    <t>Práce a dodávky HSV</t>
  </si>
  <si>
    <t>Ostatní konstrukce a práce, bourání</t>
  </si>
  <si>
    <t>977271112</t>
  </si>
  <si>
    <t>Řezání ocelových profilů na staveništi úhlovou bruskou, průřezu přes 500 do 1000 mm2</t>
  </si>
  <si>
    <t>72977962</t>
  </si>
  <si>
    <t>https://podminky.urs.cz/item/CS_URS_2026_01/977271112</t>
  </si>
  <si>
    <t>Poznámka k položce:_x000d_
Řezání kovové trubky zábradlí u L1b</t>
  </si>
  <si>
    <t>-2085627189</t>
  </si>
  <si>
    <t>65,000-63,580</t>
  </si>
  <si>
    <t>Trať směr Vamberk</t>
  </si>
  <si>
    <t>0,608-0</t>
  </si>
  <si>
    <t>460030024</t>
  </si>
  <si>
    <t>Přípravné terénní práce odstranění dřevitého porostu z keřů nebo stromků průměru kmenů do 5 cm včetně odstranění kořenů a složení do hromad nebo naložení na dopravní prostředek tvrdého hustého</t>
  </si>
  <si>
    <t>1377617112</t>
  </si>
  <si>
    <t>https://podminky.urs.cz/item/CS_URS_2026_01/460030024</t>
  </si>
  <si>
    <t>Na viditelnost návěstidla</t>
  </si>
  <si>
    <t>3*20</t>
  </si>
  <si>
    <t>460030114</t>
  </si>
  <si>
    <t>Přípravné terénní práce kácení stromů včetně naseknutí stromu, odřezání a odvětvení, odtáhnutí stromu a větví do 50 m nebo naložení na dopravní prostředek listnatých, průměru kmene přes 30 cm</t>
  </si>
  <si>
    <t>-1867810723</t>
  </si>
  <si>
    <t>https://podminky.urs.cz/item/CS_URS_2026_01/460030114</t>
  </si>
  <si>
    <t>1508676134</t>
  </si>
  <si>
    <t>11*0,6+1*0,8+5*1+12*1,2</t>
  </si>
  <si>
    <t>12*0,2</t>
  </si>
  <si>
    <t>Základ pomocného stavědla a RD</t>
  </si>
  <si>
    <t>5*0,5</t>
  </si>
  <si>
    <t>Základ kabelové a přístrojové skříně</t>
  </si>
  <si>
    <t>8*0,5</t>
  </si>
  <si>
    <t>Skříňka TJA</t>
  </si>
  <si>
    <t>1*0,1</t>
  </si>
  <si>
    <t>Demontáže základů - obkop základů</t>
  </si>
  <si>
    <t>2081850764</t>
  </si>
  <si>
    <t>460161142</t>
  </si>
  <si>
    <t>Hloubení kabelových rýh ručně včetně urovnání dna s přemístěním výkopku do vzdálenosti 3 m od okraje jámy nebo s naložením na dopravní prostředek šířky 35 cm hloubky 50 cm v hornině třídy těžitelnosti I skupiny 3</t>
  </si>
  <si>
    <t>-509829968</t>
  </si>
  <si>
    <t>https://podminky.urs.cz/item/CS_URS_2026_01/460161142</t>
  </si>
  <si>
    <t>výkop 35x50</t>
  </si>
  <si>
    <t>386+16</t>
  </si>
  <si>
    <t>Odkrytí stávajícího žlabu</t>
  </si>
  <si>
    <t>-422922455</t>
  </si>
  <si>
    <t>Výkop 35x90</t>
  </si>
  <si>
    <t>987</t>
  </si>
  <si>
    <t>Uzemnění</t>
  </si>
  <si>
    <t>460161412</t>
  </si>
  <si>
    <t>Hloubení kabelových rýh ručně včetně urovnání dna s přemístěním výkopku do vzdálenosti 3 m od okraje jámy nebo s naložením na dopravní prostředek šířky 65 cm hloubky 50 cm v hornině třídy těžitelnosti I skupiny 3</t>
  </si>
  <si>
    <t>-1909757781</t>
  </si>
  <si>
    <t>https://podminky.urs.cz/item/CS_URS_2026_01/460161412</t>
  </si>
  <si>
    <t>Výkop 60x50</t>
  </si>
  <si>
    <t>495</t>
  </si>
  <si>
    <t>460161612</t>
  </si>
  <si>
    <t>Hloubení kabelových rýh ručně včetně urovnání dna s přemístěním výkopku do vzdálenosti 3 m od okraje jámy nebo s naložením na dopravní prostředek šířky 80 cm hloubky 50 cm v hornině třídy těžitelnosti I skupiny 3</t>
  </si>
  <si>
    <t>-1144668186</t>
  </si>
  <si>
    <t>https://podminky.urs.cz/item/CS_URS_2026_01/460161612</t>
  </si>
  <si>
    <t>výkop 70x50</t>
  </si>
  <si>
    <t>460431152</t>
  </si>
  <si>
    <t>Zásyp kabelových rýh ručně s přemístění sypaniny ze vzdálenosti do 10 m, s uložením výkopku ve vrstvách včetně zhutnění a úpravy povrchu šířky 35 cm hloubky 50 cm z hornině třídy těžitelnosti I skupiny 3</t>
  </si>
  <si>
    <t>-1674871720</t>
  </si>
  <si>
    <t>https://podminky.urs.cz/item/CS_URS_2026_01/460431152</t>
  </si>
  <si>
    <t>248067869</t>
  </si>
  <si>
    <t>1037</t>
  </si>
  <si>
    <t>460431432</t>
  </si>
  <si>
    <t>Zásyp kabelových rýh ručně s přemístění sypaniny ze vzdálenosti do 10 m, s uložením výkopku ve vrstvách včetně zhutnění a úpravy povrchu šířky 65 cm hloubky 50 cm z horniny třídy těžitelnosti I skupiny 3</t>
  </si>
  <si>
    <t>-814090624</t>
  </si>
  <si>
    <t>https://podminky.urs.cz/item/CS_URS_2026_01/460431432</t>
  </si>
  <si>
    <t>460431632</t>
  </si>
  <si>
    <t>Zásyp kabelových rýh ručně s přemístění sypaniny ze vzdálenosti do 10 m, s uložením výkopku ve vrstvách včetně zhutnění a úpravy povrchu šířky 80 cm hloubky 50 cm z horniny třídy těžitelnosti I skupiny 3</t>
  </si>
  <si>
    <t>1683558258</t>
  </si>
  <si>
    <t>https://podminky.urs.cz/item/CS_URS_2026_01/460431632</t>
  </si>
  <si>
    <t>Výkop 70x50</t>
  </si>
  <si>
    <t>2059622798</t>
  </si>
  <si>
    <t>(386+16)*(0,35+0,4)+987*(0,35+0,4)+495*(0,6+0,4)</t>
  </si>
  <si>
    <t>-2048852227</t>
  </si>
  <si>
    <t>Protlaky [m]</t>
  </si>
  <si>
    <t>8+165+2*18+4*24+8*24</t>
  </si>
  <si>
    <t>-527689208</t>
  </si>
  <si>
    <t>-911763789</t>
  </si>
  <si>
    <t>460661111</t>
  </si>
  <si>
    <t>Kabelové lože z písku včetně podsypu, zhutnění a urovnání povrchu pro kabely nn bez zakrytí, šířky do 35 cm</t>
  </si>
  <si>
    <t>-762561813</t>
  </si>
  <si>
    <t>https://podminky.urs.cz/item/CS_URS_2026_01/460661111</t>
  </si>
  <si>
    <t>386+16+987</t>
  </si>
  <si>
    <t>460661113</t>
  </si>
  <si>
    <t>Kabelové lože z písku včetně podsypu, zhutnění a urovnání povrchu pro kabely nn bez zakrytí, šířky přes 50 do 65 cm</t>
  </si>
  <si>
    <t>694169303</t>
  </si>
  <si>
    <t>https://podminky.urs.cz/item/CS_URS_2026_01/460661113</t>
  </si>
  <si>
    <t>460661114</t>
  </si>
  <si>
    <t>Kabelové lože z písku včetně podsypu, zhutnění a urovnání povrchu pro kabely nn bez zakrytí, šířky přes 65 do 80 cm</t>
  </si>
  <si>
    <t>594094275</t>
  </si>
  <si>
    <t>https://podminky.urs.cz/item/CS_URS_2026_01/460661114</t>
  </si>
  <si>
    <t>468051131</t>
  </si>
  <si>
    <t>Bourání základu železobetonového</t>
  </si>
  <si>
    <t>-831500286</t>
  </si>
  <si>
    <t>https://podminky.urs.cz/item/CS_URS_2026_01/468051131</t>
  </si>
  <si>
    <t>Bourání základu návěstidel (6x demontáže + 1x zápis o situování návěstidel)</t>
  </si>
  <si>
    <t>7*0,5</t>
  </si>
  <si>
    <t>Bourání základu upozorňovadel, telefonů na sloupku a elmag. zámků</t>
  </si>
  <si>
    <t>30*0,1</t>
  </si>
  <si>
    <t>Demontáž základu mechanické závory</t>
  </si>
  <si>
    <t>2*0,5</t>
  </si>
  <si>
    <t>Demontáž betonové patky zábradlí</t>
  </si>
  <si>
    <t>0,6</t>
  </si>
  <si>
    <t>PSV</t>
  </si>
  <si>
    <t>Práce a dodávky PSV</t>
  </si>
  <si>
    <t>469981111</t>
  </si>
  <si>
    <t>Přesun hmot pro pomocné stavební práce při elektromontážích dopravní vzdálenost do 1000 m</t>
  </si>
  <si>
    <t>t</t>
  </si>
  <si>
    <t>-757431315</t>
  </si>
  <si>
    <t>https://podminky.urs.cz/item/CS_URS_2026_01/469981111</t>
  </si>
  <si>
    <t>741320105</t>
  </si>
  <si>
    <t>Montáž jističů se zapojením vodičů jednopólových nn do 25 A ve skříni</t>
  </si>
  <si>
    <t>-334429789</t>
  </si>
  <si>
    <t>https://podminky.urs.cz/item/CS_URS_2026_01/741320105</t>
  </si>
  <si>
    <t>741320135</t>
  </si>
  <si>
    <t>Montáž jističů se zapojením vodičů dvoupólových nn do 25 A ve skříni</t>
  </si>
  <si>
    <t>65939634</t>
  </si>
  <si>
    <t>https://podminky.urs.cz/item/CS_URS_2026_01/741320135</t>
  </si>
  <si>
    <t>-1826673778</t>
  </si>
  <si>
    <t>-1288923417</t>
  </si>
  <si>
    <t>-1714728489</t>
  </si>
  <si>
    <t>34575601</t>
  </si>
  <si>
    <t>žlab kabelový drátěný GZ v přes 60mm š přes 150 do 250mm</t>
  </si>
  <si>
    <t>511457806</t>
  </si>
  <si>
    <t>-970627179</t>
  </si>
  <si>
    <t>1000592889</t>
  </si>
  <si>
    <t>998741101</t>
  </si>
  <si>
    <t>Přesun hmot pro silnoproud stanovený z hmotnosti přesunovaného materiálu vodorovná dopravní vzdálenost do 50 m základní v objektech výšky do 6 m</t>
  </si>
  <si>
    <t>-868122489</t>
  </si>
  <si>
    <t>https://podminky.urs.cz/item/CS_URS_2026_01/998741101</t>
  </si>
  <si>
    <t xml:space="preserve">    01.2 - Optické kabely</t>
  </si>
  <si>
    <t xml:space="preserve">    01.4 - Kabely silové</t>
  </si>
  <si>
    <t xml:space="preserve">    02.2 - Snímače počítače náprav</t>
  </si>
  <si>
    <t xml:space="preserve">    02.3 - Přestavníky</t>
  </si>
  <si>
    <t xml:space="preserve">    02.4 - Výkolejky</t>
  </si>
  <si>
    <t xml:space="preserve">    02.5 - Skříňe, KO a PSt venkovní</t>
  </si>
  <si>
    <t xml:space="preserve">    02.6 - Přejezd P4037</t>
  </si>
  <si>
    <t xml:space="preserve">    03.1 - Vnitřní zařízení PZZ</t>
  </si>
  <si>
    <t xml:space="preserve">    03.2 - Vnitřní zařízení SÚ</t>
  </si>
  <si>
    <t xml:space="preserve">    03.3 - Klimatizace</t>
  </si>
  <si>
    <t xml:space="preserve">    03.4 - Diagnostika</t>
  </si>
  <si>
    <t>04 - Demontáže</t>
  </si>
  <si>
    <t>05 - Zkoušky, revize, dokumentace</t>
  </si>
  <si>
    <t>HSV - HSV</t>
  </si>
  <si>
    <t xml:space="preserve">    5 - Komunikace pozemní</t>
  </si>
  <si>
    <t>-1433619739</t>
  </si>
  <si>
    <t>-902745065</t>
  </si>
  <si>
    <t>-1923785206</t>
  </si>
  <si>
    <t>Chránička</t>
  </si>
  <si>
    <t>1044342507</t>
  </si>
  <si>
    <t>1883156531</t>
  </si>
  <si>
    <t>7593500090</t>
  </si>
  <si>
    <t>Trasy kabelového vedení Kabelové žlaby (100x100) spodní + vrchní díl plast</t>
  </si>
  <si>
    <t>992117302</t>
  </si>
  <si>
    <t>Žlab plastový 100x100</t>
  </si>
  <si>
    <t>386</t>
  </si>
  <si>
    <t>7593500095</t>
  </si>
  <si>
    <t>Trasy kabelového vedení Kabelové žlaby (100x100) spojka plast</t>
  </si>
  <si>
    <t>-1506506399</t>
  </si>
  <si>
    <t>7593500150</t>
  </si>
  <si>
    <t>Trasy kabelového vedení Kabelové žlaby (200x126) spodní + vrchní díl plast</t>
  </si>
  <si>
    <t>1877749355</t>
  </si>
  <si>
    <t>Plastový žlab 120x200</t>
  </si>
  <si>
    <t>16+495+2*11</t>
  </si>
  <si>
    <t>7593500155</t>
  </si>
  <si>
    <t>Trasy kabelového vedení Kabelové žlaby (200x126) spojka plast</t>
  </si>
  <si>
    <t>-1941779411</t>
  </si>
  <si>
    <t>558323629</t>
  </si>
  <si>
    <t>1871664372</t>
  </si>
  <si>
    <t>01.2</t>
  </si>
  <si>
    <t>Optické kabely</t>
  </si>
  <si>
    <t>7598035190</t>
  </si>
  <si>
    <t>Kontrola průchodnosti trubky pro optický kabel</t>
  </si>
  <si>
    <t>-1913969999</t>
  </si>
  <si>
    <t>7598035015</t>
  </si>
  <si>
    <t>Měření parametrů optického kabelu na třech vlnových délkách metodou OTDR a TM na skládce, kabelu se 24 vlákny - včetně vyhotovení měřícího protokolu</t>
  </si>
  <si>
    <t>584179355</t>
  </si>
  <si>
    <t>7598035060</t>
  </si>
  <si>
    <t>Měření parametrů optického kabelu na třech vlnových délkách metodou OTDR a TM po položení nebo zavěšení, kabelu se 24 vlákny - včetně vyhotovení měřícího protokolu</t>
  </si>
  <si>
    <t>2112110619</t>
  </si>
  <si>
    <t>7590565050</t>
  </si>
  <si>
    <t>Spojování a ukončení kabelů optických svár optického vlákna ve spojce (rozvaděči) do 36 vláken - práce spojené s montáží specifikované kabelizace specifikovaným způsobem</t>
  </si>
  <si>
    <t>vlákno</t>
  </si>
  <si>
    <t>-571812116</t>
  </si>
  <si>
    <t>7593505292</t>
  </si>
  <si>
    <t>Zafukování optického kabelu HDPE</t>
  </si>
  <si>
    <t>-100005665</t>
  </si>
  <si>
    <t>7590560054</t>
  </si>
  <si>
    <t>Optické kabely Optické kabely střední konstrukce pro záfuk, přifuk do HDPE chráničky 24 vl. 2x12 vl./trubička, HDPE plášť 8,1 mm (6 el.)</t>
  </si>
  <si>
    <t>1662016182</t>
  </si>
  <si>
    <t>7593501125</t>
  </si>
  <si>
    <t>Trasy kabelového vedení Chráničky optického kabelu HDPE 6040 průměr 40/33 mm</t>
  </si>
  <si>
    <t>1632389417</t>
  </si>
  <si>
    <t>2*77" černá</t>
  </si>
  <si>
    <t>7593505202</t>
  </si>
  <si>
    <t>Uložení HDPE trubky pro optický kabel do výkopu bez zřízení lože a bez krytí</t>
  </si>
  <si>
    <t>536438425</t>
  </si>
  <si>
    <t>1323633775</t>
  </si>
  <si>
    <t>7590521594</t>
  </si>
  <si>
    <t>Venkovní vedení kabelová - metalické sítě Plněné, párované s ochr. vodičem, armované Al dráty TCEKPFLEZE 4 P 1,0 D</t>
  </si>
  <si>
    <t>685897581</t>
  </si>
  <si>
    <t>7590521604</t>
  </si>
  <si>
    <t>Venkovní vedení kabelová - metalické sítě Plněné, párované s ochr. vodičem, armované Al dráty TCEKPFLEZE 7 P 1,0 D</t>
  </si>
  <si>
    <t>1480370933</t>
  </si>
  <si>
    <t>7590521609</t>
  </si>
  <si>
    <t>Venkovní vedení kabelová - metalické sítě Plněné, párované s ochr. vodičem, armované Al dráty TCEKPFLEZE 12 P 1,0 D</t>
  </si>
  <si>
    <t>84114436</t>
  </si>
  <si>
    <t>7590521614</t>
  </si>
  <si>
    <t>Venkovní vedení kabelová - metalické sítě Plněné, párované s ochr. vodičem, armované Al dráty TCEKPFLEZE 16 P 1,0 D</t>
  </si>
  <si>
    <t>100471257</t>
  </si>
  <si>
    <t>-1028566604</t>
  </si>
  <si>
    <t>7590521629</t>
  </si>
  <si>
    <t>Venkovní vedení kabelová - metalické sítě Plněné, párované s ochr. vodičem, armované Al dráty TCEKPFLEZE 48 P 1,0 D</t>
  </si>
  <si>
    <t>1442067155</t>
  </si>
  <si>
    <t>7590521634</t>
  </si>
  <si>
    <t>Venkovní vedení kabelová - metalické sítě Plněné, párované s ochr. vodičem, armované Al dráty TCEKPFLEZE 61 P 1,0 D</t>
  </si>
  <si>
    <t>2122600771</t>
  </si>
  <si>
    <t>7590520604</t>
  </si>
  <si>
    <t>Venkovní vedení kabelová - metalické sítě Plněné 4x0,8 TCEPKPFLEY 3 x 4 x 0,8</t>
  </si>
  <si>
    <t>-787005076</t>
  </si>
  <si>
    <t>1214474344</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</si>
  <si>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</si>
  <si>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</si>
  <si>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2067003595</t>
  </si>
  <si>
    <t>-542666231</t>
  </si>
  <si>
    <t>7590525233</t>
  </si>
  <si>
    <t>Montáž kabelu návěstního volně uloženého s jádrem 1 mm Cu TCEKEZE, TCEKFE, TCEKPFLEY, TCEKPFLEZE do 61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</si>
  <si>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1481429686</t>
  </si>
  <si>
    <t>1995203682</t>
  </si>
  <si>
    <t>7590555134</t>
  </si>
  <si>
    <t>Montáž forma pro kabely TCEKPFLE, TCEKPFLEY, TCEKPFLEZE, TCEKPFLEZY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</si>
  <si>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-1021760616</t>
  </si>
  <si>
    <t>7590555136</t>
  </si>
  <si>
    <t>Montáž forma pro kabely TCEKPFLE, TCEKPFLEY, TCEKPFLEZE, TCEKPFLEZY do 7 P 1,0 - odstranění pláště na jednom konci kabelu, odstranění izolace z konců žil na svorkovnici, zhotovení vodní zábrany, zformování a konečná úprava kabelu, kontrolní a závěrečné mě</t>
  </si>
  <si>
    <t>-1860239378</t>
  </si>
  <si>
    <t>ZE 7p</t>
  </si>
  <si>
    <t>84</t>
  </si>
  <si>
    <t>TCEPKPFLEY 3XN0,8</t>
  </si>
  <si>
    <t>7590555138</t>
  </si>
  <si>
    <t>Montáž forma pro kabely TCEKPFLE, TCEKPFLEY, TCEKPFLEZE, TCEKPFLEZY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</si>
  <si>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1482047659</t>
  </si>
  <si>
    <t>7590555140</t>
  </si>
  <si>
    <t>Montáž forma pro kabely TCEKPFLE, TCEKPFLEY, TCEKPFLEZE, TCEKPFLEZY do 16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</si>
  <si>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-783174512</t>
  </si>
  <si>
    <t>1999042965</t>
  </si>
  <si>
    <t>7590555146</t>
  </si>
  <si>
    <t>Montáž forma pro kabely TCEKPFLE, TCEKPFLEY, TCEKPFLEZE, TCEKPFLEZY do 48 P 1,0 - odstranění pláště na jednom konci kabelu, odstranění izolace z konců žil na svorkovnici, zhotovení vodní zábrany, zformování a konečná úprava kabelu, kontrolní a závěrečné m</t>
  </si>
  <si>
    <t>-1074592090</t>
  </si>
  <si>
    <t>ZE 48p</t>
  </si>
  <si>
    <t>7590555148</t>
  </si>
  <si>
    <t>Montáž forma pro kabely TCEKPFLE, TCEKPFLEY, TCEKPFLEZE, TCEKPFLEZY do 61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</si>
  <si>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1422096343</t>
  </si>
  <si>
    <t>786630962</t>
  </si>
  <si>
    <t>2042824161</t>
  </si>
  <si>
    <t>7590541487</t>
  </si>
  <si>
    <t>Slaboproudé rozvody, kabely pro přívod a vnitřní instalaci Spojky metalických kabelů a příslušenství Teplem smrštitelná zesílená spojka pro netlakované kabely XAGA 500-100/25-500/EZE</t>
  </si>
  <si>
    <t>-848392396</t>
  </si>
  <si>
    <t>7590525479</t>
  </si>
  <si>
    <t>Montáž spojky rovné pro plastové kabely párové Raychem XAGA s konektory UDW2 2 plášť s pancířem do 20 žil - nasazení manžety, spojení žil, převlečení manžety, nahřátí pro její tepelné smrštění, uložení spojky v jámě</t>
  </si>
  <si>
    <t>291339740</t>
  </si>
  <si>
    <t>563236035</t>
  </si>
  <si>
    <t>7590525484</t>
  </si>
  <si>
    <t>Montáž spojky rovné pro plastové kabely párové Raychem XAGA s konektory UDW2 2 plášť s pancířem do 100 žil - nasazení manžety, spojení žil, převlečení manžety, nahřátí pro její tepelné smrštění, uložení spojky v jámě</t>
  </si>
  <si>
    <t>-1697993146</t>
  </si>
  <si>
    <t>01.4</t>
  </si>
  <si>
    <t>Kabely silové</t>
  </si>
  <si>
    <t>7492501690</t>
  </si>
  <si>
    <t>Kabely, vodiče, šňůry Cu - nn Kabel silový 2 a 3-žílový Cu, plastová izolace CYKY 2O1,5 (2Dx1,5)</t>
  </si>
  <si>
    <t>58097956</t>
  </si>
  <si>
    <t>CYKY 2x1,5</t>
  </si>
  <si>
    <t>7492501740</t>
  </si>
  <si>
    <t>Kabely, vodiče, šňůry Cu - nn Kabel silový 2 a 3-žílový Cu, plastová izolace CYKY 3O1,5 (3Ax1,5)</t>
  </si>
  <si>
    <t>-1524611510</t>
  </si>
  <si>
    <t>CYKY-O 3x1,5</t>
  </si>
  <si>
    <t>7492553010</t>
  </si>
  <si>
    <t>Montáž kabelů 2- a 3-žílových Cu do 16 mm2 - uložení do země, chráničky, na rošty, pod omítku apod.</t>
  </si>
  <si>
    <t>1537283515</t>
  </si>
  <si>
    <t>7492751020</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</si>
  <si>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</si>
  <si>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304286158</t>
  </si>
  <si>
    <t>7492501870</t>
  </si>
  <si>
    <t>Kabely, vodiče, šňůry Cu - nn Kabel silový 4 a 5-žílový Cu, plastová izolace CYKY 4J10 (4Bx10)</t>
  </si>
  <si>
    <t>1563046695</t>
  </si>
  <si>
    <t>Poznámka k položce:_x000d_
Změna položky: Kabel silový 4 žilový CYKCY 4x10</t>
  </si>
  <si>
    <t>CYKCY 4x10 [m]</t>
  </si>
  <si>
    <t>248</t>
  </si>
  <si>
    <t>7492501930</t>
  </si>
  <si>
    <t>Kabely, vodiče, šňůry Cu - nn Kabel silový 4 a 5-žílový Cu, plastová izolace CYKY 4J6 (4Bx6)</t>
  </si>
  <si>
    <t>159917762</t>
  </si>
  <si>
    <t>Poznámka k položce:_x000d_
Kabel CYKCY 4x6</t>
  </si>
  <si>
    <t>7492502020</t>
  </si>
  <si>
    <t>Kabely, vodiče, šňůry Cu - nn Kabel silový 4 a 5-žílový Cu, plastová izolace CYKY 5J4 (5Cx4)</t>
  </si>
  <si>
    <t>691366169</t>
  </si>
  <si>
    <t>CYKY-J 5x4</t>
  </si>
  <si>
    <t>7492554010</t>
  </si>
  <si>
    <t>Montáž kabelů 4- a 5-žílových Cu do 16 mm2 - uložení do země, chráničky, na rošty, pod omítku apod.</t>
  </si>
  <si>
    <t>1800400692</t>
  </si>
  <si>
    <t>7492751022</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</si>
  <si>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</si>
  <si>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-1550626025</t>
  </si>
  <si>
    <t>7590541574</t>
  </si>
  <si>
    <t>Slaboproudé rozvody, kabely pro přívod a vnitřní instalaci Spojky metalických kabelů a příslušenství Teplem smrštitelná zesílená spojka s hliníkovou kostrou pro netlakované kabely XAGA 550-43/8-500</t>
  </si>
  <si>
    <t>-171714894</t>
  </si>
  <si>
    <t>Poznámka k položce:_x000d_
Průběžná spojka pro kabely PE-ALE-CLT</t>
  </si>
  <si>
    <t>7590525463</t>
  </si>
  <si>
    <t>Montáž spojky rovné pro plastové kabely párové Raychem XAGA s konektory UDW2 2 plášť bez pancíře do 10 žil - nasazení manžety, spojení žil, převlečení manžety, nahřátí pro její tepelné smrštění, uložení spojky v jámě</t>
  </si>
  <si>
    <t>-349711573</t>
  </si>
  <si>
    <t>7590140100</t>
  </si>
  <si>
    <t>Závěry Skříň kolejová TJA plastová (CV736599001)</t>
  </si>
  <si>
    <t>1580908216</t>
  </si>
  <si>
    <t>7594205084</t>
  </si>
  <si>
    <t>Montáž kolejové skříně TJA, TJAP bez připojení na kolejnice - usazení skříně do výkopu bez provedení zemních prací, propojení skříně s kolejnicemi jednokolíkovými lanovými propojeními, připevnění lan k pražci a montážním trámkům, zatažení kabelů, proměření izolačního stavu, označení skříně. Bez zhotovení a zapojení kabelových forem</t>
  </si>
  <si>
    <t>629822212</t>
  </si>
  <si>
    <t>7491600190</t>
  </si>
  <si>
    <t>Uzemnění Vnější Uzemňovací vedení v zemi, kruhovým vodičem FeZn do D=10 mm</t>
  </si>
  <si>
    <t>1665423338</t>
  </si>
  <si>
    <t>7491600180</t>
  </si>
  <si>
    <t>Uzemnění Vnější Uzemňovací vedení v zemi, páskem FeZn do 120 mm2</t>
  </si>
  <si>
    <t>-1134266298</t>
  </si>
  <si>
    <t>7491601450</t>
  </si>
  <si>
    <t>Uzemnění Hromosvodné vedení Svorka SR 2b</t>
  </si>
  <si>
    <t>779088878</t>
  </si>
  <si>
    <t>7491601470</t>
  </si>
  <si>
    <t>Uzemnění Hromosvodné vedení Svorka SR 3b - plech</t>
  </si>
  <si>
    <t>2008748367</t>
  </si>
  <si>
    <t>7491652010</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</si>
  <si>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 kabelové kynety a chráničku</t>
  </si>
  <si>
    <t>-556716537</t>
  </si>
  <si>
    <t>65</t>
  </si>
  <si>
    <t>1436669852</t>
  </si>
  <si>
    <t>66</t>
  </si>
  <si>
    <t>7596910010</t>
  </si>
  <si>
    <t>Venkovní telefonní objekty Objekt telef.venk.VTO 3 plastový sloupek (CV540329003)</t>
  </si>
  <si>
    <t>-1926237662</t>
  </si>
  <si>
    <t>67</t>
  </si>
  <si>
    <t>7596915030</t>
  </si>
  <si>
    <t>Montáž telefonního objektu VTO 3 - 11 plastového ve sloupu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</si>
  <si>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495872619</t>
  </si>
  <si>
    <t>68</t>
  </si>
  <si>
    <t>7591300212</t>
  </si>
  <si>
    <t>Zámky Zámek výměn. jednoduchý odtlačný univerzální (HM0404156080000)</t>
  </si>
  <si>
    <t>-5906784</t>
  </si>
  <si>
    <t>69</t>
  </si>
  <si>
    <t>7591305010</t>
  </si>
  <si>
    <t>Montáž zámku výměnového jednoduchého - úprava štěrkového lože, rozebrání zámku, uvolnění závěrného háku, montáž ochranné skříňky a kostry zámku, regulace závěrného háku, přetypování a sestavení zámku, nasazení krytu a jeho zajištění, oštítkování klíčů a kontrola činnosti</t>
  </si>
  <si>
    <t>-1053260092</t>
  </si>
  <si>
    <t>70</t>
  </si>
  <si>
    <t>7591300180</t>
  </si>
  <si>
    <t>Zámky Skříň ochranná PHS pro výměn.zámek PHS (HM0404156040000)</t>
  </si>
  <si>
    <t>2068969509</t>
  </si>
  <si>
    <t>71</t>
  </si>
  <si>
    <t>7591300220</t>
  </si>
  <si>
    <t>Zámky Zámek přenosný ambulantní (HM0404158010000)</t>
  </si>
  <si>
    <t>1623460478</t>
  </si>
  <si>
    <t>72</t>
  </si>
  <si>
    <t>7591305172</t>
  </si>
  <si>
    <t>Montáž součástí zámku ochranné skříňky</t>
  </si>
  <si>
    <t>1272210883</t>
  </si>
  <si>
    <t>73</t>
  </si>
  <si>
    <t>7590710025</t>
  </si>
  <si>
    <t>Návěstidla světelná Návěstidlo stožár. 2 sv. typ:2005 (CV012525005)</t>
  </si>
  <si>
    <t>846979597</t>
  </si>
  <si>
    <t>74</t>
  </si>
  <si>
    <t>7590710060</t>
  </si>
  <si>
    <t>Návěstidla světelná Návěstidlo stožár. 3 sv. typ:2016 (CV012525012)</t>
  </si>
  <si>
    <t>-1683719066</t>
  </si>
  <si>
    <t>75</t>
  </si>
  <si>
    <t>7590710100</t>
  </si>
  <si>
    <t>Návěstidla světelná Návěstidlo stožár. 4 sv. typ:2029 (CV012525020)</t>
  </si>
  <si>
    <t>1426674955</t>
  </si>
  <si>
    <t>76</t>
  </si>
  <si>
    <t>7590710135</t>
  </si>
  <si>
    <t>Návěstidla světelná Návěstidlo stožár. 4 sv. typ:2039 (CV012525027)</t>
  </si>
  <si>
    <t>1187474539</t>
  </si>
  <si>
    <t>77</t>
  </si>
  <si>
    <t>7590710150</t>
  </si>
  <si>
    <t>Návěstidla světelná Návěstidlo stožár. 5 sv. typ:2042 (CV012525030)</t>
  </si>
  <si>
    <t>1475931138</t>
  </si>
  <si>
    <t>78</t>
  </si>
  <si>
    <t>7590710155</t>
  </si>
  <si>
    <t>Návěstidla světelná Návěstidlo stožár. 5 sv. typ:2043 (CV012525031)</t>
  </si>
  <si>
    <t>1485727822</t>
  </si>
  <si>
    <t>79</t>
  </si>
  <si>
    <t>7590710290</t>
  </si>
  <si>
    <t>Návěstidla světelná Návěstidlo trpasl. 2 sv. typ:3603 (CV012525062)</t>
  </si>
  <si>
    <t>895374056</t>
  </si>
  <si>
    <t>80</t>
  </si>
  <si>
    <t>7590710330</t>
  </si>
  <si>
    <t>Návěstidla světelná Návěstidlo trpasl. 5 sv. typ:3617 (CV012525071)</t>
  </si>
  <si>
    <t>-536092919</t>
  </si>
  <si>
    <t>81</t>
  </si>
  <si>
    <t>-291622890</t>
  </si>
  <si>
    <t>82</t>
  </si>
  <si>
    <t>7590715034</t>
  </si>
  <si>
    <t>Montáž světelného návěstidla jednostranného stožárového se 3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</si>
  <si>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-443821298</t>
  </si>
  <si>
    <t>83</t>
  </si>
  <si>
    <t>7590715036</t>
  </si>
  <si>
    <t>Montáž světelného návěstidla jednostranného stožárového se 4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</si>
  <si>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-277560008</t>
  </si>
  <si>
    <t>7590715042</t>
  </si>
  <si>
    <t>Montáž světelného návěstidla jednostranného stožárového s 5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</si>
  <si>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1053693721</t>
  </si>
  <si>
    <t>85</t>
  </si>
  <si>
    <t>7590715122</t>
  </si>
  <si>
    <t>Montáž světelného návěstidla trpasličího na betonový základ se 2 svítilnami - sestavení kompletního návěstidla bez označení štítky, postavení návěstidla na základ, montáž transformátoru do skříně nebo návěstní svítilny, propojení se svorkovnicemi a svítilnami, montáž obdélníkové tabulky, nasměrování návěstidla, nátěr. Bez ukončení a zapojení zemního kabelu</t>
  </si>
  <si>
    <t>619596057</t>
  </si>
  <si>
    <t>86</t>
  </si>
  <si>
    <t>7590715128</t>
  </si>
  <si>
    <t>Montáž světelného návěstidla trpasličího na betonový základ s 5 svítilnami - sestavení kompletního návěstidla bez označení štítky, postavení návěstidla na základ, montáž transformátoru do skříně nebo návěstní svítilny, propojení se svorkovnicemi a svítilnami, montáž obdélníkové tabulky, nasměrování návěstidla, nátěr. Bez ukončení a zapojení zemního kabelu</t>
  </si>
  <si>
    <t>7870747</t>
  </si>
  <si>
    <t>87</t>
  </si>
  <si>
    <t>7590720445</t>
  </si>
  <si>
    <t>Součásti světelných návěstidel Základ trp.sv.náv. TRIN 40x40x100cm (HM0592111120000)</t>
  </si>
  <si>
    <t>789679892</t>
  </si>
  <si>
    <t>88</t>
  </si>
  <si>
    <t>7590720450</t>
  </si>
  <si>
    <t>Součásti světelných návěstidel Základ trp.sv.náv. TRIIN 40x65x100cm (HM0592111130000)</t>
  </si>
  <si>
    <t>488700359</t>
  </si>
  <si>
    <t>89</t>
  </si>
  <si>
    <t>-116895958</t>
  </si>
  <si>
    <t>90</t>
  </si>
  <si>
    <t>7590720435</t>
  </si>
  <si>
    <t>Součásti světelných návěstidel Základ svět.náv. TIIIZ 53x73x170cm (HM0592110140000)</t>
  </si>
  <si>
    <t>1005765696</t>
  </si>
  <si>
    <t>Výstražníky se závorou</t>
  </si>
  <si>
    <t>91</t>
  </si>
  <si>
    <t>-1966391442</t>
  </si>
  <si>
    <t>návěstidlo</t>
  </si>
  <si>
    <t>výstražník</t>
  </si>
  <si>
    <t>92</t>
  </si>
  <si>
    <t>7590720020</t>
  </si>
  <si>
    <t>Součásti světelných návěstidel Záslepka pomocná (CV012279001)</t>
  </si>
  <si>
    <t>1479162057</t>
  </si>
  <si>
    <t>93</t>
  </si>
  <si>
    <t>7590725052</t>
  </si>
  <si>
    <t>Montáž doplňujících součástí ke světelnému návěstidlu záslepky na svítilnu</t>
  </si>
  <si>
    <t>-1231001687</t>
  </si>
  <si>
    <t>94</t>
  </si>
  <si>
    <t>7590720901</t>
  </si>
  <si>
    <t>Součásti světelných návěstidel Držák se štítkem samolep. červený 104x128mm 1 znak alfanum. (HM0404001100001)</t>
  </si>
  <si>
    <t>-123660727</t>
  </si>
  <si>
    <t>Poznámka k položce:_x000d_
S; L</t>
  </si>
  <si>
    <t>95</t>
  </si>
  <si>
    <t>7590720902</t>
  </si>
  <si>
    <t>Součásti světelných návěstidel Držák se štítkem samolep. červený 104x128mm 2 znaky alfanum. (HM0404001100002)</t>
  </si>
  <si>
    <t>-1979025799</t>
  </si>
  <si>
    <t>Poznámka k položce:_x000d_
S1; S2; S3; S4; VL</t>
  </si>
  <si>
    <t>96</t>
  </si>
  <si>
    <t>7590720903</t>
  </si>
  <si>
    <t>Součásti světelných návěstidel Držák se štítkem samolep. červený 210x128mm 3 znaky alfanum. (HM0404001100003)</t>
  </si>
  <si>
    <t>-1170255684</t>
  </si>
  <si>
    <t>Poznámka k položce:_x000d_
L1b; L3a; Lc1; Lc2; Lc3; Lc4</t>
  </si>
  <si>
    <t>97</t>
  </si>
  <si>
    <t>7590720923</t>
  </si>
  <si>
    <t>Součásti světelných návěstidel Držák se štítkem samolep. modrý 210x128mm 3 znaky alfanum. (HM0404001100019)</t>
  </si>
  <si>
    <t>1018785926</t>
  </si>
  <si>
    <t>Poznámka k položce:_x000d_
Se1; Se2; Se3; Se4; Se5; Se6; Se7; Se8; Se9</t>
  </si>
  <si>
    <t>98</t>
  </si>
  <si>
    <t>7590720924</t>
  </si>
  <si>
    <t>Součásti světelných návěstidel Držák se štítkem samolep. modrý 210x128mm 4 znaky alfanum. (HM0404001100020)</t>
  </si>
  <si>
    <t>643616700</t>
  </si>
  <si>
    <t>Poznámka k položce:_x000d_
Se10; Se11; Se12; Se14</t>
  </si>
  <si>
    <t>99</t>
  </si>
  <si>
    <t>7590720925</t>
  </si>
  <si>
    <t>Součásti světelných návěstidel Držák se štítkem samolep. modrý 210x128mm 5 znaků alfanum. (HM0404001100021)</t>
  </si>
  <si>
    <t>-2058146526</t>
  </si>
  <si>
    <t>Poznámka k položce:_x000d_
ASe13</t>
  </si>
  <si>
    <t>100</t>
  </si>
  <si>
    <t>1540241024</t>
  </si>
  <si>
    <t>101</t>
  </si>
  <si>
    <t>2036540323</t>
  </si>
  <si>
    <t>102</t>
  </si>
  <si>
    <t>7590720200</t>
  </si>
  <si>
    <t>Součásti světelných návěstidel Pás označovací velký - plast bílá - červená (CV012449006)</t>
  </si>
  <si>
    <t>615613</t>
  </si>
  <si>
    <t>103</t>
  </si>
  <si>
    <t>7590720205</t>
  </si>
  <si>
    <t>Součásti světelných návěstidel Pás označovací velký - plast bílá - modrá (CV012449007)</t>
  </si>
  <si>
    <t>514208917</t>
  </si>
  <si>
    <t>104</t>
  </si>
  <si>
    <t>7590720232</t>
  </si>
  <si>
    <t>Součásti světelných návěstidel Pás označovací žlutý reflexní 1000 mm (CV012449026)</t>
  </si>
  <si>
    <t>-1915126841</t>
  </si>
  <si>
    <t>105</t>
  </si>
  <si>
    <t>7590720220</t>
  </si>
  <si>
    <t>Součásti světelných návěstidel Pás označovací malý - plast červená - bílá (CV012449010)</t>
  </si>
  <si>
    <t>-1483820836</t>
  </si>
  <si>
    <t>106</t>
  </si>
  <si>
    <t>7590725042</t>
  </si>
  <si>
    <t>Montáž doplňujících součástí ke světelnému návěstidlu označovacího pásu malého</t>
  </si>
  <si>
    <t>-1662613042</t>
  </si>
  <si>
    <t>107</t>
  </si>
  <si>
    <t>-1290567752</t>
  </si>
  <si>
    <t>108</t>
  </si>
  <si>
    <t>7592701055</t>
  </si>
  <si>
    <t>Upozorňovadla, značky Návěsti označující místo na trati Upozorň.vzdál.1 trojúhelní úplné norma 00108A (HM0404129990561)</t>
  </si>
  <si>
    <t>-1699800315</t>
  </si>
  <si>
    <t>109</t>
  </si>
  <si>
    <t>7592701060</t>
  </si>
  <si>
    <t>Upozorňovadla, značky Návěsti označující místo na trati Upozorň.vzdál.2 trojúhelní úplné norma 00108B (HM0404129990562)</t>
  </si>
  <si>
    <t>-1272541697</t>
  </si>
  <si>
    <t>110</t>
  </si>
  <si>
    <t>7592701065</t>
  </si>
  <si>
    <t>Upozorňovadla, značky Návěsti označující místo na trati Upozorň.vzdál.3 trojúhelní úplné norma 00108C (HM0404129990563)</t>
  </si>
  <si>
    <t>98809143</t>
  </si>
  <si>
    <t>111</t>
  </si>
  <si>
    <t>-59562971</t>
  </si>
  <si>
    <t>112</t>
  </si>
  <si>
    <t>7592701460</t>
  </si>
  <si>
    <t>Upozorňovadla, značky Návěsti označující místo na trati Označník Posun zakázán (HM0404129990690)</t>
  </si>
  <si>
    <t>-1857740050</t>
  </si>
  <si>
    <t>113</t>
  </si>
  <si>
    <t>5912045020</t>
  </si>
  <si>
    <t>Montáž návěstidla včetně sloupku a patky označníku Poznámka: 1. V cenách jsou započteny náklady na zemní práce, montáž patky, sloupku a návěstidla, úpravu a rozprostření zeminy na terén. 2. V cenách nejsou obsaženy náklady na dodávku materiálu.</t>
  </si>
  <si>
    <t>908757120</t>
  </si>
  <si>
    <t>114</t>
  </si>
  <si>
    <t>1436778408</t>
  </si>
  <si>
    <t>02.2</t>
  </si>
  <si>
    <t>Snímače počítače náprav</t>
  </si>
  <si>
    <t>115</t>
  </si>
  <si>
    <t>7592005050</t>
  </si>
  <si>
    <t>Montáž počítacího bodu (senzoru) RSR 180 - uložení a připevnění na určené místo, seřízení polohy, přezkoušení</t>
  </si>
  <si>
    <t>607487100</t>
  </si>
  <si>
    <t>116</t>
  </si>
  <si>
    <t>7592010102</t>
  </si>
  <si>
    <t>Kolové senzory a snímače počítačů náprav Snímač průjezdu kola RSR 180 (5 m kabel)</t>
  </si>
  <si>
    <t>-232000002</t>
  </si>
  <si>
    <t>117</t>
  </si>
  <si>
    <t>7594305015</t>
  </si>
  <si>
    <t>Montáž součástí počítače náprav neoprénové ochranné hadice se soupravou pro upevnění k pražci</t>
  </si>
  <si>
    <t>-257848494</t>
  </si>
  <si>
    <t>118</t>
  </si>
  <si>
    <t>7592010142</t>
  </si>
  <si>
    <t>Kolové senzory a snímače počítačů náprav Neoprénová ochr. hadice 4,8 m</t>
  </si>
  <si>
    <t>-1513762119</t>
  </si>
  <si>
    <t>119</t>
  </si>
  <si>
    <t>7592010152</t>
  </si>
  <si>
    <t>Kolové senzory a snímače počítačů náprav Montážní sada neoprénové ochr.hadice</t>
  </si>
  <si>
    <t>-1894293052</t>
  </si>
  <si>
    <t>120</t>
  </si>
  <si>
    <t>7594305040</t>
  </si>
  <si>
    <t>Montáž součástí počítače náprav upevňovací kolejnicové čelisti SK 140</t>
  </si>
  <si>
    <t>-792767391</t>
  </si>
  <si>
    <t>Poznámka k položce:_x000d_
SK 150</t>
  </si>
  <si>
    <t>121</t>
  </si>
  <si>
    <t>7592010168</t>
  </si>
  <si>
    <t>Kolové senzory a snímače počítačů náprav Upevňovací souprava SK150</t>
  </si>
  <si>
    <t>1820274709</t>
  </si>
  <si>
    <t>122</t>
  </si>
  <si>
    <t>7594305035</t>
  </si>
  <si>
    <t>Montáž součástí počítače náprav kabelového závěru KSL-FP pro RSR</t>
  </si>
  <si>
    <t>-707893881</t>
  </si>
  <si>
    <t>123</t>
  </si>
  <si>
    <t>7592010202</t>
  </si>
  <si>
    <t>Kolové senzory a snímače počítačů náprav Kabelový závěr KSL-FP pro RSR (s EPO)</t>
  </si>
  <si>
    <t>160457451</t>
  </si>
  <si>
    <t>124</t>
  </si>
  <si>
    <t>7592010206</t>
  </si>
  <si>
    <t>Kolové senzory a snímače počítačů náprav Uzemňovací souprava pro KSL-FP</t>
  </si>
  <si>
    <t>-1251301689</t>
  </si>
  <si>
    <t>125</t>
  </si>
  <si>
    <t>7592010270</t>
  </si>
  <si>
    <t>Kolové senzory a snímače počítačů náprav Zkušební přípravek PB200</t>
  </si>
  <si>
    <t>1229792126</t>
  </si>
  <si>
    <t>02.3</t>
  </si>
  <si>
    <t>Přestavníky</t>
  </si>
  <si>
    <t>126</t>
  </si>
  <si>
    <t>7591010040</t>
  </si>
  <si>
    <t>Přestavníky Přestavník elektromotorický EP 631.2/L (CV200319002)</t>
  </si>
  <si>
    <t>1971435829</t>
  </si>
  <si>
    <t>127</t>
  </si>
  <si>
    <t>7591010030</t>
  </si>
  <si>
    <t>Přestavníky Přestavník elektromotorický EP 631.1/P (CV200319001)</t>
  </si>
  <si>
    <t>-617731889</t>
  </si>
  <si>
    <t>7591010170</t>
  </si>
  <si>
    <t>Přestavníky Přestavník elektromotorický EP 681.1/P (CV200819001)</t>
  </si>
  <si>
    <t>973462752</t>
  </si>
  <si>
    <t>129</t>
  </si>
  <si>
    <t>7591010180</t>
  </si>
  <si>
    <t>Přestavníky Přestavník elektromotorický EP 681.2/L (CV200819002)</t>
  </si>
  <si>
    <t>1724821160</t>
  </si>
  <si>
    <t>130</t>
  </si>
  <si>
    <t>7591080782</t>
  </si>
  <si>
    <t>Ostatní náhradní díly EP600 Souprava připevňovací 03083K (CV030839011)</t>
  </si>
  <si>
    <t>1806197866</t>
  </si>
  <si>
    <t>131</t>
  </si>
  <si>
    <t>7591080805</t>
  </si>
  <si>
    <t>Ostatní náhradní díly EP600 Spojnice přestavníková na jednoduché výhybce s čelisť.závěrem (č.v.031049001)</t>
  </si>
  <si>
    <t>-756373068</t>
  </si>
  <si>
    <t>132</t>
  </si>
  <si>
    <t>7591030123</t>
  </si>
  <si>
    <t>Kontrolní tyče Tyč kontrolní kloubová sestavená krátká III (CV030929003)</t>
  </si>
  <si>
    <t>-819364731</t>
  </si>
  <si>
    <t>133</t>
  </si>
  <si>
    <t>7591030133</t>
  </si>
  <si>
    <t>Kontrolní tyče Tyč kontrolní kloubová sestavená dlouhá III (CV030939003)</t>
  </si>
  <si>
    <t>919608806</t>
  </si>
  <si>
    <t>134</t>
  </si>
  <si>
    <t>7591050020</t>
  </si>
  <si>
    <t>Kryty Kryt kontrolních pravítek úplný (CV030729002)</t>
  </si>
  <si>
    <t>927232838</t>
  </si>
  <si>
    <t>135</t>
  </si>
  <si>
    <t>7590140180</t>
  </si>
  <si>
    <t>Závěry Závěr kabelový UPMP-WM VII. (CV736709007)</t>
  </si>
  <si>
    <t>1946066420</t>
  </si>
  <si>
    <t>136</t>
  </si>
  <si>
    <t>7590190040</t>
  </si>
  <si>
    <t>Ostatní Uzávěr šroubový (CV721039001)</t>
  </si>
  <si>
    <t>2017834209</t>
  </si>
  <si>
    <t>137</t>
  </si>
  <si>
    <t>7591080215</t>
  </si>
  <si>
    <t>Ostatní náhradní díly EP600 Klika sestavená (CV200515013)</t>
  </si>
  <si>
    <t>1124369385</t>
  </si>
  <si>
    <t>138</t>
  </si>
  <si>
    <t>7591015034</t>
  </si>
  <si>
    <t>Montáž elektromotorického přestavníku na výhybce s kontrolou jazyků s upevněním kloubovým na koleji - připevnění přestavníku pomocí připevňovací soupravy a zatažení kabelu s kabelovou formou do kabelového závěru, mechanické přezkoušení chodu opravný nátěr. Bez zemních prací</t>
  </si>
  <si>
    <t>-1927264888</t>
  </si>
  <si>
    <t>139</t>
  </si>
  <si>
    <t>7591015062</t>
  </si>
  <si>
    <t>Připojení elektromotorického přestavníku na výhybku s kontrolou jazyků - připojení a seřízení přestavníkové spojnice, montáž a seřízení kontrolního ústrojí</t>
  </si>
  <si>
    <t>2127493692</t>
  </si>
  <si>
    <t>140</t>
  </si>
  <si>
    <t>7591035020</t>
  </si>
  <si>
    <t>Montáž kontrolní tyče kloubové krátké</t>
  </si>
  <si>
    <t>-1286876569</t>
  </si>
  <si>
    <t>141</t>
  </si>
  <si>
    <t>7591035030</t>
  </si>
  <si>
    <t>Montáž kontrolní tyče kloubové dlouhé</t>
  </si>
  <si>
    <t>-1423627887</t>
  </si>
  <si>
    <t>142</t>
  </si>
  <si>
    <t>7591045020</t>
  </si>
  <si>
    <t>Montáž pravítka kontrolního horního sestaveného</t>
  </si>
  <si>
    <t>1934070848</t>
  </si>
  <si>
    <t>143</t>
  </si>
  <si>
    <t>7591045030</t>
  </si>
  <si>
    <t>Montáž pravítka kontrolního dolního sestaveného</t>
  </si>
  <si>
    <t>-1021828258</t>
  </si>
  <si>
    <t>02.4</t>
  </si>
  <si>
    <t>Výkolejky</t>
  </si>
  <si>
    <t>144</t>
  </si>
  <si>
    <t>7590910380</t>
  </si>
  <si>
    <t>Výkolejky Výkolejka kompletní S49 levá přestavník a návěst vlevo (CV040709002)</t>
  </si>
  <si>
    <t>1474747016</t>
  </si>
  <si>
    <t>145</t>
  </si>
  <si>
    <t>7590910370</t>
  </si>
  <si>
    <t>Výkolejky Výkolejka kompletní S49 pravá přestavník a návěst vpravo (CV040709001)</t>
  </si>
  <si>
    <t>-53205777</t>
  </si>
  <si>
    <t>146</t>
  </si>
  <si>
    <t>7590920040</t>
  </si>
  <si>
    <t>Součásti výkolejek Spojnice výkolejková krátká (CV040705004)</t>
  </si>
  <si>
    <t>626084066</t>
  </si>
  <si>
    <t>147</t>
  </si>
  <si>
    <t>7590915042</t>
  </si>
  <si>
    <t>Montáž výkolejky ústřední stavěné bez návěstního tělesa s přestavníkem elektromotorickým - připevnění upevňovací soupravy přestavníku, výkolejky a její montáž, připevnění přestavníku na upevňovací soupravu, zatažení kabelu s kabelovou formou do kabelového závěru, mechanické přezkoušení chodu, nátěr. Bez zemních prací</t>
  </si>
  <si>
    <t>1834129022</t>
  </si>
  <si>
    <t>148</t>
  </si>
  <si>
    <t>7590910460</t>
  </si>
  <si>
    <t>Výkolejky Výkolejka ruční S49 levá návěst vlevo (CV040719002)</t>
  </si>
  <si>
    <t>-1302718826</t>
  </si>
  <si>
    <t>149</t>
  </si>
  <si>
    <t>7590920090</t>
  </si>
  <si>
    <t>Součásti výkolejek Kontrolní zámek pro polohu výkolejky mimo kol (CV040705019)</t>
  </si>
  <si>
    <t>1886307898</t>
  </si>
  <si>
    <t>150</t>
  </si>
  <si>
    <t>7590915022</t>
  </si>
  <si>
    <t>Montáž výkolejky s návěstním tělesem se zámkem kontrolním - položení na dřevěné pražce, označení a vyvrtání otvorů, položení a přišroubování na paty kolejnice, přišroubování dosedacího úhelníku, vyzkoušení, namontování spojovací tyče, přezkoušení chodu, úprava typu klíče, očíslování výkolejky, nátěr</t>
  </si>
  <si>
    <t>957525416</t>
  </si>
  <si>
    <t>02.5</t>
  </si>
  <si>
    <t>Skříňe, KO a PSt venkovní</t>
  </si>
  <si>
    <t>151</t>
  </si>
  <si>
    <t>7590120120</t>
  </si>
  <si>
    <t>Skříně Základ betonový PSK (HM0592111090000)</t>
  </si>
  <si>
    <t>-1830694217</t>
  </si>
  <si>
    <t>152</t>
  </si>
  <si>
    <t>7590120175</t>
  </si>
  <si>
    <t>Skříně Skříň přístroj.pro přejezdy sp 133/313.1.12 (HM0354399998281)</t>
  </si>
  <si>
    <t>1074675164</t>
  </si>
  <si>
    <t>153</t>
  </si>
  <si>
    <t>7590125057</t>
  </si>
  <si>
    <t>Montáž skříně společné přístrojové pro přejezdy - usazení skříně a zatažení kabelů bez zhotovení a zapojení kabelových forem. Bez kabelových příchytek</t>
  </si>
  <si>
    <t>1820635252</t>
  </si>
  <si>
    <t>154</t>
  </si>
  <si>
    <t>7590120090</t>
  </si>
  <si>
    <t>Skříně Skříň kabelová pomocná SKP 76 svorkovnice WAGO (CV490449013)</t>
  </si>
  <si>
    <t>668663707</t>
  </si>
  <si>
    <t>155</t>
  </si>
  <si>
    <t>7590125030</t>
  </si>
  <si>
    <t>Montáž skříně PSK, SKP, SPP - postavení na betonový základ, montáž rámu do skříně, propojení prvků rámu s panelem svorkovnic drátovou formou, zatažení kabelů bez zhotovení a zapojení kabelových forem. Bez kabelových příchytek</t>
  </si>
  <si>
    <t>-2059545339</t>
  </si>
  <si>
    <t>156</t>
  </si>
  <si>
    <t>7590300010</t>
  </si>
  <si>
    <t>Pomocná stavědla Stavědlo pomocné pro 5 výměn typové (CV707519003)</t>
  </si>
  <si>
    <t>-1067778124</t>
  </si>
  <si>
    <t>Poznámka k položce:_x000d_
Pomocné stavědlo s elektromagnetickým zámkem</t>
  </si>
  <si>
    <t>157</t>
  </si>
  <si>
    <t>7590300020</t>
  </si>
  <si>
    <t>Pomocná stavědla Zámek (CV707515012)</t>
  </si>
  <si>
    <t>-817330670</t>
  </si>
  <si>
    <t>158</t>
  </si>
  <si>
    <t>7590305010</t>
  </si>
  <si>
    <t>Montáž pomocného stavědla - včetně zatažení kabelů bez zhotovení a zapojení kabelových forem</t>
  </si>
  <si>
    <t>1254326306</t>
  </si>
  <si>
    <t>02.6</t>
  </si>
  <si>
    <t>Přejezd P4037</t>
  </si>
  <si>
    <t>159</t>
  </si>
  <si>
    <t>7592810030</t>
  </si>
  <si>
    <t>Výstražníky Výstražník V3 (CV708289004)</t>
  </si>
  <si>
    <t>-672110533</t>
  </si>
  <si>
    <t>160</t>
  </si>
  <si>
    <t>7592825015</t>
  </si>
  <si>
    <t>Montáž součástí výstražníku skříně výstražníku</t>
  </si>
  <si>
    <t>1147581567</t>
  </si>
  <si>
    <t>161</t>
  </si>
  <si>
    <t>7592830200</t>
  </si>
  <si>
    <t>Součásti stojanu se závorou Křídla s protizávaž.velkým (CV708405007)</t>
  </si>
  <si>
    <t>-610728220</t>
  </si>
  <si>
    <t>162</t>
  </si>
  <si>
    <t>7592835045</t>
  </si>
  <si>
    <t>Montáž součástí stojanu se závorou protizávaží velkého</t>
  </si>
  <si>
    <t>123054809</t>
  </si>
  <si>
    <t>163</t>
  </si>
  <si>
    <t>7592830030</t>
  </si>
  <si>
    <t>Součásti stojanu se závorou Stojan závory s pohonem- P2V (CV708409003)</t>
  </si>
  <si>
    <t>-657678011</t>
  </si>
  <si>
    <t>164</t>
  </si>
  <si>
    <t>7592815042</t>
  </si>
  <si>
    <t>Montáž plastového výstražníku AŽD 97 se dvěma skříněmi a se závorou AŽD - 99 - smontování kompletního výstražníku, označení označovacími štítky, postavení a montáž výstražníku na základ, zatažení kabelu bez zhotovení a zapojení kabelové formy, nátěr. Bez provedení ochrany proti vlivu trakcí</t>
  </si>
  <si>
    <t>-2065696860</t>
  </si>
  <si>
    <t>165</t>
  </si>
  <si>
    <t>7592830810</t>
  </si>
  <si>
    <t>Součásti stojanu se závorou Břevno kompozitní úplné EKC 7,0 m (CV708485022)</t>
  </si>
  <si>
    <t>597701</t>
  </si>
  <si>
    <t>166</t>
  </si>
  <si>
    <t>7592835032</t>
  </si>
  <si>
    <t>Montáž součástí stojanu se závorou břevna závorového nad 5,5 m</t>
  </si>
  <si>
    <t>-123590039</t>
  </si>
  <si>
    <t>167</t>
  </si>
  <si>
    <t>7592820432</t>
  </si>
  <si>
    <t>Součásti výstražníku Nosič výstražníku pravý (CV708405064)</t>
  </si>
  <si>
    <t>1281531682</t>
  </si>
  <si>
    <t>168</t>
  </si>
  <si>
    <t>7592820433</t>
  </si>
  <si>
    <t>Součásti výstražníku Nosič výstražníku levý (CV708405065)</t>
  </si>
  <si>
    <t>-464684944</t>
  </si>
  <si>
    <t>169</t>
  </si>
  <si>
    <t>7592820430</t>
  </si>
  <si>
    <t>Součásti výstražníku Nosič výstražníku (CV708285051)</t>
  </si>
  <si>
    <t>1850951730</t>
  </si>
  <si>
    <t>170</t>
  </si>
  <si>
    <t>7592825010</t>
  </si>
  <si>
    <t>Montáž součástí výstražníku nosiče výstražníku</t>
  </si>
  <si>
    <t>-1046325706</t>
  </si>
  <si>
    <t>171</t>
  </si>
  <si>
    <t>7592820204</t>
  </si>
  <si>
    <t>Součásti výstražníku Kříž výstr. vícekolejný kompl. refl. A32b zvýrazněný (HM0404229200110) od r. 2020</t>
  </si>
  <si>
    <t>57270583</t>
  </si>
  <si>
    <t>172</t>
  </si>
  <si>
    <t>7592820110</t>
  </si>
  <si>
    <t>Součásti výstražníku Nosič kříže (CV708405063)</t>
  </si>
  <si>
    <t>1468188453</t>
  </si>
  <si>
    <t>173</t>
  </si>
  <si>
    <t>7592825110</t>
  </si>
  <si>
    <t>Montáž součástí výstražníku kříže výstražného</t>
  </si>
  <si>
    <t>-1095393370</t>
  </si>
  <si>
    <t>174</t>
  </si>
  <si>
    <t>7590190010</t>
  </si>
  <si>
    <t>Ostatní Patka základová</t>
  </si>
  <si>
    <t>-868819031</t>
  </si>
  <si>
    <t>Pomocné stavědlo</t>
  </si>
  <si>
    <t>Základ RD</t>
  </si>
  <si>
    <t>175</t>
  </si>
  <si>
    <t>7590110120</t>
  </si>
  <si>
    <t>Domky, přístřešky Reléový domek - výška 3,10 m - podle zvl. požadavků a předložené dokumentace vč. základní výbavy rozvaděče, osvětlení, dvou zásuvek, ventilátoru a topení 3x2 m</t>
  </si>
  <si>
    <t>1837113620</t>
  </si>
  <si>
    <t>176</t>
  </si>
  <si>
    <t>7590115010</t>
  </si>
  <si>
    <t>Montáž objektu rozměru do 6,0 x 3,0 m - usazení na základy, zatažení kabelů a zřízení kabelové rezervy, opravný nátěr. Neobsahuje výkop a zához jam</t>
  </si>
  <si>
    <t>1427603028</t>
  </si>
  <si>
    <t>177</t>
  </si>
  <si>
    <t>7590120160</t>
  </si>
  <si>
    <t>Skříně Skříňka ovl. pro PZZ-RE (CV723089004)</t>
  </si>
  <si>
    <t>-1652806386</t>
  </si>
  <si>
    <t>Poznámka k položce:_x000d_
MONTÁŽ DO SKŘÍNĚ SPOLEČNÉ PŘÍSTROJOVÉ PRO PŘEJEZDY</t>
  </si>
  <si>
    <t>178</t>
  </si>
  <si>
    <t>7590195015</t>
  </si>
  <si>
    <t>Montáž ovládací skříňky přejezdového zařízení na objekt - připevnění skříňky, zatažení kabelu z domku nebo PSK a zapojení na ovládací skříň, ochrana skříňky připojením na hlavní uzemňovací sběrnici v domku nebo na zemnicí svorník PSK</t>
  </si>
  <si>
    <t>-18257317</t>
  </si>
  <si>
    <t>179</t>
  </si>
  <si>
    <t>1912082378</t>
  </si>
  <si>
    <t>180</t>
  </si>
  <si>
    <t>7596915035</t>
  </si>
  <si>
    <t>Montáž telefonního objektu VTO 3 - 11 do společné přístrojové skříně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</si>
  <si>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-383180378</t>
  </si>
  <si>
    <t>181</t>
  </si>
  <si>
    <t>7592825085</t>
  </si>
  <si>
    <t>Montáž součástí výstražníku zdroje akustického signálu pro nevidomé</t>
  </si>
  <si>
    <t>-2130749108</t>
  </si>
  <si>
    <t>182</t>
  </si>
  <si>
    <t>7592820750</t>
  </si>
  <si>
    <t>Součásti výstražníku Signalizace akustická ZN-24 (HM0404229200020)</t>
  </si>
  <si>
    <t>-489291363</t>
  </si>
  <si>
    <t>183</t>
  </si>
  <si>
    <t>7592825105</t>
  </si>
  <si>
    <t>Montáž součástí výstražníku zařízení pro nevidomé - do jednoho výstražníku</t>
  </si>
  <si>
    <t>503132731</t>
  </si>
  <si>
    <t>184</t>
  </si>
  <si>
    <t>7592820550</t>
  </si>
  <si>
    <t>Součásti výstražníku Přijímač AS úplný (CV708285107)</t>
  </si>
  <si>
    <t>1366954925</t>
  </si>
  <si>
    <t>Vnitřní zařízení PZZ</t>
  </si>
  <si>
    <t>185</t>
  </si>
  <si>
    <t>7590190210</t>
  </si>
  <si>
    <t>Ostatní Skříňka na dokumenty</t>
  </si>
  <si>
    <t>944631191</t>
  </si>
  <si>
    <t>186</t>
  </si>
  <si>
    <t>7590190150</t>
  </si>
  <si>
    <t>Ostatní Žebřík trojdílný univerzální 3x7 příček (HM0478850007607)</t>
  </si>
  <si>
    <t>-549673128</t>
  </si>
  <si>
    <t>187</t>
  </si>
  <si>
    <t>7592905010</t>
  </si>
  <si>
    <t>Montáž článku niklokadmiového kapacity do 200 Ah - postavení článku, připojení vodičů, ochrana svorek vazelinou, změření napětí, kontrola elektrolytu s případným doplněním destilovanou vodou</t>
  </si>
  <si>
    <t>1772616348</t>
  </si>
  <si>
    <t>188</t>
  </si>
  <si>
    <t>7592910135</t>
  </si>
  <si>
    <t>Baterie Staniční akumulátory NiCd článek 1,2 V/180 Ah C5 se sintrovanou elektrodou, cena včetně spojovacího materiálu a bateriového nosiče či stojanu</t>
  </si>
  <si>
    <t>-429337168</t>
  </si>
  <si>
    <t>189</t>
  </si>
  <si>
    <t>7593005012</t>
  </si>
  <si>
    <t>Montáž dobíječe, usměrňovače, napáječe nástěnného - včetně připojení vodičů elektrické sítě ss rozvodu a uzemnění, přezkoušení funkce</t>
  </si>
  <si>
    <t>-1768270217</t>
  </si>
  <si>
    <t>190</t>
  </si>
  <si>
    <t>7593000130</t>
  </si>
  <si>
    <t>Dobíječe, usměrňovače, napáječe Usměrňovač D400 G24/30, oceloplechová prosklená nástěnná skříň 600x600x250, základní stavová indikace opticky</t>
  </si>
  <si>
    <t>-1717878221</t>
  </si>
  <si>
    <t>191</t>
  </si>
  <si>
    <t>7593315100</t>
  </si>
  <si>
    <t>Montáž zabezpečovacího stojanu reléového - upevnění stojanu do stojanové řady, připojení ochranného uzemnění a informativní kontrola zapojení</t>
  </si>
  <si>
    <t>952055615</t>
  </si>
  <si>
    <t>192</t>
  </si>
  <si>
    <t>7592810908</t>
  </si>
  <si>
    <t>Reléový stojan PZS vystrojený na dvoukolejné trati s automatickými závorami 2 - 4 kusy výstražníků - kategorie dle ČSN 34 2650 ed.2: PZS 3(2) S,B(N),I(L)</t>
  </si>
  <si>
    <t>komplet</t>
  </si>
  <si>
    <t>-800059375</t>
  </si>
  <si>
    <t>193</t>
  </si>
  <si>
    <t>7593315120</t>
  </si>
  <si>
    <t>Montáž stojanové řady pro 1 stojan - sestavení dodané konstrukce, vyměření místa a usazení stojanové řady, montáž ochranných plechů a roštu stojanové řady, ukotvení</t>
  </si>
  <si>
    <t>177567958</t>
  </si>
  <si>
    <t>194</t>
  </si>
  <si>
    <t>7593310880</t>
  </si>
  <si>
    <t>Konstrukční díly Řada stojan. pro 1 stojan 19 polí inov. (HM0404215990311)</t>
  </si>
  <si>
    <t>-17082629</t>
  </si>
  <si>
    <t>195</t>
  </si>
  <si>
    <t>7593315140</t>
  </si>
  <si>
    <t>Ukotvení stojanové řady do stěny jednou spojnicí</t>
  </si>
  <si>
    <t>-1446049265</t>
  </si>
  <si>
    <t>196</t>
  </si>
  <si>
    <t>7593315230</t>
  </si>
  <si>
    <t>Montáž stojanu pro baterie 12 V 200 Ah - umístění na určené místo, vyrovnání do vodováhy</t>
  </si>
  <si>
    <t>-849847005</t>
  </si>
  <si>
    <t>197</t>
  </si>
  <si>
    <t>7593310860</t>
  </si>
  <si>
    <t>Konstrukční díly Stojan pod baterie (CV621849001)</t>
  </si>
  <si>
    <t>10484524</t>
  </si>
  <si>
    <t>PZZ</t>
  </si>
  <si>
    <t>SZZ</t>
  </si>
  <si>
    <t>03.2</t>
  </si>
  <si>
    <t>Vnitřní zařízení SÚ</t>
  </si>
  <si>
    <t>198</t>
  </si>
  <si>
    <t>7596200004</t>
  </si>
  <si>
    <t>Indikátory horkoběžnosti Vybavení domku - stůl, židle apod.</t>
  </si>
  <si>
    <t>-1528569630</t>
  </si>
  <si>
    <t>199</t>
  </si>
  <si>
    <t>75B211R</t>
  </si>
  <si>
    <t>JEDNOTNÉ OVLÁDACÍ PRACOVIŠTĚ (JOP), TECHNOLOGIE, NEZÁLOHOVANÉ - DODÁVKA</t>
  </si>
  <si>
    <t>-1777910838</t>
  </si>
  <si>
    <t>200</t>
  </si>
  <si>
    <t>75B217R</t>
  </si>
  <si>
    <t>JEDNOTNÉ OVLÁDACÍ PRACOVIŠTĚ (JOP), TECHNOLOGIE, NEZÁLOHOVANÉ - MONTÁŽ</t>
  </si>
  <si>
    <t>1606733335</t>
  </si>
  <si>
    <t>201</t>
  </si>
  <si>
    <t>75B221R</t>
  </si>
  <si>
    <t>SERVISNÍ A DIAGNOSTICKÉ PRACOVIŠTĚ, TECHNOLOGIE - DODÁVKA</t>
  </si>
  <si>
    <t>-1290870423</t>
  </si>
  <si>
    <t>202</t>
  </si>
  <si>
    <t>75B227R</t>
  </si>
  <si>
    <t>SERVISNÍ A DIAGNOSTICKÉ PRACOVIŠTĚ, TECHNOLOGIE - MONTÁŽ</t>
  </si>
  <si>
    <t>-380506888</t>
  </si>
  <si>
    <t>203</t>
  </si>
  <si>
    <t>75B231R</t>
  </si>
  <si>
    <t>GRAFICKO-TECHNOLOGICKÁ NADSTAVBA - DODÁVKA</t>
  </si>
  <si>
    <t>-619418389</t>
  </si>
  <si>
    <t>204</t>
  </si>
  <si>
    <t>75B237R</t>
  </si>
  <si>
    <t>GRAFICKO-TECHNOLOGICKÁ NADSTAVBA - MONTÁŽ</t>
  </si>
  <si>
    <t>-1198191362</t>
  </si>
  <si>
    <t>205</t>
  </si>
  <si>
    <t>75B261R</t>
  </si>
  <si>
    <t>NÁBYTEK PRO JOP A SERVISNÍ A DIAGNOSTICKÉ PRACOVIŠTĚ - STOLY PEVNÉ PRO JEDNO PRACOVIŠTĚ - DODÁVKA</t>
  </si>
  <si>
    <t>910032154</t>
  </si>
  <si>
    <t>206</t>
  </si>
  <si>
    <t>75B267R</t>
  </si>
  <si>
    <t>NÁBYTEK PRO JOP A SERVISNÍ A DIAGNOSTICKÉ PRACOVIŠTĚ - STOLY PEVNÉ PRO JEDNO PRACOVIŠTĚ - MONTÁŽ</t>
  </si>
  <si>
    <t>503994094</t>
  </si>
  <si>
    <t>207</t>
  </si>
  <si>
    <t>75B911R</t>
  </si>
  <si>
    <t>ZÁKLADNÍ SW ELEKTRONICKÉHO STAVĚDLA S RELÉOVÝM ROZHRANÍM - DODÁVKA</t>
  </si>
  <si>
    <t>429312198</t>
  </si>
  <si>
    <t>208</t>
  </si>
  <si>
    <t>75B987R</t>
  </si>
  <si>
    <t>SW PRO GRAFICKO-TECHNOLOGICKOU NADSTAVBU - MONTÁŽ</t>
  </si>
  <si>
    <t>553058102</t>
  </si>
  <si>
    <t>209</t>
  </si>
  <si>
    <t>7593310000R1</t>
  </si>
  <si>
    <t>Konstrukční díly Skříň kabelová DIN včetně doplnění PO pro PN</t>
  </si>
  <si>
    <t>-2110605752</t>
  </si>
  <si>
    <t>210</t>
  </si>
  <si>
    <t>75B497R</t>
  </si>
  <si>
    <t>SKŘÍŇ KABELOVÁ - MONTÁŽ</t>
  </si>
  <si>
    <t>-791482849</t>
  </si>
  <si>
    <t>211</t>
  </si>
  <si>
    <t>7593310000R2</t>
  </si>
  <si>
    <t>Konstrukční díly Skříň (stojan) napájecí skříň NS s měniči</t>
  </si>
  <si>
    <t>-1786634694</t>
  </si>
  <si>
    <t>212</t>
  </si>
  <si>
    <t>75B667R</t>
  </si>
  <si>
    <t>SKŘÍŇ NAPÁJECÍ - MONTÁŽ</t>
  </si>
  <si>
    <t>-927584550</t>
  </si>
  <si>
    <t>213</t>
  </si>
  <si>
    <t>75C941R</t>
  </si>
  <si>
    <t>DOŘEŠENÍ DALŠÍHO JEDNOHO BODU VE SKŘÍNI S POČÍTAČI NÁPRAV - DODÁVKA</t>
  </si>
  <si>
    <t>-167563616</t>
  </si>
  <si>
    <t>214</t>
  </si>
  <si>
    <t>75C951R</t>
  </si>
  <si>
    <t>DOŘEŠENÍ DALŠÍHO JEDNOHO ÚSEKU VE SKŘÍNI S POČÍTAČI NÁPRAV - DODÁVKA</t>
  </si>
  <si>
    <t>-1162280318</t>
  </si>
  <si>
    <t>215</t>
  </si>
  <si>
    <t>7593310000R4</t>
  </si>
  <si>
    <t>Konstrukční díly Skříň (stojan)technologie a TP</t>
  </si>
  <si>
    <t>1734726051</t>
  </si>
  <si>
    <t>216</t>
  </si>
  <si>
    <t>75B517R</t>
  </si>
  <si>
    <t>SKŘÍŇ TECHNOLOGICKÝCH POČÍTAČŮ - MONTÁŽ</t>
  </si>
  <si>
    <t>-976961342</t>
  </si>
  <si>
    <t>217</t>
  </si>
  <si>
    <t>7593310000R5</t>
  </si>
  <si>
    <t>Konstrukční díly Skříň (stojan) volných vazeb</t>
  </si>
  <si>
    <t>1147120828</t>
  </si>
  <si>
    <t>218</t>
  </si>
  <si>
    <t>75B547R</t>
  </si>
  <si>
    <t>SKŘÍŇ (STOJAN) VOLNÉ VAZBY - MONTÁŽ</t>
  </si>
  <si>
    <t>-1279388992</t>
  </si>
  <si>
    <t>219</t>
  </si>
  <si>
    <t>7494003006</t>
  </si>
  <si>
    <t>Modulární přístroje Jističe do 63 A; 6 kA 1-pólové In 2 A, Ue AC 230 V / DC 72 V, charakteristika C, 1pól, Icn 6 kA</t>
  </si>
  <si>
    <t>1294014574</t>
  </si>
  <si>
    <t>220</t>
  </si>
  <si>
    <t>7494003052</t>
  </si>
  <si>
    <t>Modulární přístroje Jističe do 63 A; 6 kA 2-pólové In 4 A, Ue AC 230/400 V / DC 144 V, charakteristika C, 2pól, Icn 6 kA</t>
  </si>
  <si>
    <t>-1663244655</t>
  </si>
  <si>
    <t>221</t>
  </si>
  <si>
    <t>7597200020</t>
  </si>
  <si>
    <t>Monitor 24" LCD, IPS-LED/ 1920x1200/ 6ms/ K 1000:1/ 3-300cd/m2/ DVI-D8-bit DP/ 2xUSB</t>
  </si>
  <si>
    <t>1554834310</t>
  </si>
  <si>
    <t>222</t>
  </si>
  <si>
    <t>7593321607</t>
  </si>
  <si>
    <t>Prvky Bezpečný oddělovač sítí Sirius - OS1</t>
  </si>
  <si>
    <t>-514110612</t>
  </si>
  <si>
    <t>223</t>
  </si>
  <si>
    <t>7593321608</t>
  </si>
  <si>
    <t>Prvky Konektorový díl pro OS1 Sirius - OS1-KD</t>
  </si>
  <si>
    <t>328170721</t>
  </si>
  <si>
    <t>224</t>
  </si>
  <si>
    <t>7594300686</t>
  </si>
  <si>
    <t>Počítače náprav Vnitřní prvky PN PNS-03 Údržbářský počítač ST00 245</t>
  </si>
  <si>
    <t>1658004053</t>
  </si>
  <si>
    <t>225</t>
  </si>
  <si>
    <t>1092448871</t>
  </si>
  <si>
    <t>226</t>
  </si>
  <si>
    <t>7594300662</t>
  </si>
  <si>
    <t>Počítače náprav Vnitřní prvky PN PNS-03 Přepěťová ochrana ST00 233</t>
  </si>
  <si>
    <t>-95405304</t>
  </si>
  <si>
    <t>227</t>
  </si>
  <si>
    <t>7592920150</t>
  </si>
  <si>
    <t>Baterie Staniční akumulátory Pb článek 2V/600 Ah C10 s pancéřovanou trubkovou elektrodou, uzavřený větraný, cena včetně spojovacího materiálu a bateriového nosiče či stojanu</t>
  </si>
  <si>
    <t>-1589271240</t>
  </si>
  <si>
    <t>228</t>
  </si>
  <si>
    <t>7592910315</t>
  </si>
  <si>
    <t>Baterie Staniční akumulátory Rekombinační zátka AquaGen Premium Top V (použití od 301 Ah)</t>
  </si>
  <si>
    <t>1266491648</t>
  </si>
  <si>
    <t>229</t>
  </si>
  <si>
    <t>7593000280</t>
  </si>
  <si>
    <t>Dobíječe, usměrňovače, napáječe Usměrňovač D400 G24/125, stacionární oceloplechová skříň 1500x600x600, rozšířená stavová indikace opticky i bezpotenciálově, autoamtické testování baterie, programovatelná nabíjecí automatika.</t>
  </si>
  <si>
    <t>-515491919</t>
  </si>
  <si>
    <t>230</t>
  </si>
  <si>
    <t>-343572287</t>
  </si>
  <si>
    <t>231</t>
  </si>
  <si>
    <t>1599767557</t>
  </si>
  <si>
    <t>232</t>
  </si>
  <si>
    <t>7593320534</t>
  </si>
  <si>
    <t>Prvky Trafo TOC F5056-034 3kVA 3x400/230V//3x400/230V (HM0374255990005)</t>
  </si>
  <si>
    <t>-39206653</t>
  </si>
  <si>
    <t>233</t>
  </si>
  <si>
    <t>7592600120</t>
  </si>
  <si>
    <t>Počítače, SW Základní SW graficko-technologické nadstavby zabezpečovacího zařízení s přenosem čísel vlaků, určené k podpoře řízení dopravních procesů (GTN)</t>
  </si>
  <si>
    <t>1822982908</t>
  </si>
  <si>
    <t>234</t>
  </si>
  <si>
    <t>7592600122</t>
  </si>
  <si>
    <t>Počítače, SW Adresný SW graficko-technologické nadstavby zabezpečovacího zařízení s přenosem čísel vlaků, určené k podpoře řízení dopravních procesů (GTN) pro jedno vlakové číslo.</t>
  </si>
  <si>
    <t>-1262488023</t>
  </si>
  <si>
    <t>235</t>
  </si>
  <si>
    <t>699752479</t>
  </si>
  <si>
    <t>236</t>
  </si>
  <si>
    <t>1106234530</t>
  </si>
  <si>
    <t>237</t>
  </si>
  <si>
    <t>-1691293153</t>
  </si>
  <si>
    <t>238</t>
  </si>
  <si>
    <t>1656644365</t>
  </si>
  <si>
    <t>239</t>
  </si>
  <si>
    <t>7592305030</t>
  </si>
  <si>
    <t>Montáž transformátoru oddělovacího do 5 kVA - usazení a zapojení</t>
  </si>
  <si>
    <t>1596543599</t>
  </si>
  <si>
    <t>240</t>
  </si>
  <si>
    <t>7592905032</t>
  </si>
  <si>
    <t>Montáž bloku baterie olověné 2 V a 4 V kapacity přes 200 Ah - postavení článku, připojení vodičů, ochrana svorek vazelinou, změření napětí, u tekutých baterií kontrola elektrolytu s případným doplněním destilovanou vodou</t>
  </si>
  <si>
    <t>1353403169</t>
  </si>
  <si>
    <t>241</t>
  </si>
  <si>
    <t>7592905072</t>
  </si>
  <si>
    <t>Montáž rekombinační zátky nad 300 Ah</t>
  </si>
  <si>
    <t>-1521943982</t>
  </si>
  <si>
    <t>242</t>
  </si>
  <si>
    <t>7593005022</t>
  </si>
  <si>
    <t>Montáž dobíječe, usměrňovače, napáječe skříňového vysokého - včetně připojení vodičů elektrické sítě ss rozvodu a uzemnění, přezkoušení funkce</t>
  </si>
  <si>
    <t>-852044489</t>
  </si>
  <si>
    <t>243</t>
  </si>
  <si>
    <t>7593315160</t>
  </si>
  <si>
    <t>Montáž žlabu skříňové provedení řadového</t>
  </si>
  <si>
    <t>1112671707</t>
  </si>
  <si>
    <t>244</t>
  </si>
  <si>
    <t>7593315164</t>
  </si>
  <si>
    <t>Montáž žlabu skříňové provedení pro přívod kabelů</t>
  </si>
  <si>
    <t>-484150479</t>
  </si>
  <si>
    <t>245</t>
  </si>
  <si>
    <t>7593315170</t>
  </si>
  <si>
    <t>Montáž žlabu skříňové provedení svislého</t>
  </si>
  <si>
    <t>-1991580062</t>
  </si>
  <si>
    <t>246</t>
  </si>
  <si>
    <t>7593315176</t>
  </si>
  <si>
    <t>Montáž žlabu skříňové provedení žlabového odbočení</t>
  </si>
  <si>
    <t>284279948</t>
  </si>
  <si>
    <t>247</t>
  </si>
  <si>
    <t>-2033795258</t>
  </si>
  <si>
    <t>-1530916884</t>
  </si>
  <si>
    <t>249</t>
  </si>
  <si>
    <t>7594305025</t>
  </si>
  <si>
    <t>Montáž součástí počítače náprav přepěťové ochrany napájení</t>
  </si>
  <si>
    <t>393399492</t>
  </si>
  <si>
    <t>03.3</t>
  </si>
  <si>
    <t>Klimatizace</t>
  </si>
  <si>
    <t>250</t>
  </si>
  <si>
    <t>7590180020</t>
  </si>
  <si>
    <t>Klimatizace Podstropní klimatizační jednotka (venkovní i vnitřní jednotka) nad 5kW do 6,9 kW chlazení.</t>
  </si>
  <si>
    <t>-257724072</t>
  </si>
  <si>
    <t>251</t>
  </si>
  <si>
    <t>7590180060</t>
  </si>
  <si>
    <t>Klimatizace Kompletní technologické vedení ke klimatizaci nad 5kW (CU potrubí 16/10 včetně izolace, potrubí odvodu kondenzátu, přívodní kabel CYKY 3x2,5 a ovládací kabel CYKY 5x1,5)</t>
  </si>
  <si>
    <t>1883769978</t>
  </si>
  <si>
    <t>252</t>
  </si>
  <si>
    <t>7590180070</t>
  </si>
  <si>
    <t>Klimatizace Konzole venkovní pro zavěšení klimatizační jednotky</t>
  </si>
  <si>
    <t>1278025853</t>
  </si>
  <si>
    <t>253</t>
  </si>
  <si>
    <t>7590180210</t>
  </si>
  <si>
    <t>Klimatizace Doplněk pro zimní provoz klimatizací (chlazení) - proporciální regulátor nebo presostat, vyhřívání kompresoru</t>
  </si>
  <si>
    <t>547243501</t>
  </si>
  <si>
    <t>254</t>
  </si>
  <si>
    <t>7590185025</t>
  </si>
  <si>
    <t>Montáž klimatizační jednotky včetně rozvodů nad 5 kW - venkovních a vnitřních částí</t>
  </si>
  <si>
    <t>622072877</t>
  </si>
  <si>
    <t>03.4</t>
  </si>
  <si>
    <t>Diagnostika</t>
  </si>
  <si>
    <t>255</t>
  </si>
  <si>
    <t>7590540035</t>
  </si>
  <si>
    <t>Slaboproudé rozvody, kabely pro přívod a vnitřní instalaci Instalační kabely SYKFY 2 x 2 x 0,5</t>
  </si>
  <si>
    <t>-200592865</t>
  </si>
  <si>
    <t>7590545116</t>
  </si>
  <si>
    <t>Montáž kabelu SEKU, SYKFY do žlabu</t>
  </si>
  <si>
    <t>797825301</t>
  </si>
  <si>
    <t>257</t>
  </si>
  <si>
    <t>7498200590</t>
  </si>
  <si>
    <t>ED řídící pracoviště ED řídící pracoviště Záložní napájení (lze využít UPS z vlastní spotřeby) Zdroj UPS do 1KVA</t>
  </si>
  <si>
    <t>1442931278</t>
  </si>
  <si>
    <t>Poznámka k položce:_x000d_
Zdroj UPS</t>
  </si>
  <si>
    <t>258</t>
  </si>
  <si>
    <t>7498300010</t>
  </si>
  <si>
    <t>DDTS - dálková diagnostika technologických systémů DDTS - dálková diagnostika technologických systémů Skříně Skříň vybavená, závěsná, výšky do 1400 mm, včetně přípravy podkladu pro osazení vč. upevňovacího materiálu, veškerý podružný materiál …</t>
  </si>
  <si>
    <t>1006591052</t>
  </si>
  <si>
    <t>259</t>
  </si>
  <si>
    <t>7498300320</t>
  </si>
  <si>
    <t>DDTS - dálková diagnostika technologických systémů DDTS - dálková diagnostika technologických systémů Převodníky Převodník rozhraní M-Bus/Ethernet (pro max. 15 zař.); SW, příslušenství; dodávka včetně kompletní montáže</t>
  </si>
  <si>
    <t>1222383957</t>
  </si>
  <si>
    <t>260</t>
  </si>
  <si>
    <t>7498300190</t>
  </si>
  <si>
    <t>DDTS - dálková diagnostika technologických systémů DDTS - dálková diagnostika technologických systémů Koncentrátory Integrační koncentrátor s konfigurací min. 2x RS xxx, min. 2x Ethernet 10/100/1000 MBit, USB, napájení 9-36 V DC, s funkcí konverze …</t>
  </si>
  <si>
    <t>-1501020073</t>
  </si>
  <si>
    <t>261</t>
  </si>
  <si>
    <t>7592520015</t>
  </si>
  <si>
    <t>Dálková diagnostika DDTS ŽDC, Řídicí stanice PLC, DI 24, DO 24, AI 12, RS 485, ethernet, pro montáž na panel nebo DIN</t>
  </si>
  <si>
    <t>2062862034</t>
  </si>
  <si>
    <t>262</t>
  </si>
  <si>
    <t>7498356470</t>
  </si>
  <si>
    <t>Montáž dálkové diagnostiky TS ŽDC SW integrace do integračního koncentrátoru integrace napájecího zdroje sdělovací technologie - licence s potřebnými protokoly MODBUS, DBNet, S-Net, IEC 60870-5-104 atd., parametrizace a naplnění datových, technologických, telemetrických a řídicích struktur</t>
  </si>
  <si>
    <t>-893569950</t>
  </si>
  <si>
    <t>263</t>
  </si>
  <si>
    <t>7498356500</t>
  </si>
  <si>
    <t>Montáž dálkové diagnostiky TS ŽDC SW integrace do integračního koncentrátoru klimatizační jednotky - licence s potřebnými protokoly MODBUS, DBNet, S-Net, IEC 60870-5-104 atd., parametrizace a naplnění datových, technologických, telemetrických a řídicích struktur</t>
  </si>
  <si>
    <t>-2115392837</t>
  </si>
  <si>
    <t>264</t>
  </si>
  <si>
    <t>7498356510</t>
  </si>
  <si>
    <t>Montáž dálkové diagnostiky TS ŽDC SW integrace do integračního koncentrátoru signálů z energetických a elektrotechnických systémů stažených do jednoho PLC - licence s potřebnými protokoly MODBUS, DBNet, S-Net, IEC 60870-5-104 atd., parametrizace a naplnění datových, technologických, telemetrických a řídicích struktur</t>
  </si>
  <si>
    <t>-315064923</t>
  </si>
  <si>
    <t>265</t>
  </si>
  <si>
    <t>7498356550</t>
  </si>
  <si>
    <t>Montáž dálkové diagnostiky TS ŽDC doplnění parametrizace EZS do integračního koncentrátoru</t>
  </si>
  <si>
    <t>-2076263876</t>
  </si>
  <si>
    <t>266</t>
  </si>
  <si>
    <t>7498356560</t>
  </si>
  <si>
    <t>Montáž dálkové diagnostiky TS ŽDC připojení integračního koncentrátoru InK do InS, nastavení parametrů pro InK</t>
  </si>
  <si>
    <t>711827479</t>
  </si>
  <si>
    <t>267</t>
  </si>
  <si>
    <t>7498356580</t>
  </si>
  <si>
    <t>Montáž dálkové diagnostiky TS ŽDC konfigurace přenosů dat ze systémů TLS do datových struktur - odladění a ověření, funkční zkoušky</t>
  </si>
  <si>
    <t>210692560</t>
  </si>
  <si>
    <t>268</t>
  </si>
  <si>
    <t>7492751040</t>
  </si>
  <si>
    <t>Montáž ukončení kabelů nn v rozvaděči nebo na přístroji izolovaných s označením 7 - 12-ti žílových do 4 mm2 - montáž kabelové koncovky nebo záklopky včetně odizolování pláště a izolace žil kabelu, ukončení žil v rozvaděči, upevnění kabelových ok, roz. trubice, zakončení stínění apod.</t>
  </si>
  <si>
    <t>434074110</t>
  </si>
  <si>
    <t>269</t>
  </si>
  <si>
    <t>7498356270</t>
  </si>
  <si>
    <t>Montáž dálkové diagnostiky TS ŽDC rozvaděče včetně souvisejícího příslušenství - oživení, konfigurace, nastavení a uvedení do provozu</t>
  </si>
  <si>
    <t>1292738740</t>
  </si>
  <si>
    <t>270</t>
  </si>
  <si>
    <t>7498356090</t>
  </si>
  <si>
    <t>Montáž dálkové diagnostiky TS ŽDC kabelu F/UTP Cat5e</t>
  </si>
  <si>
    <t>-518073982</t>
  </si>
  <si>
    <t>271</t>
  </si>
  <si>
    <t>7498356096</t>
  </si>
  <si>
    <t>Montáž dálkové diagnostiky TS ŽDC zdroje nepřerušovaného napájení 500 W/750 VA</t>
  </si>
  <si>
    <t>-1578482740</t>
  </si>
  <si>
    <t>272</t>
  </si>
  <si>
    <t>7592520095</t>
  </si>
  <si>
    <t>Dálková diagnostika DDTS ŽDC, Snímač teploty s výstupem 4-20mA</t>
  </si>
  <si>
    <t>414495867</t>
  </si>
  <si>
    <t>273</t>
  </si>
  <si>
    <t>7592520085</t>
  </si>
  <si>
    <t>Dálková diagnostika DDTS ŽDC, Převodník s rozhraním M-Bus/ethernet (pro max. 15 zař.)</t>
  </si>
  <si>
    <t>-1664357102</t>
  </si>
  <si>
    <t>274</t>
  </si>
  <si>
    <t>7498356400</t>
  </si>
  <si>
    <t>Montáž dálkové diagnostiky TS ŽDC SW integrace do integračního koncentrátoru převodníku M-BUS/ Ethernet s max. počtem 15 kusů připojených elektroměrů - licence s potřebnými protokoly MODBUS, DBNet, S-Net, IEC 60870-5-104 atd., parametrizace a naplnění datových, technologických, telemetrických a řídicích struktur</t>
  </si>
  <si>
    <t>1783371679</t>
  </si>
  <si>
    <t>275</t>
  </si>
  <si>
    <t>7498356600</t>
  </si>
  <si>
    <t>Montáž dálkové diagnostiky TS ŽDC SW integrace jednoho rozváděče nebo ústředny z technologického systému integrované žst/zast. (EOV, OSV, EPS, EZS, ASHS, EPZ, …) do integračního serveru</t>
  </si>
  <si>
    <t>-1633347837</t>
  </si>
  <si>
    <t>276</t>
  </si>
  <si>
    <t>7498356280</t>
  </si>
  <si>
    <t>Montáž dálkové diagnostiky TS ŽDC kompletní doplnění SW InS o jeden nový TLS - doplnění aplikačního a programového vybavení integračního serveru InS; doplnění dispečerské klientské aplikaci pro dohled TLS</t>
  </si>
  <si>
    <t>54664964</t>
  </si>
  <si>
    <t>277</t>
  </si>
  <si>
    <t>7498356250</t>
  </si>
  <si>
    <t>Montáž dálkové diagnostiky TS ŽDC závěrečná zkouška - komplexní vyzkoušení zařízení DDTS ŽDC</t>
  </si>
  <si>
    <t>-408378702</t>
  </si>
  <si>
    <t>278</t>
  </si>
  <si>
    <t>7498356240</t>
  </si>
  <si>
    <t>Montáž dálkové diagnostiky TS ŽDC systémová a datová analýza technologického modelu - realizace a plnění prezentačních zobrazení a formulářů</t>
  </si>
  <si>
    <t>1342362740</t>
  </si>
  <si>
    <t>279</t>
  </si>
  <si>
    <t>7498356310</t>
  </si>
  <si>
    <t>Montáž dálkové diagnostiky TS ŽDC úprava konfigurace stávajícího klientského pracoviště pro zobrazení nově integrovaných TLS - úprava uživatelských oprávnění, licence, protokoly ČSN EN 60870-5-104, XML</t>
  </si>
  <si>
    <t>1738018128</t>
  </si>
  <si>
    <t>Demontáže</t>
  </si>
  <si>
    <t>280</t>
  </si>
  <si>
    <t>5912030020</t>
  </si>
  <si>
    <t>Demontáž návěstidla včetně sloupku a patky označníku Poznámka: 1. V cenách jsou započteny náklady na demontáž návěstidla, sloupku a patky, zához, úpravu terénu a naložení na dopravní prostředek.</t>
  </si>
  <si>
    <t>-484713857</t>
  </si>
  <si>
    <t>281</t>
  </si>
  <si>
    <t>7591307010</t>
  </si>
  <si>
    <t>Demontáž zámku výměnového jednoduchého</t>
  </si>
  <si>
    <t>-1160977274</t>
  </si>
  <si>
    <t>282</t>
  </si>
  <si>
    <t>7591307012</t>
  </si>
  <si>
    <t>Demontáž zámku výměnového jednoduchého odtlačného</t>
  </si>
  <si>
    <t>381617660</t>
  </si>
  <si>
    <t>283</t>
  </si>
  <si>
    <t>7591307014</t>
  </si>
  <si>
    <t>Demontáž zámku výměnového kontrolního</t>
  </si>
  <si>
    <t>1235416361</t>
  </si>
  <si>
    <t>284</t>
  </si>
  <si>
    <t>7591307120</t>
  </si>
  <si>
    <t>Demontáž zámku elektromagnetického venkovního</t>
  </si>
  <si>
    <t>-1917868705</t>
  </si>
  <si>
    <t>285</t>
  </si>
  <si>
    <t>7590717042</t>
  </si>
  <si>
    <t>Demontáž světelného návěstidla jednostranného stožárového s 5 svítilnami - bez bourání (demontáže) základu</t>
  </si>
  <si>
    <t>449166064</t>
  </si>
  <si>
    <t>286</t>
  </si>
  <si>
    <t>7590717032</t>
  </si>
  <si>
    <t>Demontáž světelného návěstidla jednostranného stožárového se 2 svítilnami - bez bourání (demontáže) základu</t>
  </si>
  <si>
    <t>1194771580</t>
  </si>
  <si>
    <t>287</t>
  </si>
  <si>
    <t>7592707012</t>
  </si>
  <si>
    <t>Demontáž upozorňovadla předvěstního</t>
  </si>
  <si>
    <t>-1228690321</t>
  </si>
  <si>
    <t>Skupinové návěstidlo</t>
  </si>
  <si>
    <t>Stanoviště předvěsti vjezdových návěstidel</t>
  </si>
  <si>
    <t>288</t>
  </si>
  <si>
    <t>7592707014</t>
  </si>
  <si>
    <t>Demontáž upozorňovadla vysokého</t>
  </si>
  <si>
    <t>-1678015983</t>
  </si>
  <si>
    <t>289</t>
  </si>
  <si>
    <t>7596917030</t>
  </si>
  <si>
    <t>Demontáž telefonních objektů VTO 3 - 11</t>
  </si>
  <si>
    <t>-957928900</t>
  </si>
  <si>
    <t>290</t>
  </si>
  <si>
    <t>5912030040</t>
  </si>
  <si>
    <t>Demontáž návěstidla včetně sloupku a patky rychlostníku Poznámka: 1. V cenách jsou započteny náklady na demontáž návěstidla, sloupku a patky, zához, úpravu terénu a naložení na dopravní prostředek.</t>
  </si>
  <si>
    <t>-634636473</t>
  </si>
  <si>
    <t>291</t>
  </si>
  <si>
    <t>7590917022</t>
  </si>
  <si>
    <t>Demontáž výkolejky s návěstním tělesem se zámkem kontrolním</t>
  </si>
  <si>
    <t>-1931218174</t>
  </si>
  <si>
    <t>292</t>
  </si>
  <si>
    <t>7590917020</t>
  </si>
  <si>
    <t>Demontáž výkolejky s návěstním tělesem se zámkem jednoduchým</t>
  </si>
  <si>
    <t>161524861</t>
  </si>
  <si>
    <t>293</t>
  </si>
  <si>
    <t>7591607010</t>
  </si>
  <si>
    <t>Demontáž mechanické závory jednoduché - bez bourání základu</t>
  </si>
  <si>
    <t>-1772313382</t>
  </si>
  <si>
    <t>294</t>
  </si>
  <si>
    <t>7590127025</t>
  </si>
  <si>
    <t>Demontáž skříně ŠM, PSK, SKP, SPP, KS - včetně odpojení zařízení od kabelových rozvodů</t>
  </si>
  <si>
    <t>-67560334</t>
  </si>
  <si>
    <t>Poznámka k položce:_x000d_
Demontáž skříně přejezdové</t>
  </si>
  <si>
    <t>295</t>
  </si>
  <si>
    <t>7593407030</t>
  </si>
  <si>
    <t>Demontáž nosiče kladek z pod stavědla do 3 m</t>
  </si>
  <si>
    <t>-1331615203</t>
  </si>
  <si>
    <t>296</t>
  </si>
  <si>
    <t>7593317100</t>
  </si>
  <si>
    <t>Demontáž zabezpečovacího stojanu</t>
  </si>
  <si>
    <t>1128569398</t>
  </si>
  <si>
    <t>297</t>
  </si>
  <si>
    <t>7593317230</t>
  </si>
  <si>
    <t>Demontáž stojanu pro baterie 12 V 200 Ah</t>
  </si>
  <si>
    <t>1702659904</t>
  </si>
  <si>
    <t>298</t>
  </si>
  <si>
    <t>7592907010</t>
  </si>
  <si>
    <t>Demontáž článku niklokadmiového kapacity do 200 Ah</t>
  </si>
  <si>
    <t>709981340</t>
  </si>
  <si>
    <t>299</t>
  </si>
  <si>
    <t>7593007012</t>
  </si>
  <si>
    <t>Demontáž dobíječe, usměrňovače, napáječe nástěnného</t>
  </si>
  <si>
    <t>-1718276979</t>
  </si>
  <si>
    <t>300</t>
  </si>
  <si>
    <t>7593407072</t>
  </si>
  <si>
    <t>Demontáž kladky ze žlabu obsazeného</t>
  </si>
  <si>
    <t>1873621143</t>
  </si>
  <si>
    <t>301</t>
  </si>
  <si>
    <t>7593407082</t>
  </si>
  <si>
    <t>Demontáž kladky odbočné pro 2 DD s kul. ložiskem</t>
  </si>
  <si>
    <t>1931538960</t>
  </si>
  <si>
    <t>302</t>
  </si>
  <si>
    <t>7593407100</t>
  </si>
  <si>
    <t>Demontáž kladky výstupní pod stavědlem jednodílné</t>
  </si>
  <si>
    <t>870634703</t>
  </si>
  <si>
    <t>303</t>
  </si>
  <si>
    <t>7593407130</t>
  </si>
  <si>
    <t>Demontáž drátovodu dvojitého ze žlabu</t>
  </si>
  <si>
    <t>413303953</t>
  </si>
  <si>
    <t>304</t>
  </si>
  <si>
    <t>7593407215</t>
  </si>
  <si>
    <t>Demontáž žlabu ocelového s poklopem 30 x 30 x 100</t>
  </si>
  <si>
    <t>2088331911</t>
  </si>
  <si>
    <t>305</t>
  </si>
  <si>
    <t>7593407282</t>
  </si>
  <si>
    <t>Demontáž žlabu betonového složeného T III - K</t>
  </si>
  <si>
    <t>2138004723</t>
  </si>
  <si>
    <t>306</t>
  </si>
  <si>
    <t>7590117010</t>
  </si>
  <si>
    <t>Demontáž objektu rozměru do 6,0 x 3,0 m - včetně odpojení zařízení od kabelových rozvodů</t>
  </si>
  <si>
    <t>-1249869443</t>
  </si>
  <si>
    <t>307</t>
  </si>
  <si>
    <t>7590117030</t>
  </si>
  <si>
    <t>Demontáž objektu střechy sedlové nebo valbové rel. domku rozměru do 3x3 m - včetně odpojení zařízení od kabelových rozvodů</t>
  </si>
  <si>
    <t>-1862144101</t>
  </si>
  <si>
    <t>05</t>
  </si>
  <si>
    <t>Zkoušky, revize, dokumentace</t>
  </si>
  <si>
    <t>308</t>
  </si>
  <si>
    <t>7591505010</t>
  </si>
  <si>
    <t>Vypracování a projednání přechodné úpravy provozu na pozemní komunikaci při vypnutí přejezdového zabezpečovacího zařízení - návrh silničního dopravního značení, včetně jeho kladného projednání s příslušnými orgány státní správy. Měrnou jednotkou je kus železničního přejezdu</t>
  </si>
  <si>
    <t>262144</t>
  </si>
  <si>
    <t>-1551535480</t>
  </si>
  <si>
    <t>309</t>
  </si>
  <si>
    <t>7591505020</t>
  </si>
  <si>
    <t>Pronájem přechodného dopravního značení při vypnutí přejezdového zabezpečovacího zařízení za 1 týden základní sestavy - pro značení jednoduché komunikace (tj. bez křižovatky poblíž přejezdu), křížící žel. trať</t>
  </si>
  <si>
    <t>663486609</t>
  </si>
  <si>
    <t>310</t>
  </si>
  <si>
    <t>7591505030</t>
  </si>
  <si>
    <t>Osazení přechodného dopravního značení při vypnutí přejezdového zabezpečovacího zařízení základní sestavy - pro značení jednoduché komunikace (tj. bez křižovatky poblíž přejezdu), křížící žel. trať</t>
  </si>
  <si>
    <t>-972813292</t>
  </si>
  <si>
    <t>311</t>
  </si>
  <si>
    <t>-620624576</t>
  </si>
  <si>
    <t>312</t>
  </si>
  <si>
    <t>1630228800</t>
  </si>
  <si>
    <t>313</t>
  </si>
  <si>
    <t>7499451010</t>
  </si>
  <si>
    <t>Vydání průkazu způsobilosti pro funkční celek, provizorní stav - vyhotovení dokladu o silnoproudých zařízeních a vydání průkazu způsobilosti</t>
  </si>
  <si>
    <t>903315233</t>
  </si>
  <si>
    <t>314</t>
  </si>
  <si>
    <t>175529953</t>
  </si>
  <si>
    <t>315</t>
  </si>
  <si>
    <t>7598095045</t>
  </si>
  <si>
    <t>Zapojení zkušebního kolejového reliéfu pro jeden přestavník - položení a zapojení provizorních kabelů na svorky zkušebního reliéfu a reléových stojanů a vyzkoušení, odpojení kabelů po vyzkoušení zařízení</t>
  </si>
  <si>
    <t>-2017139370</t>
  </si>
  <si>
    <t>316</t>
  </si>
  <si>
    <t>1188451092</t>
  </si>
  <si>
    <t>317</t>
  </si>
  <si>
    <t>7598095085</t>
  </si>
  <si>
    <t>Přezkoušení a regulace senzoru počítacího bodu - kontrola (nastavení) mechanických parametrů polohy, regulace napájení, kalibrace, kontrola funkce a započítávání, kontrola indikace</t>
  </si>
  <si>
    <t>224954167</t>
  </si>
  <si>
    <t>318</t>
  </si>
  <si>
    <t>7598095090</t>
  </si>
  <si>
    <t>Přezkoušení a regulace počítače náprav včetně vyhotovení protokolu za 1 úsek - provedení příslušných měření, nastavení zařízení, přezkoušení funkce a vyhotovení protokolu</t>
  </si>
  <si>
    <t>1795439019</t>
  </si>
  <si>
    <t>319</t>
  </si>
  <si>
    <t>-1380807652</t>
  </si>
  <si>
    <t>320</t>
  </si>
  <si>
    <t>7598095225</t>
  </si>
  <si>
    <t>Kapacitní zkouška baterie staniční (bez ohledu na počet článků)</t>
  </si>
  <si>
    <t>2007584592</t>
  </si>
  <si>
    <t>321</t>
  </si>
  <si>
    <t>7598095345</t>
  </si>
  <si>
    <t>Aktivace MÚ DISTA</t>
  </si>
  <si>
    <t>1151874562</t>
  </si>
  <si>
    <t>322</t>
  </si>
  <si>
    <t>-304512348</t>
  </si>
  <si>
    <t>323</t>
  </si>
  <si>
    <t>7598095430</t>
  </si>
  <si>
    <t>Příprava ke komplexním zkouškám statických měničů za 1 napájecí systém - oživení, seřízení a nastavení zařízení s ohledem na postup jeho uvádění do provozu</t>
  </si>
  <si>
    <t>1274326469</t>
  </si>
  <si>
    <t>324</t>
  </si>
  <si>
    <t>-433305945</t>
  </si>
  <si>
    <t>325</t>
  </si>
  <si>
    <t>7598095500</t>
  </si>
  <si>
    <t>Komplexní zkouška statických měničů za 1 napájecí systém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</si>
  <si>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-745945040</t>
  </si>
  <si>
    <t>326</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</si>
  <si>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</si>
  <si>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</si>
  <si>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-314154589</t>
  </si>
  <si>
    <t>327</t>
  </si>
  <si>
    <t>7598095565</t>
  </si>
  <si>
    <t>Vyhotovení protokolu UTZ pro PZZ se závorou dvě a více kolejí - vykonání prohlídky a zkoušky včetně vyhotovení protokolu podle vyhl. 100/1995 Sb.</t>
  </si>
  <si>
    <t>228395892</t>
  </si>
  <si>
    <t>328</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</si>
  <si>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</si>
  <si>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</si>
  <si>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-1826947816</t>
  </si>
  <si>
    <t>329</t>
  </si>
  <si>
    <t>7598095626</t>
  </si>
  <si>
    <t>Vyhotovení revizní zprávy SZZ elektronické do 20 přestavníků - vykonání prohlídky a zkoušky pro napájení elektrického zařízení včetně vyhotovení revizní zprávy podle vyhl. 100/1995 Sb. a norem ČSN</t>
  </si>
  <si>
    <t>-2064782443</t>
  </si>
  <si>
    <t>330</t>
  </si>
  <si>
    <t>7598095150</t>
  </si>
  <si>
    <t>Regulovaní a aktivování automatického přejezdového zařízení se závorami - regulování proudokruhů výstražníku, závorových břeven, regulování chodu břeven, směrovaní výstražníku, kontrola napájecích zdrojů a relé, přezkoušení činnosti zařízení a kontrolní skříňky (indikací a ovládání)</t>
  </si>
  <si>
    <t>-93976631</t>
  </si>
  <si>
    <t>331</t>
  </si>
  <si>
    <t>7598095440</t>
  </si>
  <si>
    <t>Příprava ke komplexním zkouškám automatických přejezdových zabezpečovacích zařízení se závorami dvoukolejné - oživení, seřízení a nastavení zařízení s ohledem na postup jeho uvádění do provozu</t>
  </si>
  <si>
    <t>1262569063</t>
  </si>
  <si>
    <t>332</t>
  </si>
  <si>
    <t>7598095510</t>
  </si>
  <si>
    <t>Komplexní zkouška automatických přejezdových zabezpečovacích zařízení se závorami dvoukolejné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</si>
  <si>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-2088679817</t>
  </si>
  <si>
    <t>Komunikace pozemní</t>
  </si>
  <si>
    <t>333</t>
  </si>
  <si>
    <t>5961176330</t>
  </si>
  <si>
    <t>Čelisťový závěr I. ČZ pro JS49 1:11-300 (klasik 1x závěr)</t>
  </si>
  <si>
    <t>-1925627455</t>
  </si>
  <si>
    <t>334</t>
  </si>
  <si>
    <t>5961176325</t>
  </si>
  <si>
    <t>Čelisťový závěr I. ČZ pro JS49 1:9-300 (klasik 1x závěr)</t>
  </si>
  <si>
    <t>1005336813</t>
  </si>
  <si>
    <t>335</t>
  </si>
  <si>
    <t>5961176320</t>
  </si>
  <si>
    <t>Čelisťový závěr I. ČZ pro JS49 1:9-190 (klasik 1x závěr)</t>
  </si>
  <si>
    <t>1113510728</t>
  </si>
  <si>
    <t>336</t>
  </si>
  <si>
    <t>5961176315</t>
  </si>
  <si>
    <t>Čelisťový závěr I. ČZ pro JS49 1:7,5-190 (klasik 1x závěr)</t>
  </si>
  <si>
    <t>-446984879</t>
  </si>
  <si>
    <t>337</t>
  </si>
  <si>
    <t>5911545020</t>
  </si>
  <si>
    <t>Záměna hákového závěru za čelisťový výhybky jednoduché jednozávěrové soustavy S49 Poznámka: 1. V cenách jsou započteny náklady na záměnu hákového závěru za čelisťový závěr, přezkoušení chodu výhybky, provedení západkové zkoušky a ošetření kluzných částí mazivem. 2. V cenách nejsou obsaženy náklady na dodávku materiálu.</t>
  </si>
  <si>
    <t>-1117451831</t>
  </si>
  <si>
    <t>338</t>
  </si>
  <si>
    <t>7499751010</t>
  </si>
  <si>
    <t>Dokončovací práce na elektrickém zařízení - uvádění zařízení do provozu, drobné montážní práce v rozvaděčích, koordinaci se zhotoviteli souvisejících zařízení apod.</t>
  </si>
  <si>
    <t>1143327390</t>
  </si>
  <si>
    <t>339</t>
  </si>
  <si>
    <t>-450286078</t>
  </si>
  <si>
    <t>340</t>
  </si>
  <si>
    <t>-1702027971</t>
  </si>
  <si>
    <t>341</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</si>
  <si>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</si>
  <si>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</si>
  <si>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1656215732</t>
  </si>
  <si>
    <t>342</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</si>
  <si>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</si>
  <si>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</si>
  <si>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-308760118</t>
  </si>
  <si>
    <t>343</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</si>
  <si>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</si>
  <si>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</si>
  <si>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203310860</t>
  </si>
  <si>
    <t>344</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</si>
  <si>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</si>
  <si>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</si>
  <si>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-2125681370</t>
  </si>
  <si>
    <t>345</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</si>
  <si>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</si>
  <si>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</si>
  <si>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-648574019</t>
  </si>
  <si>
    <t>346</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</si>
  <si>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</si>
  <si>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</si>
  <si>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1258438285</t>
  </si>
  <si>
    <t>347</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</si>
  <si>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</si>
  <si>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</si>
  <si>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-2044180009</t>
  </si>
  <si>
    <t>348</t>
  </si>
  <si>
    <t>9902900400</t>
  </si>
  <si>
    <t>Složení objemnějšího kusového materiálu, vybouraných hmot Poznámka: 1. Ceny jsou určeny pro skládání materiálu z vlastních zásob objednatele.</t>
  </si>
  <si>
    <t>-516898448</t>
  </si>
  <si>
    <t>PS 12-02-01 - Doudleby nad Orlicí, DDTS</t>
  </si>
  <si>
    <t>Intesys</t>
  </si>
  <si>
    <t>01 - Dálková diagnostika</t>
  </si>
  <si>
    <t xml:space="preserve">    02 - Silnoproudé rozvody</t>
  </si>
  <si>
    <t xml:space="preserve">      03 - Napájecí zdroje</t>
  </si>
  <si>
    <t>Dálková diagnostika</t>
  </si>
  <si>
    <t>7592520100</t>
  </si>
  <si>
    <t>Dálková diagnostika DDTS ŽDC, Snímač teploty a vlhkosti s výstupem 4-20mA</t>
  </si>
  <si>
    <t>788810171</t>
  </si>
  <si>
    <t>7592520130</t>
  </si>
  <si>
    <t>Dálková diagnostika DDTS ŽDC, Klientské pracoviště stacionární s konfigurací dle TZ, min. dle technických podmínek SŽDC k systému DDTS ŽDC, rozhraní ethernet 100 Mbit / 1 Gb, napájení 230 V AC, monitor LCD s min. úhlopříčkou 22"</t>
  </si>
  <si>
    <t>-1615931792</t>
  </si>
  <si>
    <t>7592520135</t>
  </si>
  <si>
    <t>Dálková diagnostika DDTS ŽDC, Licenční SW pro stacionárního klienta - kompletní systémové a programové vybavení nového stacionárního klientského pracoviště</t>
  </si>
  <si>
    <t>1741275628</t>
  </si>
  <si>
    <t>7592525025</t>
  </si>
  <si>
    <t>Doplnění aplikačního SW DDTS ŽDC o dohled jednoho TLS v dispečerské klientské aplikaci</t>
  </si>
  <si>
    <t>-1359049117</t>
  </si>
  <si>
    <t>Silnoproudé rozvody</t>
  </si>
  <si>
    <t>7491600090</t>
  </si>
  <si>
    <t>Uzemnění Vnitřní H07V-K 16 žz (CYA)</t>
  </si>
  <si>
    <t>-433921172</t>
  </si>
  <si>
    <t>7492501770</t>
  </si>
  <si>
    <t>Kabely, vodiče, šňůry Cu - nn Kabel silový 2 a 3-žílový Cu, plastová izolace CYKY 3J2,5 (3Cx 2,5)</t>
  </si>
  <si>
    <t>294356026</t>
  </si>
  <si>
    <t>7492502440</t>
  </si>
  <si>
    <t>Kabely, vodiče, šňůry Cu - nn Kabel silový Cu, silikonová izolace, stíněný CMFM 4G0,5 (4Bx0,5)</t>
  </si>
  <si>
    <t>651669192</t>
  </si>
  <si>
    <t>Napájecí zdroje</t>
  </si>
  <si>
    <t>7498100300</t>
  </si>
  <si>
    <t>DŘT, SKŘ technologie DŘT a SKŘ skříně pro automatizaci Napájecí zdroje Spínané Napájecí zdroj externí 230V AC/24V 75W, DIN</t>
  </si>
  <si>
    <t>-1745108164</t>
  </si>
  <si>
    <t>7592520110</t>
  </si>
  <si>
    <t>Dálková diagnostika DDTS ŽDC, Komunikační převodník s konfigurací min. 1x RS 422/485/232, 1x ethernet 10/100 MBit, napájení 12-48 V DC, pro max. 15 podružných zařízení</t>
  </si>
  <si>
    <t>ÚOŽI 2026 01</t>
  </si>
  <si>
    <t>213959849</t>
  </si>
  <si>
    <t>969525401</t>
  </si>
  <si>
    <t>Poznámka k položce:_x000d_
montáž kabelové koncovky nebo záklopky včetně odizolování pláště a izolace žil kabelu, ukončení žil v rozvaděči, upevnění kabelových ok, roz. trubice, zakončení stínění apod.</t>
  </si>
  <si>
    <t>7498356020</t>
  </si>
  <si>
    <t>Montáž dálkové diagnostiky TS ŽDC napájení 2 DC 24V/SELV do 3A</t>
  </si>
  <si>
    <t>393776138</t>
  </si>
  <si>
    <t>554504595</t>
  </si>
  <si>
    <t>7498356102</t>
  </si>
  <si>
    <t>Montáž dálkové diagnostiky TS ŽDC zaškolení obsluhy</t>
  </si>
  <si>
    <t>-2094732621</t>
  </si>
  <si>
    <t>1736368371</t>
  </si>
  <si>
    <t xml:space="preserve">Poznámka k položce:_x000d_
komplexní vyzkoušení zařízení DDTS ŽDC_x000d_
</t>
  </si>
  <si>
    <t>-1199022599</t>
  </si>
  <si>
    <t xml:space="preserve">Poznámka k položce:_x000d_
oživení, konfigurace, nastavení a uvedení do provozu_x000d_
</t>
  </si>
  <si>
    <t>-58098132</t>
  </si>
  <si>
    <t xml:space="preserve">Poznámka k položce:_x000d_
doplnění aplikačního a programového vybavení integračního serveru InS; doplnění dispečerské klientské aplikaci pro dohled TLS_x000d_
</t>
  </si>
  <si>
    <t>7498356340</t>
  </si>
  <si>
    <t>Montáž dálkové diagnostiky TS ŽDC SW integrace jednoho rozváděče EOV do integračního koncentrátoru - licence s potřebnými protokoly MODBUS, DBNet, S-Net, IEC 60870-5-104 atd., parametrizace a naplnění datových, technologických, telemetrických a řídicích struktur</t>
  </si>
  <si>
    <t>641824530</t>
  </si>
  <si>
    <t xml:space="preserve">Poznámka k položce:_x000d_
licence s potřebnými protokoly MODBUS, DBNet, S-Net, IEC 60870-5-104 atd., parametrizace a naplnění datových, technologických, telemetrických a řídicích struktur_x000d_
</t>
  </si>
  <si>
    <t>7498356350</t>
  </si>
  <si>
    <t>Montáž dálkové diagnostiky TS ŽDC SW integrace jednoho rozváděče OSV do integračního koncentrátoru - licence s potřebnými protokoly MODBUS, DBNet, S-Net, IEC 60870-5-104 atd., parametrizace a naplnění datových, technologických, telemetrických a řídicích struktur</t>
  </si>
  <si>
    <t>-1997799574</t>
  </si>
  <si>
    <t>7498356370</t>
  </si>
  <si>
    <t>Montáž dálkové diagnostiky TS ŽDC SW integrace jedné ústředny EZS do integračního koncentrátoru - licence s potřebnými protokoly MODBUS, DBNet, S-Net, IEC 60870-5-104 atd. ; parametrizace a naplnění datových, technologických, telemetrických a řídicích struktur</t>
  </si>
  <si>
    <t>-457863065</t>
  </si>
  <si>
    <t xml:space="preserve">Poznámka k položce:_x000d_
licence s potřebnými protokoly MODBUS, DBNet, S-Net, IEC 60870-5-104 atd. ; parametrizace a naplnění datových, technologických, telemetrických a řídicích struktur_x000d_
</t>
  </si>
  <si>
    <t>7498356410</t>
  </si>
  <si>
    <t>Montáž dálkové diagnostiky TS ŽDC SW integrace do integračního koncentrátoru rozhlasové ústředny - licence s potřebnými protokoly MODBUS, DBNet, S-Net, IEC 60870-5-104 atd., parametrizace a naplnění datových, technologických, telemetrických a řídicích struktur</t>
  </si>
  <si>
    <t>1806591205</t>
  </si>
  <si>
    <t>7498356440</t>
  </si>
  <si>
    <t>Montáž dálkové diagnostiky TS ŽDC SW integrace do integračního koncentrátoru prvku přenosového systému LTDS - licence s potřebnými protokoly MODBUS, DBNet, S-Net, IEC 60870-5-104 atd., parametrizace a naplnění datových, technologických, telemetrických a řídicích struktur</t>
  </si>
  <si>
    <t>1464520803</t>
  </si>
  <si>
    <t>7498356450</t>
  </si>
  <si>
    <t>Montáž dálkové diagnostiky TS ŽDC SW integrace do integračního koncentrátoru čidel zapojených do jednoho PLC automatu z jednoho domku na přejezdu - licence s potřebnými protokoly MODBUS, DBNet, S-Net, IEC 60870-5-104 atd., parametrizace a naplnění datových, technologických, telemetrických a řídicích struktur</t>
  </si>
  <si>
    <t>-976532921</t>
  </si>
  <si>
    <t>842001571</t>
  </si>
  <si>
    <t>-165748409</t>
  </si>
  <si>
    <t>1982680977</t>
  </si>
  <si>
    <t>902085043</t>
  </si>
  <si>
    <t xml:space="preserve">Poznámka k položce:_x000d_
odladění a ověření, funkční zkoušky_x000d_
</t>
  </si>
  <si>
    <t>132565933</t>
  </si>
  <si>
    <t xml:space="preserve">Poznámka k položce:_x000d_
uvádění zařízení do provozu, drobné montážní práce v rozvaděčích, koordinaci se zhotoviteli souvisejících zařízení apod._x000d_
</t>
  </si>
  <si>
    <t>PS 12-02-11 - Místní kabelizace</t>
  </si>
  <si>
    <t>01 - Dle Sborníku</t>
  </si>
  <si>
    <t>Potštejn, Doubleby nad Orlicí</t>
  </si>
  <si>
    <t>1270515990</t>
  </si>
  <si>
    <t>846730854</t>
  </si>
  <si>
    <t>7593501114</t>
  </si>
  <si>
    <t>Trasy kabelového vedení Ohebná dvouplášťová korugovaná chránička Koncovka HDPE 40 s ventilkem</t>
  </si>
  <si>
    <t>-2057797277</t>
  </si>
  <si>
    <t>7593501113</t>
  </si>
  <si>
    <t>Trasy kabelového vedení Ohebná dvouplášťová korugovaná chránička Koncovka HDPE 40</t>
  </si>
  <si>
    <t>702784214</t>
  </si>
  <si>
    <t>7593501285</t>
  </si>
  <si>
    <t>Trasy kabelového vedení Kabelové komory 840 mm x 1360 mm</t>
  </si>
  <si>
    <t>2045361787</t>
  </si>
  <si>
    <t>7593501305</t>
  </si>
  <si>
    <t>Trasy kabelového vedení Kabelové komory Poklop 840 mm, třída B s rámem</t>
  </si>
  <si>
    <t>879388742</t>
  </si>
  <si>
    <t>7491403290</t>
  </si>
  <si>
    <t>Kabelové rošty a žlaby Kabelové žlaby drátěné, pozinkované MERKUR 200/50 M2 galv.zinek</t>
  </si>
  <si>
    <t>-706134150</t>
  </si>
  <si>
    <t>7590560662</t>
  </si>
  <si>
    <t>Optické kabely Spojky a příslušenství pro optické sítě Optické rozváděče a příslušenství Optický box na stěnu, vč. 36x adaptérů a pigtailů E2000/APC, kazety, 520 x 520 x 160 mm</t>
  </si>
  <si>
    <t>2013996930</t>
  </si>
  <si>
    <t>1790647790</t>
  </si>
  <si>
    <t>1884610279</t>
  </si>
  <si>
    <t>1273619427</t>
  </si>
  <si>
    <t>-1347367024</t>
  </si>
  <si>
    <t>7590520839</t>
  </si>
  <si>
    <t>Venkovní vedení kabelová - metalické sítě Plněné, armované Al dráty, ochranný obal z PE 4x0,6 TCEPKPFLEZE 5 x 4 x 0,6</t>
  </si>
  <si>
    <t>-1166925944</t>
  </si>
  <si>
    <t>7590520834</t>
  </si>
  <si>
    <t>Venkovní vedení kabelová - metalické sítě Plněné, armované Al dráty, ochranný obal z PE 4x0,6 TCEPKPFLEZE 3 x 4 x 0,6</t>
  </si>
  <si>
    <t>-639855480</t>
  </si>
  <si>
    <t>7590520929</t>
  </si>
  <si>
    <t>Venkovní vedení kabelová - metalické sítě Plněné, armované Al dráty, ochranný obal z PE 4x0,8 TCEPKPFLEZE 10 x 4 x 0,8</t>
  </si>
  <si>
    <t>-491799035</t>
  </si>
  <si>
    <t>7590560094</t>
  </si>
  <si>
    <t>Optické kabely Optické kabely střední konstrukce pro záfuk, přifuk do HDPE chráničky 48 vl. 4x12 vl./trubička, HDPE plášť 8,1 mm (6 el.)</t>
  </si>
  <si>
    <t>-387097951</t>
  </si>
  <si>
    <t>370357333</t>
  </si>
  <si>
    <t>7590560014</t>
  </si>
  <si>
    <t>Optické kabely Optické kabely střední konstrukce pro záfuk, přifuk do HDPE chráničky 6 vl. 1x6 vl./trubička, HDPE plášť 8,1 mm (6 el.)</t>
  </si>
  <si>
    <t>945669037</t>
  </si>
  <si>
    <t>7499251020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</si>
  <si>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</si>
  <si>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-1168004153</t>
  </si>
  <si>
    <t>7499251025</t>
  </si>
  <si>
    <t>Provedení technické prohlídky a zkoušky na silnoproudém zařízení, zařízení TV, zařízení NS, transformoven, EPZ příplatek za každých dalších i započatých 500 000 Kč přes 1 000 000 Kč</t>
  </si>
  <si>
    <t>1567713781</t>
  </si>
  <si>
    <t>7590195170</t>
  </si>
  <si>
    <t>Montáž označení spojky optického kabelu betonovým označníkem</t>
  </si>
  <si>
    <t>733015036</t>
  </si>
  <si>
    <t>7593501790</t>
  </si>
  <si>
    <t>Trasy kabelového vedení Kabelové označníky Označník kabelový 4 hranný 15x15x53cm (HM0592111070000)</t>
  </si>
  <si>
    <t>-1429103662</t>
  </si>
  <si>
    <t>7590525030</t>
  </si>
  <si>
    <t>Odplastování celoplastového kabelu jednoplášťového do 100 párů</t>
  </si>
  <si>
    <t>56705968</t>
  </si>
  <si>
    <t>7590525041</t>
  </si>
  <si>
    <t>Odplastování celoplastového kabelu s pancířem do 100 párů</t>
  </si>
  <si>
    <t>2008921803</t>
  </si>
  <si>
    <t>7590525060</t>
  </si>
  <si>
    <t>Přistavení a příprava délky z kabelového bubnu do 25 čtyřek</t>
  </si>
  <si>
    <t>-2122825663</t>
  </si>
  <si>
    <t>7590525080</t>
  </si>
  <si>
    <t>Montáž tažení samonosného kabelu přes dřevěné stožáry do 5 XN - odvinutí kabelu z bubnu, odříznutí natočení na nosný drát, natáhnutí a zavěšení na podpěry, zabezpeceni proti posunu odvíjecím drátem a izolací, včetně překonání překážek</t>
  </si>
  <si>
    <t>1550817561</t>
  </si>
  <si>
    <t>7590525111</t>
  </si>
  <si>
    <t>Montáž kabelu závlačného volně uloženého ruční zatahování TCEKE s jádrem 0,8 mm do 150 XN - příprava kabelového bubnu a přistavení ke kabelové komoře nebo k telekomunikačnímu kanálku, pročištění otvoru v tvárnicové trati příp. vysekání překážky v telekomunikačním kanálku nebo jeho rozšíření, přeměření izolačního stavu a kontinuity žil kabelu, odvinutí kabelu z bubnu, vazelinování a zatažení kabelu do tvárnicové trati nebo do telekomunikačního kanálku, odřezání kabelu, uzavření konců kabelu a přemístění kabelového bubnu</t>
  </si>
  <si>
    <t>1465600153</t>
  </si>
  <si>
    <t>2058847943</t>
  </si>
  <si>
    <t>7590525670</t>
  </si>
  <si>
    <t>Montáž ukončení celoplastového kabelu v závěru nebo rozvaděči se zářezovými svorkovnicemi zářezová technologie LSA do 10 čtyřek</t>
  </si>
  <si>
    <t>1348406758</t>
  </si>
  <si>
    <t>7590565010</t>
  </si>
  <si>
    <t>Spojování a ukončení kabelů optických v optickém rozvaděči pro 8 vláken - práce spojené s montáží specifikované kabelizace specifikovaným způsobem</t>
  </si>
  <si>
    <t>-595081597</t>
  </si>
  <si>
    <t>7590565012</t>
  </si>
  <si>
    <t>Spojování a ukončení kabelů optických v optickém rozvaděči pro 12 vláken - práce spojené s montáží specifikované kabelizace specifikovaným způsobem</t>
  </si>
  <si>
    <t>-773173966</t>
  </si>
  <si>
    <t>7590565014</t>
  </si>
  <si>
    <t>Spojování a ukončení kabelů optických v optickém rozvaděči pro 24 vláken - práce spojené s montáží specifikované kabelizace specifikovaným způsobem</t>
  </si>
  <si>
    <t>847223924</t>
  </si>
  <si>
    <t>7590565018</t>
  </si>
  <si>
    <t>Spojování a ukončení kabelů optických v optickém rozvaděči pro 48 vláken - práce spojené s montáží specifikované kabelizace specifikovaným způsobem</t>
  </si>
  <si>
    <t>374450815</t>
  </si>
  <si>
    <t>7590565026</t>
  </si>
  <si>
    <t>Spojování a ukončení kabelů optických v optickém rozvaděči pro 144 vláken - práce spojené s montáží specifikované kabelizace specifikovaným způsobem</t>
  </si>
  <si>
    <t>727788341</t>
  </si>
  <si>
    <t>7590560519</t>
  </si>
  <si>
    <t>Optické kabely Spojky a příslušenství pro optické sítě Optické rozváděče a příslušenství Rezerva optického kabelu do 500mm</t>
  </si>
  <si>
    <t>-264504964</t>
  </si>
  <si>
    <t>7590560552</t>
  </si>
  <si>
    <t>Optické kabely Spojky a příslušenství pro optické sítě Optické rozváděče a příslušenství HDC 3000 - 19" nosič konstrukčních skupin pro 12x konektor nebo spoj. modul</t>
  </si>
  <si>
    <t>2008284087</t>
  </si>
  <si>
    <t>7590560554</t>
  </si>
  <si>
    <t>Optické kabely Spojky a příslušenství pro optické sítě Optické rozváděče a příslušenství HDC 3000 - Horní kryt a zadní nosiče konstrukčních skupin 19"</t>
  </si>
  <si>
    <t>1323063490</t>
  </si>
  <si>
    <t>7590560593</t>
  </si>
  <si>
    <t>Optické kabely Spojky a příslušenství pro optické sítě Optické rozváděče a příslušenství HDC 3000 - 19" zásobník na buffery</t>
  </si>
  <si>
    <t>454314457</t>
  </si>
  <si>
    <t>7590560597</t>
  </si>
  <si>
    <t>Optické kabely Spojky a příslušenství pro optické sítě Optické rozváděče a příslušenství HDC 3000 - 19" vedení patchcordů</t>
  </si>
  <si>
    <t>-769769195</t>
  </si>
  <si>
    <t>7590560601</t>
  </si>
  <si>
    <t>Optické kabely Spojky a příslušenství pro optické sítě Optické rozváděče a příslušenství HDC 3000 - 19" zásobník rezervních délek patchcordů</t>
  </si>
  <si>
    <t>1361655765</t>
  </si>
  <si>
    <t>7590560611</t>
  </si>
  <si>
    <t>Optické kabely Spojky a příslušenství pro optické sítě Optické rozváděče a příslušenství HDC 3000 - Konektorový modul E-2000, včetně 12x adaptérů a pigtailů, plně osazen</t>
  </si>
  <si>
    <t>498853658</t>
  </si>
  <si>
    <t>7590560621</t>
  </si>
  <si>
    <t>Optické kabely Spojky a příslušenství pro optické sítě Optické rozváděče a příslušenství HDC 3000 - Spojovací-provařovací modul</t>
  </si>
  <si>
    <t>-779504017</t>
  </si>
  <si>
    <t>7590560671</t>
  </si>
  <si>
    <t>Optické kabely Spojky a příslušenství pro optické sítě Optické Pigtaily SM 9/125 E 2000 H+S</t>
  </si>
  <si>
    <t>536461603</t>
  </si>
  <si>
    <t>7590550069</t>
  </si>
  <si>
    <t>Forma kabelová, drátová a doplňky vnitřní instalace Montážní rám pro LSA lišty hloubky 22,10+1 pozic</t>
  </si>
  <si>
    <t>1926128256</t>
  </si>
  <si>
    <t>7590550209</t>
  </si>
  <si>
    <t>Forma kabelová, drátová a doplňky vnitřní instalace LSA lišty Magazín přepěťové ochrany pro LSA-PLUS 2/10</t>
  </si>
  <si>
    <t>-2034404763</t>
  </si>
  <si>
    <t>7593321521</t>
  </si>
  <si>
    <t>Prvky Translátor 600:600 (4kV)</t>
  </si>
  <si>
    <t>-1736934021</t>
  </si>
  <si>
    <t>7590550194</t>
  </si>
  <si>
    <t>Forma kabelová, drátová a doplňky vnitřní instalace LSA lišty LSA-PLUS lišta rozpojovací 2/10</t>
  </si>
  <si>
    <t>-1306316251</t>
  </si>
  <si>
    <t>7590565060</t>
  </si>
  <si>
    <t>Montáž konstrukce rezervy optického kabelu</t>
  </si>
  <si>
    <t>1963869232</t>
  </si>
  <si>
    <t>7590565080</t>
  </si>
  <si>
    <t>Uložení kabelové rezervy optického kabelu</t>
  </si>
  <si>
    <t>-781153737</t>
  </si>
  <si>
    <t>7590565125</t>
  </si>
  <si>
    <t>Uložení a propojení propojovací šňůry (patchcord) s konektory</t>
  </si>
  <si>
    <t>-1859242530</t>
  </si>
  <si>
    <t>7593315010</t>
  </si>
  <si>
    <t>Montáž montážního rámu LSA-PLUS - usazení montážního rámu na místo určení</t>
  </si>
  <si>
    <t>-394220648</t>
  </si>
  <si>
    <t>7593315020</t>
  </si>
  <si>
    <t>Montáž zářezové lišty LSA-PLUS</t>
  </si>
  <si>
    <t>1202376618</t>
  </si>
  <si>
    <t>7593315320</t>
  </si>
  <si>
    <t>Montáž translátoru</t>
  </si>
  <si>
    <t>-869828795</t>
  </si>
  <si>
    <t>7593325010</t>
  </si>
  <si>
    <t>Montáž do LSA pásku bleskojistky</t>
  </si>
  <si>
    <t>1231505917</t>
  </si>
  <si>
    <t>7593505200</t>
  </si>
  <si>
    <t>Uložení HDPE trubky pro optický kabel do kabelového žlabu</t>
  </si>
  <si>
    <t>-1931541164</t>
  </si>
  <si>
    <t>7593505250</t>
  </si>
  <si>
    <t>Montáž plastové komory na spojkování optického kabelu</t>
  </si>
  <si>
    <t>1118744091</t>
  </si>
  <si>
    <t>7590541462</t>
  </si>
  <si>
    <t>Slaboproudé rozvody, kabely pro přívod a vnitřní instalaci Spojky metalických kabelů a příslušenství Teplem smrštitelná zesílená spojka pro netlakované kabely XAGA 500-55/12-300/EZE</t>
  </si>
  <si>
    <t>-74448592</t>
  </si>
  <si>
    <t>7593505322</t>
  </si>
  <si>
    <t>Uložení optického kabelu na rošt nad 12 vláken</t>
  </si>
  <si>
    <t>-625281741</t>
  </si>
  <si>
    <t>7598015170</t>
  </si>
  <si>
    <t>Měření kapacitních nerovnováh do 4 km</t>
  </si>
  <si>
    <t>1554144855</t>
  </si>
  <si>
    <t>7598015180</t>
  </si>
  <si>
    <t>Měření útlumu přeslechu na blízkém konci na místním sdělovacím kabelu za 1 čtyřku XN měřeného úseku</t>
  </si>
  <si>
    <t>-135761304</t>
  </si>
  <si>
    <t>7598015185</t>
  </si>
  <si>
    <t>Jednosměrné měření kabelu místního</t>
  </si>
  <si>
    <t>pár</t>
  </si>
  <si>
    <t>202015751</t>
  </si>
  <si>
    <t>7598035005</t>
  </si>
  <si>
    <t>Měření parametrů optického kabelu na třech vlnových délkách metodou OTDR a TM na skládce, kabelu do 8 vláken - včetně vyhotovení měřícího protokolu</t>
  </si>
  <si>
    <t>2021283405</t>
  </si>
  <si>
    <t>493751274</t>
  </si>
  <si>
    <t>7598035025</t>
  </si>
  <si>
    <t>Měření parametrů optického kabelu na třech vlnových délkách metodou OTDR a TM na skládce, kabelu se 48 vlákny - včetně vyhotovení měřícího protokolu</t>
  </si>
  <si>
    <t>1179243278</t>
  </si>
  <si>
    <t>7598035050</t>
  </si>
  <si>
    <t>Měření parametrů optického kabelu na třech vlnových délkách metodou OTDR a TM po položení nebo zavěšení, kabelu do 8 vláken - včetně vyhotovení měřícího protokolu</t>
  </si>
  <si>
    <t>699679119</t>
  </si>
  <si>
    <t>-549972071</t>
  </si>
  <si>
    <t>7598035070</t>
  </si>
  <si>
    <t>Měření parametrů optického kabelu na třech vlnových délkách metodou OTDR a TM po položení nebo zavěšení, kabelu se 48 vlákny - včetně vyhotovení měřícího protokolu</t>
  </si>
  <si>
    <t>1111114074</t>
  </si>
  <si>
    <t>7598035105</t>
  </si>
  <si>
    <t>Měření OTDR (reflektometrická metoda) pro tři vlnové délky obousměrné</t>
  </si>
  <si>
    <t>1790507724</t>
  </si>
  <si>
    <t>7598035125</t>
  </si>
  <si>
    <t>Měření TM (přímá metoda) pro tři vlnové délky obousměrné</t>
  </si>
  <si>
    <t>42866563</t>
  </si>
  <si>
    <t>7598095539</t>
  </si>
  <si>
    <t>Vyhotovení protokolu UTZ pro UNZ - vykonání prohlídky a zkoušky včetně vyhotovení protokolu podle vyhl. 100/1995 Sb.</t>
  </si>
  <si>
    <t>-1284438656</t>
  </si>
  <si>
    <t>02 - Dle URS</t>
  </si>
  <si>
    <t xml:space="preserve">    1 - Zemní práce</t>
  </si>
  <si>
    <t>HZS - Hodinové zúčtovací sazby</t>
  </si>
  <si>
    <t>34571802</t>
  </si>
  <si>
    <t>chránička optického kabelu HDPE jednoplášťová bezhalogenová D 40/33mm</t>
  </si>
  <si>
    <t>106661843</t>
  </si>
  <si>
    <t>34571809</t>
  </si>
  <si>
    <t>spojka šroubovací pro chráničky optického kabelu D 40mm</t>
  </si>
  <si>
    <t>2050693105</t>
  </si>
  <si>
    <t>34571814</t>
  </si>
  <si>
    <t>koncovka pro chráničky optického kabelu D 40mm</t>
  </si>
  <si>
    <t>1660758185</t>
  </si>
  <si>
    <t>56245114</t>
  </si>
  <si>
    <t>žlab kabelový s víkem ze směsových plastů 200x130mm</t>
  </si>
  <si>
    <t>229577460</t>
  </si>
  <si>
    <t>Zemní práce</t>
  </si>
  <si>
    <t>141721214</t>
  </si>
  <si>
    <t>Řízený zemní protlak délky protlaku do 50 m v hornině třídy těžitelnosti I a II, skupiny 1 až 4 včetně zatažení trub v hloubce do 6 m průměru vrtu přes 140 do 180 mm</t>
  </si>
  <si>
    <t>93260312</t>
  </si>
  <si>
    <t>https://podminky.urs.cz/item/CS_URS_2026_01/141721214</t>
  </si>
  <si>
    <t>34571358</t>
  </si>
  <si>
    <t>trubka elektroinstalační ohebná dvouplášťová korugovaná HDPE (chránička) D 136/160mm</t>
  </si>
  <si>
    <t>-416159713</t>
  </si>
  <si>
    <t>1331637510</t>
  </si>
  <si>
    <t>-1227226435</t>
  </si>
  <si>
    <t>1639650245</t>
  </si>
  <si>
    <t>1907060477</t>
  </si>
  <si>
    <t>468081212</t>
  </si>
  <si>
    <t>Vybourání otvorů ve zdivu kamenném plochy do 0,25 m2 a tloušťky přes 45 do 60 cm</t>
  </si>
  <si>
    <t>1614190404</t>
  </si>
  <si>
    <t>https://podminky.urs.cz/item/CS_URS_2026_01/468081212</t>
  </si>
  <si>
    <t>468081334</t>
  </si>
  <si>
    <t>Vybourání otvorů ve zdivu cihelném plochy přes 0,09 do 0,25 m2 a tloušťky přes 45 do 60 cm</t>
  </si>
  <si>
    <t>-1925056047</t>
  </si>
  <si>
    <t>https://podminky.urs.cz/item/CS_URS_2026_01/468081334</t>
  </si>
  <si>
    <t>HZS</t>
  </si>
  <si>
    <t>Hodinové zúčtovací sazby</t>
  </si>
  <si>
    <t>971024561</t>
  </si>
  <si>
    <t>Vybourání otvorů ve zdivu kamenném nebo smíšeném kamenném, na maltu vápennou nebo vápenocementovou, plochy do 1 m2, tl. do 600 mm</t>
  </si>
  <si>
    <t>608387943</t>
  </si>
  <si>
    <t>https://podminky.urs.cz/item/CS_URS_2026_01/971024561</t>
  </si>
  <si>
    <t>HZS1302</t>
  </si>
  <si>
    <t>Hodinové zúčtovací sazby profesí HSV provádění konstrukcí zedník specialista</t>
  </si>
  <si>
    <t>518901859</t>
  </si>
  <si>
    <t>https://podminky.urs.cz/item/CS_URS_2026_01/HZS1302</t>
  </si>
  <si>
    <t>PS 12-02-21 - Rozhlasové zařízení</t>
  </si>
  <si>
    <t>RÚ - Rozhlasová ústředna</t>
  </si>
  <si>
    <t>RÚ</t>
  </si>
  <si>
    <t>Rozhlasová ústředna</t>
  </si>
  <si>
    <t>7596310410</t>
  </si>
  <si>
    <t>Rozhlasové ústředny Interface pro dálkové ovládání RRU ze systému HAVIS</t>
  </si>
  <si>
    <t>-1379707168</t>
  </si>
  <si>
    <t>7596310420</t>
  </si>
  <si>
    <t>Rozhlasové ústředny Interface mezi RRU a audio linkou</t>
  </si>
  <si>
    <t>-341214854</t>
  </si>
  <si>
    <t>7596310470</t>
  </si>
  <si>
    <t>Rozhlasové ústředny Blok ovládání RRU pro 6 větví se 6 zesilovači</t>
  </si>
  <si>
    <t>277183600</t>
  </si>
  <si>
    <t>7596310485</t>
  </si>
  <si>
    <t>Rozhlasové ústředny Interface připojení tichého dorozumění k RRU</t>
  </si>
  <si>
    <t>-1110639021</t>
  </si>
  <si>
    <t>7596310560</t>
  </si>
  <si>
    <t>Rozhlasové ústředny Modul automatického hlášení pro rozhlasovou ústřednu RRU</t>
  </si>
  <si>
    <t>-1376678003</t>
  </si>
  <si>
    <t>7596001670</t>
  </si>
  <si>
    <t>Rádiová zařízení Sdružovač, zátěž apod. Rozhlasová ústředna RU6IP</t>
  </si>
  <si>
    <t>-1663573772</t>
  </si>
  <si>
    <t>7499251015</t>
  </si>
  <si>
    <t>Provedení technické prohlídky a zkoušky na silnoproudém zařízení, zařízení TV, zařízení NS, transformoven, EPZ pro opravné práce pro objem investičních nákladů přes 100 000 do 500 000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</si>
  <si>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-2083193173</t>
  </si>
  <si>
    <t>7596315030</t>
  </si>
  <si>
    <t>Montáž rozhlasové ústředny do 19' stojanu - včetně připojení, seřízení a přezkoušení funkce</t>
  </si>
  <si>
    <t>-1611936724</t>
  </si>
  <si>
    <t>-872429010</t>
  </si>
  <si>
    <t>7598095651</t>
  </si>
  <si>
    <t>Vyhotovení revizní zprávy RZ - rozhlasové zařízení - vykonání prohlídky a zkoušky pro napájení elektrického zařízení včetně vyhotovení revizní zprávy podle vyhl. 100/1995 Sb. a norem ČSN</t>
  </si>
  <si>
    <t>1581578673</t>
  </si>
  <si>
    <t>PS 12-02-31 - Integrovaná telekomunikační zařízení</t>
  </si>
  <si>
    <t>TEL - Telefonní zapojovač</t>
  </si>
  <si>
    <t>TEL</t>
  </si>
  <si>
    <t>Telefonní zapojovač</t>
  </si>
  <si>
    <t>7596810020</t>
  </si>
  <si>
    <t>Telefonní zapojovače Zapojovač telef.náhradní NTZ 2 (CV540539002)</t>
  </si>
  <si>
    <t>1984352007</t>
  </si>
  <si>
    <t>7596810050</t>
  </si>
  <si>
    <t>Telefonní zapojovače Pult zapojovače SMZ24 (CV540555090)</t>
  </si>
  <si>
    <t>-2110832652</t>
  </si>
  <si>
    <t>7596810106</t>
  </si>
  <si>
    <t>Telefonní zapojovače Řídící jednotka dálkového ovládání spojovacích systémů ALFA přes IP</t>
  </si>
  <si>
    <t>-1764836325</t>
  </si>
  <si>
    <t>7596810160</t>
  </si>
  <si>
    <t>Telefonní zapojovače Etáž do 19" rackové skříně pro systémy zapojovač/přepojovač ALFA</t>
  </si>
  <si>
    <t>950616444</t>
  </si>
  <si>
    <t>7596810320</t>
  </si>
  <si>
    <t>Telefonní zapojovače Přepěťové ochrany pro 10 linek pro zapojovač/přepojovač ALFA a zapojovače MIKRO</t>
  </si>
  <si>
    <t>-1484005338</t>
  </si>
  <si>
    <t>7596810390</t>
  </si>
  <si>
    <t>Telefonní zapojovače SW zapojovače/přepojovače ALFA pro dálkový rozhlas</t>
  </si>
  <si>
    <t>-1176258107</t>
  </si>
  <si>
    <t>7596810430</t>
  </si>
  <si>
    <t>Telefonní zapojovače SW zapojovače ALFA</t>
  </si>
  <si>
    <t>-1158640549</t>
  </si>
  <si>
    <t>7596810560</t>
  </si>
  <si>
    <t>Telefonní zapojovače Zálohovaný zdroj, 19" RACK 230V/12V/500mA/4Ah pro zapojovače MIKRO-NZ-8</t>
  </si>
  <si>
    <t>500248313</t>
  </si>
  <si>
    <t>7596810570</t>
  </si>
  <si>
    <t>Telefonní zapojovače Zálohovaný zdroj, 19" RACK 230V/24V/500mA/4Ah pro zapojovače MIKRO</t>
  </si>
  <si>
    <t>-111613866</t>
  </si>
  <si>
    <t>7596810910</t>
  </si>
  <si>
    <t>Telefonní zapojovače Náhradní zapojovač pro 8 linek MIKRO-NZ-8</t>
  </si>
  <si>
    <t>-1256961502</t>
  </si>
  <si>
    <t>7596811050</t>
  </si>
  <si>
    <t>Telefonní zapojovače Modul odposlechu linky do zapojovače MIKRO</t>
  </si>
  <si>
    <t>2134713359</t>
  </si>
  <si>
    <t>1256188394</t>
  </si>
  <si>
    <t>7590525148</t>
  </si>
  <si>
    <t>Uložení do žlabu/trubky/lišty kabelu SYKFY 20x2x0,5</t>
  </si>
  <si>
    <t>-157683356</t>
  </si>
  <si>
    <t>7494002988</t>
  </si>
  <si>
    <t>Modulární přístroje Jističe do 63 A; 6 kA 1-pólové In 10 A, Ue AC 230 V / DC 72 V, charakteristika B, 1pól, Icn 6 kA</t>
  </si>
  <si>
    <t>917626598</t>
  </si>
  <si>
    <t>7494002992</t>
  </si>
  <si>
    <t>Modulární přístroje Jističe do 63 A; 6 kA 1-pólové In 16 A, Ue AC 230 V / DC 72 V, charakteristika B, 1pól, Icn 6 kA</t>
  </si>
  <si>
    <t>1641436242</t>
  </si>
  <si>
    <t>7596815035</t>
  </si>
  <si>
    <t>Montáž zapojovače elektronického MIKRO, Modis, MTZ 7 a 10, SMZ, HMT 12 - úplná montáž skříně, ovládací soupravy, napájecího a uzemňovacího vedení (bez dodání vodičů), zřízení slaboproudého rozvodu, zapojení a vyzkoušení</t>
  </si>
  <si>
    <t>-1179106600</t>
  </si>
  <si>
    <t>7596815040</t>
  </si>
  <si>
    <t>Montáž zapojovače elektronického ALFA - úplná montáž skříně, ovládací soupravy, napájecího a uzemňovacího vedení (bez dodání vodičů), zřízení slaboproudého rozvodu, zapojení a vyzkoušení</t>
  </si>
  <si>
    <t>2051111733</t>
  </si>
  <si>
    <t>7596815090</t>
  </si>
  <si>
    <t>Montáž zapojovače svírkového (náhradního) pro 10 okruhů nebo náhradní telefonní zapojovač - úplná montáž, připevnění na místo určení, zatažení kabelů, zhotovení formy, připojení napájení, vyzkoušení zařízení</t>
  </si>
  <si>
    <t>-1971082172</t>
  </si>
  <si>
    <t>7590540065</t>
  </si>
  <si>
    <t>Slaboproudé rozvody, kabely pro přívod a vnitřní instalaci Instalační kabely SYKFY 20 x 2 x 0,5</t>
  </si>
  <si>
    <t>-1070960417</t>
  </si>
  <si>
    <t>7596815110</t>
  </si>
  <si>
    <t>Připojení telefonního zapojovače na PC</t>
  </si>
  <si>
    <t>-1574405289</t>
  </si>
  <si>
    <t>7596817035</t>
  </si>
  <si>
    <t>Demontáž zapojovače elektronického MIKRO, Modis, MTZ 7 a 10, SMZ, HMT 12</t>
  </si>
  <si>
    <t>827505484</t>
  </si>
  <si>
    <t>7596817040</t>
  </si>
  <si>
    <t>Demontáž zapojovače elektronického ALFA</t>
  </si>
  <si>
    <t>720391880</t>
  </si>
  <si>
    <t>7596817090</t>
  </si>
  <si>
    <t>Demontáž zapojovače svírkového (náhradního) pro 10 okruhů nebo náhradní telefonní zapojovač</t>
  </si>
  <si>
    <t>2131277182</t>
  </si>
  <si>
    <t>7596825010</t>
  </si>
  <si>
    <t>Montáž ovládací skříňky zapojovačů pro ovládání 20 telefonních linek - usazení ovládací skříňky, připevnění přípojné skříňky a připojení na ovládací skříňku, zapojení rozhlasové ústředny do ovládací skříňky, vyzkoušení a vysvětlení manipulace</t>
  </si>
  <si>
    <t>326014261</t>
  </si>
  <si>
    <t>7596827010</t>
  </si>
  <si>
    <t>Demontáž ovládací skříňky zapojovačů pro ovládání 20 telefonních linek</t>
  </si>
  <si>
    <t>1037046297</t>
  </si>
  <si>
    <t>-2061726058</t>
  </si>
  <si>
    <t>PS 12-02-41 - Poplachový zabezpečovací a tísňový systém</t>
  </si>
  <si>
    <t>EZS - EZS</t>
  </si>
  <si>
    <t>EZS</t>
  </si>
  <si>
    <t>7597110351</t>
  </si>
  <si>
    <t>EZS Posilovací zdroj 2,75 A</t>
  </si>
  <si>
    <t>956427806</t>
  </si>
  <si>
    <t>7597110352</t>
  </si>
  <si>
    <t>EZS Systémový Ethernet (TCP/IP) komunikátor bez krytu, nové HW provedení</t>
  </si>
  <si>
    <t>-1704867772</t>
  </si>
  <si>
    <t>7597110964</t>
  </si>
  <si>
    <t>EZS Duální detektor s dosahem 15m a funkcí antimasking</t>
  </si>
  <si>
    <t>-922188966</t>
  </si>
  <si>
    <t>7597110996</t>
  </si>
  <si>
    <t>EZS Kloubový držák na stěnu</t>
  </si>
  <si>
    <t>-102890923</t>
  </si>
  <si>
    <t>7597111031</t>
  </si>
  <si>
    <t>EZS Detektor tříštění skla s dosahem až 9m</t>
  </si>
  <si>
    <t>-1449992563</t>
  </si>
  <si>
    <t>7597111070</t>
  </si>
  <si>
    <t>EZS MG kontakt povrchový plastový s kolmo vyvedenými vodiči délky 3m</t>
  </si>
  <si>
    <t>-210312119</t>
  </si>
  <si>
    <t>7597111135</t>
  </si>
  <si>
    <t>EZS Tísňové tlačítko mžikové s přepínacím kontaktem</t>
  </si>
  <si>
    <t>-1536602885</t>
  </si>
  <si>
    <t>7597111146</t>
  </si>
  <si>
    <t>EZS Zálohovaná plastová siréna venkovní 110dB/1m s majákem a akumulátorem</t>
  </si>
  <si>
    <t>-1070147350</t>
  </si>
  <si>
    <t>7597111251</t>
  </si>
  <si>
    <t>EZS Modul SA-CTE - čtečka bezkontaktních karet ( 2 vstupy čidla a 1 výstup akční člen)</t>
  </si>
  <si>
    <t>1266579998</t>
  </si>
  <si>
    <t>7597111257</t>
  </si>
  <si>
    <t>EZS Spínač osvětlení pro připojení na modul SA-CTE nebo SA-KON</t>
  </si>
  <si>
    <t>-414354400</t>
  </si>
  <si>
    <t>7597111252</t>
  </si>
  <si>
    <t>EZS Modul SA-KON - modul rozšíření vstupů ( 4 vstupy čidel a 2 výstupy akční člen)</t>
  </si>
  <si>
    <t>1755347683</t>
  </si>
  <si>
    <t>7597111258</t>
  </si>
  <si>
    <t>EZS Instalační materiál pro instalaci EZS ústředny s integrací do diagnostické ústředny</t>
  </si>
  <si>
    <t>-665197191</t>
  </si>
  <si>
    <t>7597110330</t>
  </si>
  <si>
    <t>EZS Üstředna až 96 zón a 16 grup v krytu bez klávesnice, s komunikátorem a zdrojem</t>
  </si>
  <si>
    <t>1861190144</t>
  </si>
  <si>
    <t>7597110338</t>
  </si>
  <si>
    <t>EZS LCD klávesnice pro ústředny GD</t>
  </si>
  <si>
    <t>-768034964</t>
  </si>
  <si>
    <t>7597110345</t>
  </si>
  <si>
    <t>EZS Koncentrátor v plastovém krytu pro 8 zón a 4 PGM výstupy</t>
  </si>
  <si>
    <t>283191511</t>
  </si>
  <si>
    <t>7491251010</t>
  </si>
  <si>
    <t>Montáž lišt elektroinstalačních, kabelových žlabů z PVC-U jednokomorových zaklapávacích rozměru 40/40 mm - na konstrukci, omítku apod. včetně spojek, ohybů, rohů, bez krabic</t>
  </si>
  <si>
    <t>-1622693825</t>
  </si>
  <si>
    <t>-779481316</t>
  </si>
  <si>
    <t>7494351010</t>
  </si>
  <si>
    <t>Montáž jističů (do 10 kA) jednopólových do 20 A</t>
  </si>
  <si>
    <t>1144776342</t>
  </si>
  <si>
    <t>-109860917</t>
  </si>
  <si>
    <t>86768132</t>
  </si>
  <si>
    <t>7590545050</t>
  </si>
  <si>
    <t>Uložení kabelu CYKY do žlabového rozvodu zabezpečovací ústředny do 4 x 10 mm - odvinutí, naměření a položení šňůry na lávku nebo do žlabového rozvodu včetně uchycení v ohybech, zakrytí žlabu a zaizolování konců kabelu, prozvonění a označení</t>
  </si>
  <si>
    <t>456642086</t>
  </si>
  <si>
    <t>7596440055</t>
  </si>
  <si>
    <t>Hlásiče Interaktivní a adresovatelné hlásiče Hlásič kouře optický adresovatelný</t>
  </si>
  <si>
    <t>1438046198</t>
  </si>
  <si>
    <t>7591305170</t>
  </si>
  <si>
    <t>Montáž součástí zámku přepěťové ochrany pro elektromagnetický zámek nebo pomocné stavědlo</t>
  </si>
  <si>
    <t>-1430205964</t>
  </si>
  <si>
    <t>7592525190</t>
  </si>
  <si>
    <t>Spolupráce zhotovitele (dodavatele) při integraci technologického systému do DDTS ŽDC - určeného jednoho sdělovacího, silnoproudého nebo jiného zařízení (dle TZ) realizovaného samostatným PS/SO</t>
  </si>
  <si>
    <t>1656332601</t>
  </si>
  <si>
    <t>Poznámka k položce:_x000d_
určeného jednoho sdělovacího, silnoproudého nebo jiného zařízení (dle TZ) realizovaného samostatným PS/SO</t>
  </si>
  <si>
    <t>7596445005</t>
  </si>
  <si>
    <t>Montáž prvku pro EPS, ASHS (čidlo, hlásič, spínač atd.)</t>
  </si>
  <si>
    <t>824514203</t>
  </si>
  <si>
    <t>7591300080</t>
  </si>
  <si>
    <t>Zámky Zámek venkovní stejnosměr. elmag.(UKM 12) (CV731369003)</t>
  </si>
  <si>
    <t>571723040</t>
  </si>
  <si>
    <t>7597115050</t>
  </si>
  <si>
    <t>Montáž ústředny linkové - na určené místo, zapojení a vyvážení linky, připojení sítě, akumulátorové baterie, vnější a dálkové signalizace a uzemnění, oživení, uvedení do provozu, provedení zkoušek, vystavení dokumentace a zaškolení obsluhy</t>
  </si>
  <si>
    <t>1246152101</t>
  </si>
  <si>
    <t>Poznámka k položce:_x000d_
na určené místo, zapojení a vyvážení linky, připojení sítě, akumulátorové baterie, vnější a dálkové signalizace a uzemnění, oživení, uvedení do provozu, provedení zkoušek, vystavení dokumentace a zaškolení obsluhy</t>
  </si>
  <si>
    <t>7597125020</t>
  </si>
  <si>
    <t>Montáž příšlušenství pro EZS koncentrátoru RIO - včetně připojení, seřízení a přezkoušení funkce</t>
  </si>
  <si>
    <t>1570567883</t>
  </si>
  <si>
    <t>7597125025</t>
  </si>
  <si>
    <t>Montáž příšlušenství pro EZS koncentrátoru RIO s napaječem - včetně připojení, seřízení a přezkoušení funkce</t>
  </si>
  <si>
    <t>1162339709</t>
  </si>
  <si>
    <t>7597125030</t>
  </si>
  <si>
    <t>Montáž příšlušenství pro EZS konfigurace a nastavení komunikačního modulu (UNI1TN,E080,UDS) - včetně připojení, seřízení a přezkoušení funkce</t>
  </si>
  <si>
    <t>483789409</t>
  </si>
  <si>
    <t>7597125035</t>
  </si>
  <si>
    <t>Montáž příšlušenství pro EZS oživení a nastavení systému EZS - včetně připojení, seřízení a přezkoušení funkce</t>
  </si>
  <si>
    <t>soubor</t>
  </si>
  <si>
    <t>1015409100</t>
  </si>
  <si>
    <t>7597125040</t>
  </si>
  <si>
    <t>Montáž příšlušenství pro EZS naprogramování ústředny EZS - včetně připojení, seřízení a přezkoušení funkce</t>
  </si>
  <si>
    <t>196308237</t>
  </si>
  <si>
    <t>7597125045</t>
  </si>
  <si>
    <t>Montáž příšlušenství pro EZS vizualizace na PC pro dálkovou správu dat EZS za 1 žst. - včetně připojení, seřízení a přezkoušení funkce</t>
  </si>
  <si>
    <t>-258758873</t>
  </si>
  <si>
    <t>7597135010</t>
  </si>
  <si>
    <t>Montáž prvku (čidlo, snímač, siréna) pro EZS</t>
  </si>
  <si>
    <t>46922761</t>
  </si>
  <si>
    <t>7491400260</t>
  </si>
  <si>
    <t>Kabelové rošty a žlaby Elektroinstalační lišty a kabelové žlaby Lišta LHD 40x20 vkládací bílá 2m</t>
  </si>
  <si>
    <t>818639874</t>
  </si>
  <si>
    <t>7491400140</t>
  </si>
  <si>
    <t>Kabelové rošty a žlaby Elektroinstalační lišty a kabelové žlaby Kryt LH 40x20 spojovací bílý</t>
  </si>
  <si>
    <t>1741799080</t>
  </si>
  <si>
    <t>7590540624</t>
  </si>
  <si>
    <t xml:space="preserve">Slaboproudé rozvody, kabely pro přívod a vnitřní instalaci UTP/FTP kategorie 6a,  250MHz  1 Gbps FTP Stíněné páry, PVC vnitřní</t>
  </si>
  <si>
    <t>-949148073</t>
  </si>
  <si>
    <t>-2024525236</t>
  </si>
  <si>
    <t>7598095655</t>
  </si>
  <si>
    <t>Vyhotovení revizní zprávy EZS - elektronická zabezpečovací signalizace - vykonání prohlídky a zkoušky pro napájení elektrického zařízení včetně vyhotovení revizní zprávy podle vyhl. 100/1995 Sb. a norem ČSN</t>
  </si>
  <si>
    <t>-1787636248</t>
  </si>
  <si>
    <t>PS 12-02-71 - Sdělovací zařízení</t>
  </si>
  <si>
    <t>7590560529</t>
  </si>
  <si>
    <t>Optické kabely Spojky a příslušenství pro optické sítě Optické rozváděče a příslušenství Patch panel 24 portů CAT 5E</t>
  </si>
  <si>
    <t>1418944865</t>
  </si>
  <si>
    <t>593757250</t>
  </si>
  <si>
    <t>7596610020</t>
  </si>
  <si>
    <t>Hodinová zařízení Hlavní hodiny hlavní mikroprocesorové hodiny se střadačem, přijímačem DCF a záložním zdrojem, IP 65</t>
  </si>
  <si>
    <t>446721765</t>
  </si>
  <si>
    <t>7596610130</t>
  </si>
  <si>
    <t>Hodinová zařízení Hlavní hodiny 2 podružné linky 0,7 A pro MOBALine nebo 1 A pro polarizované impulsy, 4 interní relé ETC 24 R</t>
  </si>
  <si>
    <t>939078317</t>
  </si>
  <si>
    <t>7596620031</t>
  </si>
  <si>
    <t>Hodinová zařízení Interiérové hodiny ručičkové podružné, jednostranné 30+, vteřinová ručka, C90, dle směrnice SŽ 118</t>
  </si>
  <si>
    <t>-1592365823</t>
  </si>
  <si>
    <t>7590540270</t>
  </si>
  <si>
    <t>Slaboproudé rozvody, kabely pro přívod a vnitřní instalaci Pro pevné vnitřní uložení J-Y(St)Y 1x2x0,8 Lg</t>
  </si>
  <si>
    <t>-2094075684</t>
  </si>
  <si>
    <t>7593310001</t>
  </si>
  <si>
    <t>Konstrukční díly Napájecí panel 6x230V s přepěťovou ochranou</t>
  </si>
  <si>
    <t>2003744502</t>
  </si>
  <si>
    <t>7593310402</t>
  </si>
  <si>
    <t>Konstrukční díly Panel jištění a RC členů (CV803669002)</t>
  </si>
  <si>
    <t>906807656</t>
  </si>
  <si>
    <t>7590180010</t>
  </si>
  <si>
    <t>Klimatizace Podstropní klimatizační jednotka (venkovní i vnitřní jednotka) 3,5 kW, topení 4 kW</t>
  </si>
  <si>
    <t>-955094652</t>
  </si>
  <si>
    <t>7590180040</t>
  </si>
  <si>
    <t>Klimatizace Klimatizace - Ovladač</t>
  </si>
  <si>
    <t>1963022045</t>
  </si>
  <si>
    <t>7590180050</t>
  </si>
  <si>
    <t>Klimatizace Kompletní technologické vedení ke klimatizaci do 5 kW vč. (CU potrubí (10)12/6 včetně izolace, potrubí odvodu kondenzátu, přívodní kabel CYKY 3x2,5 a ovládací kabel CYKY 5x1,5)</t>
  </si>
  <si>
    <t>1322475751</t>
  </si>
  <si>
    <t>-925724618</t>
  </si>
  <si>
    <t>7590180300</t>
  </si>
  <si>
    <t>Klimatizace Kniha kontroly úniku chladiva klimatizace</t>
  </si>
  <si>
    <t>1370454544</t>
  </si>
  <si>
    <t>-1166885733</t>
  </si>
  <si>
    <t>784742579</t>
  </si>
  <si>
    <t>7590183010</t>
  </si>
  <si>
    <t>Servisní prohlídka klimatizační jednotky - vyčištění nebo výměna vzduchových filtrů, kontrola, případně základní vyčištění lamel tepelných výměníků, mechanická kontrola systému a ventilátorů, kontrola funkčnosti chladícího okruhu, kontrola funkčnosti všech ovládacích a jistících prvků, kontrola spojů chladícího okruhu včetně kontroly těsnosti, kontrola izolací chladícího potrubí, kontrola spojů elektroinstalace, test sestavy na výkon při všech režimech</t>
  </si>
  <si>
    <t>-685781089</t>
  </si>
  <si>
    <t>7590185010</t>
  </si>
  <si>
    <t>Montáž klimatizační jednotky bez rozvodů do 5 kW - venkovních a vnitřních částí</t>
  </si>
  <si>
    <t>1636220263</t>
  </si>
  <si>
    <t>7596615010</t>
  </si>
  <si>
    <t>Montáž přijímače DCF - úplná montáž na předem připravené úchytné body nebo na konstrukci, zapojení přívodů, přezkoušení funkce</t>
  </si>
  <si>
    <t>-780290510</t>
  </si>
  <si>
    <t>7596615032</t>
  </si>
  <si>
    <t>Montáž hodin hlavních HH 1 - úplná montáž na předem připravené úchytné body nebo na konstrukci, zapojení přívodů od akubaterie, hodinových smyček, uzemnění a sítě 220/50 Hz, uvedení do provozu, seřízení řídicích a rezervních hodin, přezkoušení funkce, vysvětlení manipulace</t>
  </si>
  <si>
    <t>1813014717</t>
  </si>
  <si>
    <t>7596625015</t>
  </si>
  <si>
    <t>Montáž hodin podružných 2-stranných - úplná montáž na předem připravené úchytné body nebo na konstrukci, zapojení přívodů, přezkoušení funkce, nastavení na jednotný čas</t>
  </si>
  <si>
    <t>1110484384</t>
  </si>
  <si>
    <t>7598095537</t>
  </si>
  <si>
    <t>Vyhotovení protokolu UTZ pro silnoproudé zařízení - vykonání prohlídky a zkoušky včetně vyhotovení protokolu podle vyhl. 100/1995 Sb., IH a IPK, SZ, HZ, RZ, EPS, EZS, ASHS, klimatizace, výpočetní techniky, kamerového systému nebo kabelové přípojky</t>
  </si>
  <si>
    <t>1519871495</t>
  </si>
  <si>
    <t>Poznámka k položce:_x000d_
IH a IPK, SZ, HZ, RZ, EPS, EZS, ASHS, klimatizace, výpočetní techniky, kamerového systému nebo kabelové přípojky</t>
  </si>
  <si>
    <t>-1773336127</t>
  </si>
  <si>
    <t>7598095649</t>
  </si>
  <si>
    <t>Vyhotovení revizní zprávy HZ - hodinové zařízení - vykonání prohlídky a zkoušky pro napájení elektrického zařízení včetně vyhotovení revizní zprávy podle vyhl. 100/1995 Sb. a norem ČSN</t>
  </si>
  <si>
    <t>-1604954887</t>
  </si>
  <si>
    <t>7492502570</t>
  </si>
  <si>
    <t>Kabely, vodiče, šňůry Cu - nn Kabel silový Cu, ostatní NYY-J 3x1,5</t>
  </si>
  <si>
    <t>2026256132</t>
  </si>
  <si>
    <t>7596630157</t>
  </si>
  <si>
    <t>Hodinová zařízení Exteriérové hodiny ručičkové kruhové venkovní jednostranné, průměr 60 cm, včetně závěsu na stěnu, osvětlení, bezpečnostní fólie, dle směrnice SŽ 118</t>
  </si>
  <si>
    <t>371305817</t>
  </si>
  <si>
    <t>7598095659</t>
  </si>
  <si>
    <t>Vyhotovení revizní zprávy klimatizace - vykonání prohlídky a zkoušky pro napájení elektrického zařízení včetně vyhotovení revizní zprávy podle vyhl. 100/1995 Sb. a norem ČSN</t>
  </si>
  <si>
    <t>1736821657</t>
  </si>
  <si>
    <t>02 - dle URS</t>
  </si>
  <si>
    <t>COD.CM07LAN</t>
  </si>
  <si>
    <t>Zásuvkový modul LAN</t>
  </si>
  <si>
    <t>-1134121100</t>
  </si>
  <si>
    <t>Poznámka k položce:_x000d_
Popis
· POZOR, prvek vyžaduje pro montáž speciální nářadí (možno objednat po dohodě
s výrobcem).
· Modul umožňuje připojení libovolného zařízení (nejčastěji počítač typu PC)
do sítě ETHERNET (LAN) pomocí konektoru RJ-45 - 8p8c.
· Do modulu je přiveden samostatný kabel (UTP, FTP) dle požadavků zákazníka.
Zpravidla je tato kabeláž součástí samostatných rozvodů strukturované kabeláže.
· Umísťuje se poblíž lůžka pacienta v samostatném instalačním rámečku nebo jako součást.
zásuvky pacienta ve společném instalačním rámečku.
· Antibakteriální povrch (příměs stříbra v materiálu plastu), Umožňuje připojení hlavního terminálu.
· Obsahuje standardní "keystone" CAT-5E umožňující přímou montáž přívodního kabelu.</t>
  </si>
  <si>
    <t>PS 12-02-81 - Přenosový systém</t>
  </si>
  <si>
    <t>-561255259</t>
  </si>
  <si>
    <t>1610875721</t>
  </si>
  <si>
    <t>7593005040</t>
  </si>
  <si>
    <t>Montáž zdroje síťového - se zapojením vodičů a přezkoušení funkce</t>
  </si>
  <si>
    <t>-825581293</t>
  </si>
  <si>
    <t>7593005062</t>
  </si>
  <si>
    <t>Montáž záložního napájecího zdroje instalace UPS rackmount</t>
  </si>
  <si>
    <t>-691640299</t>
  </si>
  <si>
    <t>7593105010</t>
  </si>
  <si>
    <t>Montáž měniče (zdroje) statického ze stojanu - včetně připojení vodičů elektrické sítě ss rozvodu a uzemnění, přezkoušení funkce</t>
  </si>
  <si>
    <t>1530092349</t>
  </si>
  <si>
    <t>7595605140</t>
  </si>
  <si>
    <t>Montáž modulu SFP - media převodníku do switche</t>
  </si>
  <si>
    <t>427179653</t>
  </si>
  <si>
    <t>7595605170</t>
  </si>
  <si>
    <t>Montáž routeru (směrovače), switche (přepínače) a huby (rozbočovače) instalace a konfigurace routeru upevněného expertní</t>
  </si>
  <si>
    <t>967842295</t>
  </si>
  <si>
    <t>7595605175</t>
  </si>
  <si>
    <t>Montáž routeru (směrovače), switche (přepínače) a huby (rozbočovače) instalace a konfigurace routeru upevněného rozšířená</t>
  </si>
  <si>
    <t>393281779</t>
  </si>
  <si>
    <t>7596005250</t>
  </si>
  <si>
    <t>Montáž RV3 serveru AŽD 004</t>
  </si>
  <si>
    <t>741855270</t>
  </si>
  <si>
    <t>Poznámka k položce:_x000d_
Montáž STOP TRS</t>
  </si>
  <si>
    <t>7596005260</t>
  </si>
  <si>
    <t>Oživení RV3 serveru AŽD 004 DCom</t>
  </si>
  <si>
    <t>-208498268</t>
  </si>
  <si>
    <t xml:space="preserve">Poznámka k položce:_x000d_
Oživení  STOP TRS</t>
  </si>
  <si>
    <t>476029666</t>
  </si>
  <si>
    <t>-1952056117</t>
  </si>
  <si>
    <t>7498200010</t>
  </si>
  <si>
    <t>ED řídící pracoviště ED řídící pracoviště Datový rozvaděč (RACK) Skříň datového rozváděče 19" pro servery kompletní, vč.napájecího rozvodu, přepěťových ochran a ventilačních jednotek</t>
  </si>
  <si>
    <t>-161640323</t>
  </si>
  <si>
    <t>7595600080</t>
  </si>
  <si>
    <t>Přenosová a datová zařízení Přenosové 1G ethernet Switch L3, 48 portů PoE 10 / 100 / 1000</t>
  </si>
  <si>
    <t>-490827080</t>
  </si>
  <si>
    <t>7595600230</t>
  </si>
  <si>
    <t>Přenosová a datová zařízení Datové - router SFP modul SC/WDM 2Gb 20/5km SM/MM, pro vlnovou délku Tx1310nm/Rx1550nm nebo Tx1550nm/Rx1310nm, -40°C do +70°C.</t>
  </si>
  <si>
    <t>-1394723107</t>
  </si>
  <si>
    <t>7496600430</t>
  </si>
  <si>
    <t>Vlastní spotřeba Usměrňovače 230/24 V DC 10A</t>
  </si>
  <si>
    <t>-2134483265</t>
  </si>
  <si>
    <t>7496600430_R</t>
  </si>
  <si>
    <t>-1045555189</t>
  </si>
  <si>
    <t>Poznámka k položce:_x000d_
Položka vychází z položky 7496600430, jelikož vlastní položka se v rozpočtu nenachází.</t>
  </si>
  <si>
    <t>7496600915</t>
  </si>
  <si>
    <t>Vlastní spotřeba Skříně a stojany pro baterie Záchytná vana pod stojan s baterkami</t>
  </si>
  <si>
    <t>-200475270</t>
  </si>
  <si>
    <t>7496600290</t>
  </si>
  <si>
    <t>Vlastní spotřeba Zdroje střídavého proudu 2 kVA, 110V DC/230V AC</t>
  </si>
  <si>
    <t>784757750</t>
  </si>
  <si>
    <t>7496600350</t>
  </si>
  <si>
    <t>Vlastní spotřeba Elektronické spínací jednotky by-pass, 6kVA</t>
  </si>
  <si>
    <t>-93341255</t>
  </si>
  <si>
    <t>-773661047</t>
  </si>
  <si>
    <t>-551182882</t>
  </si>
  <si>
    <t>7494002996</t>
  </si>
  <si>
    <t>Modulární přístroje Jističe do 63 A; 6 kA 1-pólové In 25 A, Ue AC 230 V / DC 72 V, charakteristika B, 1pól, Icn 6 kA</t>
  </si>
  <si>
    <t>1117300100</t>
  </si>
  <si>
    <t>7496600500</t>
  </si>
  <si>
    <t>Vlastní spotřeba UPS 230/230V AC 5kVA</t>
  </si>
  <si>
    <t>1943138745</t>
  </si>
  <si>
    <t>7596001635</t>
  </si>
  <si>
    <t>Rádiová zařízení Sdružovač, zátěž apod. zdroj 48V DS-177-150, s bateriemi 150Ah</t>
  </si>
  <si>
    <t>-475249200</t>
  </si>
  <si>
    <t>7596001735</t>
  </si>
  <si>
    <t>Rádiová zařízení Sdružovač, zátěž apod. RV3 STOP TRS</t>
  </si>
  <si>
    <t>-2001830506</t>
  </si>
  <si>
    <t>7595600380</t>
  </si>
  <si>
    <t xml:space="preserve">Přenosová a datová zařízení Datové -  switch L2 průmyslové provedení 4 porty 10 / 100, 2x SFP, DC</t>
  </si>
  <si>
    <t>-164561081</t>
  </si>
  <si>
    <t>7595600420</t>
  </si>
  <si>
    <t xml:space="preserve">Přenosová a datová zařízení Datové -  switch L2 24 portů 10 / 100, 2x SFP</t>
  </si>
  <si>
    <t>-1189109</t>
  </si>
  <si>
    <t>7598095665</t>
  </si>
  <si>
    <t>Vyhotovení revizní zprávy pro napájecí zdroj UNZ pro více napěťových soustav - vykonání prohlídky a zkoušky pro napájení elektrického zařízení včetně vyhotovení revizní zprávy podle vyhl. 100/1995 Sb. a norem ČSN</t>
  </si>
  <si>
    <t>321793463</t>
  </si>
  <si>
    <t xml:space="preserve">PS 12-03-11 -  Doudleby nad Orlicí, dispečerská řídící technika</t>
  </si>
  <si>
    <t>01 - DŘT a SKŘ technologie</t>
  </si>
  <si>
    <t xml:space="preserve">    02 - Napájecí zdroje</t>
  </si>
  <si>
    <t xml:space="preserve">    03 - Technologické switche a modemy</t>
  </si>
  <si>
    <t xml:space="preserve">    04 - Kabely, vodiče</t>
  </si>
  <si>
    <t>DŘT a SKŘ technologie</t>
  </si>
  <si>
    <t>7498100040</t>
  </si>
  <si>
    <t>DŘT, SKŘ technologie DŘT a SKŘ skříně pro automatizaci Skříň pro telemechanickou jednotku 600x2000, jednostranný přístup, vybavená</t>
  </si>
  <si>
    <t>34099900</t>
  </si>
  <si>
    <t xml:space="preserve">Poznámka k položce:_x000d_
Rozvaděč ASX_x000d_
</t>
  </si>
  <si>
    <t>7498100140</t>
  </si>
  <si>
    <t>DŘT, SKŘ technologie DŘT a SKŘ skříně pro automatizaci Oddělovací členy Oddělovací člen pro V/V jednotky, 6kV, kont.1P/6A, šíře 6mm</t>
  </si>
  <si>
    <t>-1478519073</t>
  </si>
  <si>
    <t>7498100160</t>
  </si>
  <si>
    <t>DŘT, SKŘ technologie DŘT a SKŘ skříně pro automatizaci Oddělovací členy Elektromechanické relé do 16A, DC max 24V včetně patice a LED modulu</t>
  </si>
  <si>
    <t>-54458464</t>
  </si>
  <si>
    <t>7498100210</t>
  </si>
  <si>
    <t>DŘT, SKŘ technologie DŘT a SKŘ skříně pro automatizaci Svorkovnice Svorkovnice (ježek) pro vyvedení 8 signálů/povelů/měření včetně napájecího obvodu 24V DC</t>
  </si>
  <si>
    <t>-634452102</t>
  </si>
  <si>
    <t>7498100310</t>
  </si>
  <si>
    <t>DŘT, SKŘ technologie DŘT a SKŘ skříně pro automatizaci Napájecí zdroje Spínané Napájecí zdroj externí 230V AC/24V 150W, DIN</t>
  </si>
  <si>
    <t>-1948630391</t>
  </si>
  <si>
    <t>Technologické switche a modemy</t>
  </si>
  <si>
    <t>-290809210</t>
  </si>
  <si>
    <t xml:space="preserve">Poznámka k položce:_x000d_
Switch v rozvaděči ASX_x000d_
</t>
  </si>
  <si>
    <t>7498105150</t>
  </si>
  <si>
    <t>DŘT, SKŘ technologie DŘT a SKŘ skříně pro automatizaci PLC automaty dle kompatibilní technologie PLC typ_5 (TECOMAT) Centrální řídící jednotka Procesorová jednotka kompakt CPU (CP), kom. rozhranní ethernet, seriál</t>
  </si>
  <si>
    <t>235220167</t>
  </si>
  <si>
    <t xml:space="preserve">Poznámka k položce:_x000d_
PLC v ASX_x000d_
</t>
  </si>
  <si>
    <t>7498105290</t>
  </si>
  <si>
    <t>DŘT, SKŘ technologie DŘT a SKŘ skříně pro automatizaci PLC automaty dle kompatibilní technologie PLC typ_5 (TECOMAT) Binární vstupy a výstupy Vstupní jednotka PLC kompakt (IB), 12xDI, 24VDC, GO</t>
  </si>
  <si>
    <t>-1426999022</t>
  </si>
  <si>
    <t xml:space="preserve">Poznámka k položce:_x000d_
Vstupní karta PLC_x000d_
</t>
  </si>
  <si>
    <t>7498105310</t>
  </si>
  <si>
    <t>DŘT, SKŘ technologie DŘT a SKŘ skříně pro automatizaci PLC automaty dle kompatibilní technologie PLC typ_5 (TECOMAT) Binární vstupy a výstupy Výstupní jednotka PLC GO (OR), 16xRO, 12-230V, kompletní</t>
  </si>
  <si>
    <t>1493025688</t>
  </si>
  <si>
    <t xml:space="preserve">Poznámka k položce:_x000d_
Výstupní karta PLC_x000d_
</t>
  </si>
  <si>
    <t>7498101800</t>
  </si>
  <si>
    <t>DŘT, SKŘ technologie DŘT a SKŘ skříně pro automatizaci Průmyslové počítače Periférie Pasivní sběrnice pro průmyslové PC (např. Advantech PCA-6106-0B2E)</t>
  </si>
  <si>
    <t>-2103838734</t>
  </si>
  <si>
    <t>7498101810</t>
  </si>
  <si>
    <t>DŘT, SKŘ technologie DŘT a SKŘ skříně pro automatizaci Průmyslové počítače Periférie Napájecí zdroj pro průmyslová PC formátu ATX</t>
  </si>
  <si>
    <t>1691181049</t>
  </si>
  <si>
    <t>7498101820</t>
  </si>
  <si>
    <t>DŘT, SKŘ technologie DŘT a SKŘ skříně pro automatizaci Průmyslové počítače Periférie Základní deska průmyslového PC</t>
  </si>
  <si>
    <t>363688414</t>
  </si>
  <si>
    <t>7498101830</t>
  </si>
  <si>
    <t>DŘT, SKŘ technologie DŘT a SKŘ skříně pro automatizaci Průmyslové počítače Periférie Povelová karta pro průmylové PC (např. PCLD785B)</t>
  </si>
  <si>
    <t>1017286348</t>
  </si>
  <si>
    <t>7498101840</t>
  </si>
  <si>
    <t>DŘT, SKŘ technologie DŘT a SKŘ skříně pro automatizaci Průmyslové počítače Periférie Signálová karta pro průmylové PC (např. PCLD782B)</t>
  </si>
  <si>
    <t>-176541781</t>
  </si>
  <si>
    <t>7498101860</t>
  </si>
  <si>
    <t>DŘT, SKŘ technologie DŘT a SKŘ skříně pro automatizaci Průmyslové počítače Periférie Přechodová svorkovnice vstupů a výstupů pro průmyslové PC (např. ADAM 3937)</t>
  </si>
  <si>
    <t>-381893906</t>
  </si>
  <si>
    <t>7498101870</t>
  </si>
  <si>
    <t>DŘT, SKŘ technologie DŘT a SKŘ skříně pro automatizaci Průmyslové počítače Periférie Přechodová svorkovnice pro komunikační katu průmyslového PC (např. ADAM 3925)</t>
  </si>
  <si>
    <t>1881275998</t>
  </si>
  <si>
    <t>7498101880</t>
  </si>
  <si>
    <t>DŘT, SKŘ technologie DŘT a SKŘ skříně pro automatizaci Průmyslové počítače Periférie Izolovaný převodník analogového signálu pro průmyslová PC (např. ADAM 3014)</t>
  </si>
  <si>
    <t>2002708277</t>
  </si>
  <si>
    <t>7498102110</t>
  </si>
  <si>
    <t>DŘT, SKŘ technologie DŘT a SKŘ skříně pro automatizaci Průmyslové počítače Periférie Drobný montážní materiál pro telemechanickou jednotku v objektu SpS, TS</t>
  </si>
  <si>
    <t>-619057975</t>
  </si>
  <si>
    <t xml:space="preserve">Poznámka k položce:_x000d_
Drobný montážní materiál pro ASX_x000d_
</t>
  </si>
  <si>
    <t>7498102050</t>
  </si>
  <si>
    <t>DŘT, SKŘ technologie DŘT a SKŘ skříně pro automatizaci Průmyslové počítače Software a ostatní Základní programové vybavení tlm. jednotky pro objekt TS</t>
  </si>
  <si>
    <t>-1475394226</t>
  </si>
  <si>
    <t>7498102060</t>
  </si>
  <si>
    <t>DŘT, SKŘ technologie DŘT a SKŘ skříně pro automatizaci Průmyslové počítače Software a ostatní SW-ovladače komunikace, parametrizace - pro nadřazený systém</t>
  </si>
  <si>
    <t>1932485379</t>
  </si>
  <si>
    <t>7498102070</t>
  </si>
  <si>
    <t>DŘT, SKŘ technologie DŘT a SKŘ skříně pro automatizaci Průmyslové počítače Software a ostatní SW-ovladače komunikace, parametrizace - pro podřízený PLC, ochrana, terminál</t>
  </si>
  <si>
    <t>-288549179</t>
  </si>
  <si>
    <t>7498102080</t>
  </si>
  <si>
    <t>DŘT, SKŘ technologie DŘT a SKŘ skříně pro automatizaci Průmyslové počítače Software a ostatní SW-ovladače komunikace, parametrizace na ED - pro jeden objekt (ŽST, NS, SpS, TS)</t>
  </si>
  <si>
    <t>-907367067</t>
  </si>
  <si>
    <t>7498102140</t>
  </si>
  <si>
    <t>DŘT, SKŘ technologie DŘT a SKŘ skříně pro automatizaci Průmyslové počítače Software a ostatní Dokumentace skutečného stavu pro nové telemechanické zařízení v objektu SpS, TS</t>
  </si>
  <si>
    <t>-1085257828</t>
  </si>
  <si>
    <t>7498200690</t>
  </si>
  <si>
    <t>ED řídící pracoviště ED řídící pracoviště Ostatní Provozní dokumentace ŘS ED - úprava</t>
  </si>
  <si>
    <t>-1756297460</t>
  </si>
  <si>
    <t>7498300350</t>
  </si>
  <si>
    <t>DDTS - dálková diagnostika technologických systémů DDTS - dálková diagnostika technologických systémů Převodníky Snímač teploty a vlhkosti s výstupem 4-20mA; příslušenství; dodávka včetně kompletní montáže; veškeré potřebné mechanizmy, včetně …</t>
  </si>
  <si>
    <t>-169238681</t>
  </si>
  <si>
    <t xml:space="preserve">Poznámka k položce:_x000d_
Teplotně vlhkostní čidla_x000d_
</t>
  </si>
  <si>
    <t>7498151030</t>
  </si>
  <si>
    <t>Naprogramování, oživení a odzkoušení dotykového ovládacího panelu pro DŘT a SKŘ do celkového počtu 5 přepínatelných zobrazení ovládací plochy - naprogramování, odzkoušení a oživení ovládacího a zobrazovacího dotykového panelu pro řízení techlonogií na TT, SpS, EPZ a R22kV do daného rozsahu, zprovoznění komunikace, odzkoušení všech povelů a hlášek s nadřazenými PLC nebo PC</t>
  </si>
  <si>
    <t>-1246020052</t>
  </si>
  <si>
    <t>7498152030</t>
  </si>
  <si>
    <t>Montáž skříně SKŘ / automatizace 1 pole</t>
  </si>
  <si>
    <t>433879970</t>
  </si>
  <si>
    <t xml:space="preserve">Poznámka k položce:_x000d_
Montáž rozvaděče ASX_x000d_
</t>
  </si>
  <si>
    <t>7498152035</t>
  </si>
  <si>
    <t>Montáž skříně SKŘ / automatizace naprogramování PLC pro R110 kV, oživení a odzkoušení komunikace PLC pro R110 kV s technologií TT a nadřazeným systémem - naprogramování funkcí vstupů, výstupů a měření, funkcí blokovacích podmínek, komunikace s nadřazeným systémem, komunikace s PLC R110 kV (sdílená data), komunikace mezi terminálem/ochranami a PLC</t>
  </si>
  <si>
    <t>1912070107</t>
  </si>
  <si>
    <t>7498152040</t>
  </si>
  <si>
    <t>Montáž skříně SKŘ / automatizace výpočet nastavení, konfigurace, odzkoušení a uvedení ochranných funkcí do provozu u zákazníka</t>
  </si>
  <si>
    <t>1782146769</t>
  </si>
  <si>
    <t>7498152045</t>
  </si>
  <si>
    <t>Montáž skříně SKŘ / automatizace vypracování check listů - včetně popisu logických a blokovacích podmínek</t>
  </si>
  <si>
    <t>708713757</t>
  </si>
  <si>
    <t>7498152050</t>
  </si>
  <si>
    <t>Montáž skříně SKŘ / automatizace výpočet nastavení ochranných funkcí podle dodaných podkladů - včetně projednání a schválení provozovatelem DS</t>
  </si>
  <si>
    <t>91998196</t>
  </si>
  <si>
    <t>7498152055</t>
  </si>
  <si>
    <t>Montáž skříně SKŘ / automatizace parametrizace a konfigurace ochrany (tvorba aplikačního software) - včetně datových struktur komunikace na nadřazený řídící systém</t>
  </si>
  <si>
    <t>-895824802</t>
  </si>
  <si>
    <t>7498152060</t>
  </si>
  <si>
    <t>Montáž skříně SKŘ / automatizace parametrizace a konfigurace regulátoru napětí (tvorba aplikačního software) - včetně datových struktur komunikace na nadřazený řídící systém</t>
  </si>
  <si>
    <t>-1124100989</t>
  </si>
  <si>
    <t>7498152065</t>
  </si>
  <si>
    <t>Montáž skříně SKŘ / automatizace zkoušky a zprovoznění ovládání, blokování a řízení</t>
  </si>
  <si>
    <t>1826385406</t>
  </si>
  <si>
    <t>7498152070</t>
  </si>
  <si>
    <t>Montáž skříně SKŘ / automatizace primární a sekundární zkoušky ochran - rozdílová, nadproudová, zkratová, podpěťová a přepěťová, nádobová nadproudová ochrana včetně vypracování protokolů o zkouškách</t>
  </si>
  <si>
    <t>917824661</t>
  </si>
  <si>
    <t>7498152075</t>
  </si>
  <si>
    <t>Montáž skříně SKŘ / automatizace zkoušky a zprovoznění regulátoru napětí</t>
  </si>
  <si>
    <t>-725448970</t>
  </si>
  <si>
    <t>7498153017</t>
  </si>
  <si>
    <t>Montáž SKŘ - DŘT, IPC, PLC parametrizace, konfigurace a naprogramování řídícího PLC systému SKŘ pro NS</t>
  </si>
  <si>
    <t>-949226427</t>
  </si>
  <si>
    <t>7498153020</t>
  </si>
  <si>
    <t>Montáž SKŘ - DŘT, IPC, PLC rozvaděče s PLC v objektu nástěnného</t>
  </si>
  <si>
    <t>551644669</t>
  </si>
  <si>
    <t>7498153036</t>
  </si>
  <si>
    <t>Montáž SKŘ - DŘT, IPC, PLC instalace, zprovoznění, oživení telemechanické jednotky v objektu TS</t>
  </si>
  <si>
    <t>-1862410503</t>
  </si>
  <si>
    <t xml:space="preserve">Poznámka k položce:_x000d_
Instalace komponent PLC_x000d_
</t>
  </si>
  <si>
    <t>7498153044</t>
  </si>
  <si>
    <t>Montáž SKŘ - DŘT, IPC, PLC instalace montážního materiálu v objektu SpS, TS</t>
  </si>
  <si>
    <t>1315676382</t>
  </si>
  <si>
    <t xml:space="preserve">Poznámka k položce:_x000d_
Montáž materiálu ASX_x000d_
</t>
  </si>
  <si>
    <t>7498153054</t>
  </si>
  <si>
    <t>Montáž SKŘ - DŘT, IPC, PLC připojení, oživení a zprovoznění přenosové cesty v objektu SpS, TS</t>
  </si>
  <si>
    <t>-609203511</t>
  </si>
  <si>
    <t xml:space="preserve">Poznámka k položce:_x000d_
Programové naplnění tabulek přenosové cesty_x000d_
</t>
  </si>
  <si>
    <t>7498153066</t>
  </si>
  <si>
    <t>Montáž SKŘ - DŘT, IPC, PLC provozní zkoušky telemechanické jednotky v objektu TS</t>
  </si>
  <si>
    <t>1790740259</t>
  </si>
  <si>
    <t xml:space="preserve">Poznámka k položce:_x000d_
Zkoušky DŘT v objektu_x000d_
</t>
  </si>
  <si>
    <t>7498153074</t>
  </si>
  <si>
    <t>Montáž SKŘ - DŘT, IPC, PLC provozní zkoušky telemechanické jednotky SW - parametrizace ochran DIGSI, instalace a zprovoznění</t>
  </si>
  <si>
    <t>-683489585</t>
  </si>
  <si>
    <t>7498153080</t>
  </si>
  <si>
    <t>Montáž SKŘ - DŘT, IPC, PLC školení obsluhy na nové telemechanické zařízení</t>
  </si>
  <si>
    <t>-1460694723</t>
  </si>
  <si>
    <t>7498153085</t>
  </si>
  <si>
    <t>Montáž SKŘ - DŘT, IPC, PLC vypracování revizní zprávy revizním technikem pro objekt</t>
  </si>
  <si>
    <t>1699026857</t>
  </si>
  <si>
    <t xml:space="preserve">Poznámka k položce:_x000d_
Revize části DŘT_x000d_
</t>
  </si>
  <si>
    <t>7498155015</t>
  </si>
  <si>
    <t>Montáž SKŘ-DŘT, čidla dveřního kontaktu signalizačního - montáž zařízení, instalaci a uvedení do provozu, předepsaných zkoušek a vystavení protokolů a výchozí revize, účast na komplexním vyzkoušení ŘS jako celku, cenu dodavatelské dokumentace</t>
  </si>
  <si>
    <t>-12818052</t>
  </si>
  <si>
    <t>7498155020</t>
  </si>
  <si>
    <t>Montáž SKŘ-DŘT, čidla čidla - montáž zařízení, instalaci a uvedení do provozu, předepsaných zkoušek a vystavení protokolů a výchozí revize, účast na komplexním vyzkoušení ŘS jako celku, cenu dodavatelské dokumentace</t>
  </si>
  <si>
    <t>-193423645</t>
  </si>
  <si>
    <t xml:space="preserve">Poznámka k položce:_x000d_
Montáž teplotně vlhkostních čidel_x000d_
</t>
  </si>
  <si>
    <t>7498231010</t>
  </si>
  <si>
    <t>Úprava nebo rozšíření SW na elektrodispečinku založeném na systému Reliance do serveru - úprava nebo rozšíření aktivního prvku v aplikaci pro vizualizaci a ovládání zařízení na elektrodispečinku včetně zavedení do systému celého řízení, oživení a odzkoušení</t>
  </si>
  <si>
    <t>-1480487723</t>
  </si>
  <si>
    <t>7498231020</t>
  </si>
  <si>
    <t>Úprava nebo rozšíření SW na elektrodispečinku pro zobrazování a výpis hlášek z technologie DŘT, SKŘ a DDTS - úprava nebo rozšíření zobrazované hlášky na elektrodispečinku včetně jejího zařazení do systému, umístění do vhodné úrovně důležitostui a odzkoušení funkčnosti se zdrojovou techologií</t>
  </si>
  <si>
    <t>1552343173</t>
  </si>
  <si>
    <t>7498254010</t>
  </si>
  <si>
    <t>Elektrodispečink SKŘ-DŘT konfigurace softwaru na ED (nastavení koncentrátoru, plachta, monitorovací snímky, tech. výpis, montáž zařízení) překreslení stanice do systému Reliance, implementace nových vlastností - úprava software k jednotlivým postům ED, provedení grafických úprav jednotlivých objektů zařazených do ŘSED, montáž a následné provedení funkčních zkoušek, úprava a doplnění zobrazovaných hlášek na elektrodispečinku včetně jejího zařazení do systému, umístění do vhodné úrovně priorit</t>
  </si>
  <si>
    <t>-1676813957</t>
  </si>
  <si>
    <t>7498254020</t>
  </si>
  <si>
    <t>Elektrodispečink SKŘ-DŘT parametrizace přenášených dat z koncového zařízení na ED (konfigurace komunikovaných dat, nastavení základních poloh, nastavení výpisů, nastavení protokolu IEC 60870-5-104) - nastavení parametrů jednotlivých koncových zařízení, zkomunikování, propojení a odzkoušení s ED, naprogramování funkcí vstupů, výstupů, blokovacích podmínek a měření pro PLC automat určený pro řízení techlonogií funkčních zkoušek</t>
  </si>
  <si>
    <t>149239937</t>
  </si>
  <si>
    <t>7498254025</t>
  </si>
  <si>
    <t>Elektrodispečink SKŘ-DŘT úprava nebo rozšíření SW založeného na systému Reliance do serveru na elektrodispečinku - úprava nebo rozšíření aktivního prvku v aplikaci pro vizualizaci a ovládání zařízení na elektrodispečinku včetně zavedení do systému celého řízení, oživení a odzkoušení</t>
  </si>
  <si>
    <t>-1281425044</t>
  </si>
  <si>
    <t>7498254030</t>
  </si>
  <si>
    <t>Elektrodispečink SKŘ-DŘT úprava nebo rozšíření SW pro zobrazování a výpis hlášek z technologie DŘT, SKŘ a DDTS na elektrodispečinku - úprava nebo rozšíření SW pro zobrazování a výpis hlášek z technologie DŘT, SKŘ a DDTS na elektrodispečinku</t>
  </si>
  <si>
    <t>1678871173</t>
  </si>
  <si>
    <t>7498254035</t>
  </si>
  <si>
    <t>Elektrodispečink SKŘ-DŘT připojení telemechanické cesty na ED, oživení, zprovoznění - 1. směr</t>
  </si>
  <si>
    <t>2073668110</t>
  </si>
  <si>
    <t xml:space="preserve">Poznámka k položce:_x000d_
Oživení a konfigurace komunikací po 61870-5-104_x000d_
</t>
  </si>
  <si>
    <t>7498254037</t>
  </si>
  <si>
    <t>Elektrodispečink SKŘ-DŘT montáž a oživení systémového serveru - SW vybavení: OS LINUX, SQL DB, update aplikačního programového vybavení řídicího systému, instalace, parametrizace a oživení SW, reinstalace archivních souborů, dat a formulářů</t>
  </si>
  <si>
    <t>1829188020</t>
  </si>
  <si>
    <t>7498254046</t>
  </si>
  <si>
    <t>Elektrodispečink SKŘ-DŘT úprava struktur a řídících programových tabulek ŘS ED pro objekt TS</t>
  </si>
  <si>
    <t>1058810205</t>
  </si>
  <si>
    <t xml:space="preserve">Poznámka k položce:_x000d_
Naplnění struktur_x000d_
</t>
  </si>
  <si>
    <t>7498254056</t>
  </si>
  <si>
    <t>Elektrodispečink SKŘ-DŘT definice a deklarace struktur dat ŘS ED pro objekt TS</t>
  </si>
  <si>
    <t>748160250</t>
  </si>
  <si>
    <t xml:space="preserve">Poznámka k položce:_x000d_
Naplnění grafických struktur_x000d_
</t>
  </si>
  <si>
    <t>7498254058</t>
  </si>
  <si>
    <t>Elektrodispečink SKŘ-DŘT odzkoušení upraveného ŘS ED</t>
  </si>
  <si>
    <t>1997566297</t>
  </si>
  <si>
    <t>7498254060</t>
  </si>
  <si>
    <t>Elektrodispečink SKŘ-DŘT školení dispečerů</t>
  </si>
  <si>
    <t>1004995040</t>
  </si>
  <si>
    <t>7498254080</t>
  </si>
  <si>
    <t>Elektrodispečink SKŘ-DŘT zprovoznění systému s novými daty pro objekt TS</t>
  </si>
  <si>
    <t>-1027294946</t>
  </si>
  <si>
    <t xml:space="preserve">Poznámka k položce:_x000d_
Vypracování tabulek PLC lde požadavků_x000d_
</t>
  </si>
  <si>
    <t>7498254090</t>
  </si>
  <si>
    <t>Elektrodispečink SKŘ-DŘT verifikace signálů a povelů s novými daty pro objekt TS</t>
  </si>
  <si>
    <t>1261983338</t>
  </si>
  <si>
    <t xml:space="preserve">Poznámka k položce:_x000d_
Provedení funkčních zkoušek a vystavení protokolu_x000d_
</t>
  </si>
  <si>
    <t>7498254092</t>
  </si>
  <si>
    <t>Elektrodispečink SKŘ-DŘT komplexní vyzkoušení ŘS ED</t>
  </si>
  <si>
    <t>-2042995593</t>
  </si>
  <si>
    <t>7498356047</t>
  </si>
  <si>
    <t>Montáž dálkové diagnostiky TS ŽDC doplnění aplikace integračního koncentrátoru pro datový objekt</t>
  </si>
  <si>
    <t>271400792</t>
  </si>
  <si>
    <t>7498356055</t>
  </si>
  <si>
    <t>Montáž dálkové diagnostiky TS ŽDC doplnění aplikace integračního serveru o datový objekt</t>
  </si>
  <si>
    <t>717230825</t>
  </si>
  <si>
    <t>1452337675</t>
  </si>
  <si>
    <t xml:space="preserve">Poznámka k položce:_x000d_
Montáž SW_x000d_
</t>
  </si>
  <si>
    <t>Kabely, vodiče</t>
  </si>
  <si>
    <t>7492551010</t>
  </si>
  <si>
    <t>Montáž vodičů jednožílových Cu do 16 mm2 - uložení na rošty, pod omítku, do rozvaděče apod.</t>
  </si>
  <si>
    <t>1618363494</t>
  </si>
  <si>
    <t>7492751010</t>
  </si>
  <si>
    <t>Montáž ukončení kabelů nn v rozvaděči nebo na přístroji izolovaných s označením 1 - žílových do 240 mm2 - montáž kabelové koncovky nebo záklopky včetně odizolování pláště a izolace žil kabelu, ukončení žil v rozvaděči, upevnění kabelových ok, roz. trubice, zakončení stínění apod.</t>
  </si>
  <si>
    <t>-1414847705</t>
  </si>
  <si>
    <t>7590540524</t>
  </si>
  <si>
    <t xml:space="preserve">Slaboproudé rozvody, kabely pro přívod a vnitřní instalaci UTP/FTP kategorie 5e 100Mhz  1 Gbps FTP Stíněný plášť, PVC vnitřní, drát</t>
  </si>
  <si>
    <t>-1910383891</t>
  </si>
  <si>
    <t>-1262969625</t>
  </si>
  <si>
    <t>7492500850</t>
  </si>
  <si>
    <t>Kabely, vodiče, šňůry Cu - nn Vodič jednožílový Cu, plastová izolace H07V-K 16</t>
  </si>
  <si>
    <t>-1281724291</t>
  </si>
  <si>
    <t>1888272577</t>
  </si>
  <si>
    <t>7492103850</t>
  </si>
  <si>
    <t>Spojovací vedení, podpěrné izolátory Spojky, ukončení pasu, ostatní Spojka RJ45 8p8c Cat.5e UTP SOLARIX</t>
  </si>
  <si>
    <t>-494910687</t>
  </si>
  <si>
    <t>7590525677</t>
  </si>
  <si>
    <t>Montáž ukončení celoplastového kabelu v závěru nebo rozvaděči se zářezovými svorkovnicemi instalace modulu MINI-Jack nestíněný do cat. 5E</t>
  </si>
  <si>
    <t>212978111</t>
  </si>
  <si>
    <t>7492800140</t>
  </si>
  <si>
    <t>Sdělovací kabely pro silnoproudé aplikace Metalické kabely - nehořlavé JYTY 7O1 (7Dx1)</t>
  </si>
  <si>
    <t>-1447765769</t>
  </si>
  <si>
    <t>7590545014</t>
  </si>
  <si>
    <t>Montáž vodiče sdělovacího izolovaného v trubce nebo liště - zatažení vodičů do trubek nebo lišt, úplná instalace včetně manipulace s vodičem, prozvonění a označení, včetně pročištění trubky, otevření a zavření krabic. Bez zapojení</t>
  </si>
  <si>
    <t>-819635129</t>
  </si>
  <si>
    <t>PS 12-03-51 - Doudleby nad Orlicí, trafostanice 35/0,4 kV, technologie</t>
  </si>
  <si>
    <t>R01 - Infrastruktura</t>
  </si>
  <si>
    <t>ŽST Doudleby nad Orlicí</t>
  </si>
  <si>
    <t>70994234</t>
  </si>
  <si>
    <t>Správa železnic, státní organizace, OŘ HK</t>
  </si>
  <si>
    <t>CZ70994234</t>
  </si>
  <si>
    <t>Signal Projekt, s.r.o.</t>
  </si>
  <si>
    <t>Martin Vánský</t>
  </si>
  <si>
    <t>01 - Technologie trafostanice</t>
  </si>
  <si>
    <t xml:space="preserve">    011 - Transformátor</t>
  </si>
  <si>
    <t xml:space="preserve">    012 - Zařízení VN-35kV</t>
  </si>
  <si>
    <t xml:space="preserve">    014 - Zařízení NN-04kV</t>
  </si>
  <si>
    <t>02 - Kabelizace</t>
  </si>
  <si>
    <t xml:space="preserve">    021 - Kabely NN</t>
  </si>
  <si>
    <t xml:space="preserve">    022 - Kabely VN</t>
  </si>
  <si>
    <t xml:space="preserve">    023 - Žlaby, chráničky, ucpávky</t>
  </si>
  <si>
    <t xml:space="preserve">    024 - Uzemnění</t>
  </si>
  <si>
    <t>03 - Všeobecné náklady</t>
  </si>
  <si>
    <t>Technologie trafostanice</t>
  </si>
  <si>
    <t>011</t>
  </si>
  <si>
    <t>Transformátor</t>
  </si>
  <si>
    <t>7495401200</t>
  </si>
  <si>
    <t>Transformátory Transformátory 3-f, 35/0,4 kV - olejové hermetizované 400kVA</t>
  </si>
  <si>
    <t>-210159675</t>
  </si>
  <si>
    <t>Poznámka k položce:_x000d_
dodávka vč.nástavné kolejnice pro zatahování, zarážek koleček transformátoru, přenosné kladky pro zatahování transf.na stanoviště, jednotka R.I.S.(DMCR)</t>
  </si>
  <si>
    <t>7492205320</t>
  </si>
  <si>
    <t>Venkovní vedení vn Příslušenství Zkratový kulový bod. (sada 3ks). Montuje se u neodpínaného kabelového svodu na svorník omezovače přepětí a je určen pro montáž zkratovací soupravy.</t>
  </si>
  <si>
    <t>9733610</t>
  </si>
  <si>
    <t>7495401940</t>
  </si>
  <si>
    <t>Transformátory Transformátory - příslušenství Olejová vana pro transformátor do 540 litrů</t>
  </si>
  <si>
    <t>475104958</t>
  </si>
  <si>
    <t>7495451014</t>
  </si>
  <si>
    <t>Montáž transformátorů vn/tlumivek do 630 kVA - včetně uvedení do provozu včetně předepsaných zkoušek a atestů</t>
  </si>
  <si>
    <t>-64435638</t>
  </si>
  <si>
    <t xml:space="preserve">Poznámka k položce:_x000d_
vč.montáže zkrat bodů a olejové vany_x000d_
</t>
  </si>
  <si>
    <t>7497302260</t>
  </si>
  <si>
    <t xml:space="preserve">Vodiče trakčního vedení  Tabulka číslování stožárů a pohonů odpojovačů 1 - 3 znaky</t>
  </si>
  <si>
    <t>-233357952</t>
  </si>
  <si>
    <t xml:space="preserve">Poznámka k položce:_x000d_
číslování T1 </t>
  </si>
  <si>
    <t>7497351780</t>
  </si>
  <si>
    <t>Číslování stožárů a pohonů odpojovačů 1 - 3 znaky</t>
  </si>
  <si>
    <t>1202746768</t>
  </si>
  <si>
    <t>Poznámka k položce:_x000d_
T1</t>
  </si>
  <si>
    <t>7495401810</t>
  </si>
  <si>
    <t>Transformátory Transformátory - příslušenství Termistorová ochrana suchého transformátoru s kontaktním výstupem pro výstrahu a odpojení</t>
  </si>
  <si>
    <t>545473212</t>
  </si>
  <si>
    <t>Poznámka k položce:_x000d_
pro olejový transformátor</t>
  </si>
  <si>
    <t>7495453010</t>
  </si>
  <si>
    <t>Montáž příslušenství transformátorů termistorové ochrany suchého transformátoru - včetně uvedení do provozu, včetně předepsaných zkoušek, výchozí revize, s kontaktním výstupem pro výstrahu a odpojení</t>
  </si>
  <si>
    <t>-1857881663</t>
  </si>
  <si>
    <t>7495453040</t>
  </si>
  <si>
    <t>Montáž příslušenství transformátorů nástavné kolejnice pro zatahování transformátoru vvn/vn - včetně uvedení do provozu, včetně předepsaných zkoušek, výchozí revize, včetně výroby a montáže ocelové konstrukce včetně rozměření, usazení, vyvážení, upevnění, sváření</t>
  </si>
  <si>
    <t>-1431803592</t>
  </si>
  <si>
    <t>Poznámka k položce:_x000d_
materíál je zahrnut v položce dodávky transformátoru</t>
  </si>
  <si>
    <t>7495453025</t>
  </si>
  <si>
    <t>Montáž příslušenství transformátorů zarážky koleček - včetně uvedení do provozu, včetně předepsaných zkoušek, výchozí revize</t>
  </si>
  <si>
    <t>-289031001</t>
  </si>
  <si>
    <t>7495453035</t>
  </si>
  <si>
    <t>Montáž příslušenství transformátorů přenosné kladky pro zatahování transformátoru na stanoviště - včetně uvedení do provozu, včetně předepsaných zkoušek, výchozí revize, včetně výroby a montáže ocelové konstrukce včetně rozměření, usazení, vyvážení, upevnění, sváření</t>
  </si>
  <si>
    <t>-954710686</t>
  </si>
  <si>
    <t>7495401830</t>
  </si>
  <si>
    <t>Transformátory Transformátory - příslušenství Tlumič vibrací transformátoru (podložky pod kolečka z antivibrační hmoty)</t>
  </si>
  <si>
    <t>-1045626692</t>
  </si>
  <si>
    <t>7495453020</t>
  </si>
  <si>
    <t>Montáž příslušenství transformátorů tlumiče vibrací (podložky pod kolečka z antivibrační hmoty) - včetně uvedení do provozu, včetně předepsaných zkoušek, výchozí revize</t>
  </si>
  <si>
    <t>-321531566</t>
  </si>
  <si>
    <t>012</t>
  </si>
  <si>
    <t>Zařízení VN-35kV</t>
  </si>
  <si>
    <t>7495100240</t>
  </si>
  <si>
    <t>Rozvaděče vn Modulární rozváděč 3-f do Un 38,5kV,630A, 20kA 38,5kV SafePlus V, trafa, REF615, motor, s izolací SF6, připojovací pole s vypínačem, ochranou REF615, motorovým ovládáním, průvlekovými transformátory proudu</t>
  </si>
  <si>
    <t>492698342</t>
  </si>
  <si>
    <t>Poznámka k položce:_x000d_
dodávka vč. ocelového rámu pod skříň rozvaděče, mot.pohonu, dle schéma VN a tech.spec.</t>
  </si>
  <si>
    <t>7495151015</t>
  </si>
  <si>
    <t>Montáž pole vn rozvaděčů 3-f Un do 38 kV AC - uvedení zařízení do provozu včetně předepsaných zkoušek a výchozí revize</t>
  </si>
  <si>
    <t>1342149361</t>
  </si>
  <si>
    <t>7495152015</t>
  </si>
  <si>
    <t>Montáž příslušenství rozvaděčů 3-f do Un 38,5 kV AC svodičů přepětí na kabelových koncovkách</t>
  </si>
  <si>
    <t>247425619</t>
  </si>
  <si>
    <t xml:space="preserve">Poznámka k položce:_x000d_
materíál je zahrnut v položce dodávky VN rozvaděče_x000d_
</t>
  </si>
  <si>
    <t>7495152040</t>
  </si>
  <si>
    <t>Montáž příslušenství rozvaděčů 3-f do Un 38,5 kV AC ocelový rámu pod skříň rozvaděče - montáž, dělení materiálu, svaření, očistění, uložení, zaměření a usazení rámu do podlahy, vystavení protokolu o jeho uložení</t>
  </si>
  <si>
    <t>-1568010402</t>
  </si>
  <si>
    <t>Poznámka k položce:_x000d_
montáž, dělení materiálu, svaření, očistění, uložení, zaměření a usazení rámu do podlahy, vystavení protokolu o jeho uložení, materiál je součástí dodávky samotného rozvaděče</t>
  </si>
  <si>
    <t>7590135040</t>
  </si>
  <si>
    <t>Číslování skříně účastnického rozvaděče</t>
  </si>
  <si>
    <t>-2115488255</t>
  </si>
  <si>
    <t>Poznámka k položce:_x000d_
R35</t>
  </si>
  <si>
    <t>014</t>
  </si>
  <si>
    <t>Zařízení NN-04kV</t>
  </si>
  <si>
    <t>7494001266-R</t>
  </si>
  <si>
    <t>Rozvodnicové a rozváděčové skříně Distri Rozváděčové skříně Řadové (IP40) - oceloplechové krytí IP40, jednokřídlé dveře, V x Š x H 2000 x 800 x 300-1000</t>
  </si>
  <si>
    <t>1869324421</t>
  </si>
  <si>
    <t>Poznámka k položce:_x000d_
R-položka dle cenové nabídky_x000d_
RH+kompenzační rozvaděč, zapojení dle schéma</t>
  </si>
  <si>
    <t>7494251012</t>
  </si>
  <si>
    <t>Montáž rozvaděčů skříňových oceloplechových IP40, prázdných jednostranného pole výška do 2 250 mm hloubka do 800 mm š 600-800 mm - včetně bočních zákrytů, dodání atestů a celkové revizní zprávy včetně kusové zkoušky, neobsahuje elektrovýzbroj</t>
  </si>
  <si>
    <t>482833824</t>
  </si>
  <si>
    <t>7494002210</t>
  </si>
  <si>
    <t>Rozvodnicové a rozváděčové skříně Distri Rozváděčové skříně Příslušenství Podstavce 100 mm výška 100 mm, Š x H 1200 x 300-800, pro např. QA55, QA40</t>
  </si>
  <si>
    <t>1341441696</t>
  </si>
  <si>
    <t>7494251040</t>
  </si>
  <si>
    <t>Montáž rozvaděčů skříňových oceloplechových rámu pod rozvaděč hloubka do 800 mm, šířka do 1 200 mm, 1 pole</t>
  </si>
  <si>
    <t>329078294</t>
  </si>
  <si>
    <t>7494010344</t>
  </si>
  <si>
    <t>Přístroje pro spínání a ovládání Měřící přístroje, elektroměry Elektroměry Univerzální skříň měření USM</t>
  </si>
  <si>
    <t>-518311993</t>
  </si>
  <si>
    <t>7494010345</t>
  </si>
  <si>
    <t>Přístroje pro spínání a ovládání Měřící přístroje, elektroměry Elektroměry Univerzální skříň měření RAMEZ</t>
  </si>
  <si>
    <t>-343854325</t>
  </si>
  <si>
    <t>7494658045</t>
  </si>
  <si>
    <t>Montáž elektroměrů univerzální skříň měření USM - do rozvaděče nebo skříně</t>
  </si>
  <si>
    <t>569638882</t>
  </si>
  <si>
    <t>Poznámka k položce:_x000d_
položka pro montáž skříně USM a RAMEZ</t>
  </si>
  <si>
    <t>montáž USM</t>
  </si>
  <si>
    <t>montáž RAMEZ</t>
  </si>
  <si>
    <t>7496600490-R</t>
  </si>
  <si>
    <t>Rozváděč RU</t>
  </si>
  <si>
    <t>Dle předběžné tržní kalkulace 1_2026 OŘ HKR SEE</t>
  </si>
  <si>
    <t>412429011</t>
  </si>
  <si>
    <t>7496651015</t>
  </si>
  <si>
    <t>Montáž rozvaděčů vlastní spotřeby stejnosměrných s bateriemi - montáž rozvodnice, rozvaděče řídícího systému, zobrazovací dotykové obrazovky, optického převodníku, jistících a ochranných prvků, stykačů, svodiče přepětí, měření, přípojnic, vývodů, měniče nn/mn, svorkovnic, nosných konstrukcí, kotevních a spojovacích prvků, montáž na stavební konstrukci, do niky nebo na nosnou konstrukci, propojení, kontrola spojů, dodávka softwarového vybavení a jeho zprovoznění na úrovní místního řízení a předávání vazebních podmínek a hlášek na nadřazený řídící systém - komunikace s DŘT, nastavení jištění, provedení zkoušek, dodání atestů a revizních zpráv</t>
  </si>
  <si>
    <t>-640425561</t>
  </si>
  <si>
    <t>7499100420</t>
  </si>
  <si>
    <t>Ochranné prostředky a pracovní pomůcky Ostatní ochranné pomůcky Dielektrický koberec šíře 1300 mm</t>
  </si>
  <si>
    <t>-423859613</t>
  </si>
  <si>
    <t>7590195040</t>
  </si>
  <si>
    <t>Položení koberce dielektrického - uříznutí dielektrické podlahoviny na míru a připevnění pod dřevěné lišty. Bez dodání dielektrické podlahoviny</t>
  </si>
  <si>
    <t>598174335</t>
  </si>
  <si>
    <t>496355185</t>
  </si>
  <si>
    <t>Poznámka k položce:_x000d_
USM, RMZ, RU</t>
  </si>
  <si>
    <t>-2120390635</t>
  </si>
  <si>
    <t>7494758020</t>
  </si>
  <si>
    <t>Montáž ostatních zařízení rozvaděčů nn označovací štítek - do rozvaděče nebo skříně</t>
  </si>
  <si>
    <t>1700436306</t>
  </si>
  <si>
    <t>021</t>
  </si>
  <si>
    <t>Kabely NN</t>
  </si>
  <si>
    <t>7492501380</t>
  </si>
  <si>
    <t>Kabely, vodiče, šňůry Cu - nn Kabel jednožílový Cu, plastová izolace 1-YY 1 x 240 mm2</t>
  </si>
  <si>
    <t>2104833284</t>
  </si>
  <si>
    <t>4*30</t>
  </si>
  <si>
    <t>7492552018</t>
  </si>
  <si>
    <t>Montáž kabelů jednožílových Cu do 300 mm2 - uložení do země, chráničky, na rošty, pod omítku apod.</t>
  </si>
  <si>
    <t>746515640</t>
  </si>
  <si>
    <t>1725289868</t>
  </si>
  <si>
    <t>3+3</t>
  </si>
  <si>
    <t>655082111</t>
  </si>
  <si>
    <t>20+20</t>
  </si>
  <si>
    <t>7492501720</t>
  </si>
  <si>
    <t>Kabely, vodiče, šňůry Cu - nn Kabel silový 2 a 3-žílový Cu, plastová izolace CYKY 3J4 (3Cx 4)</t>
  </si>
  <si>
    <t>-294257783</t>
  </si>
  <si>
    <t>7492501715</t>
  </si>
  <si>
    <t>Kabely, vodiče, šňůry Cu - nn Kabel silový 2 a 3-žílový Cu, plastová izolace CYKY 2O6 (2Dx6), NYM-O 2x6</t>
  </si>
  <si>
    <t>1492227360</t>
  </si>
  <si>
    <t>30+30+30+30+20+20+20+20</t>
  </si>
  <si>
    <t>-2003352982</t>
  </si>
  <si>
    <t>40+200+20</t>
  </si>
  <si>
    <t>7492502060</t>
  </si>
  <si>
    <t>Kabely, vodiče, šňůry Cu - nn Kabel silový 4 a 5-žílový Cu, plastová izolace CYKY 5J2,5 (5Cx2,5)</t>
  </si>
  <si>
    <t>818552693</t>
  </si>
  <si>
    <t>7492502030</t>
  </si>
  <si>
    <t>Kabely, vodiče, šňůry Cu - nn Kabel silový 4 a 5-žílový Cu, plastová izolace CYKY 5J6 (5Cx6)</t>
  </si>
  <si>
    <t>-522999827</t>
  </si>
  <si>
    <t>1045947461</t>
  </si>
  <si>
    <t>465562158</t>
  </si>
  <si>
    <t>-250538049</t>
  </si>
  <si>
    <t>7492502200</t>
  </si>
  <si>
    <t>Kabely, vodiče, šňůry Cu - nn Kabel silový Cu, plastová izolace, stíněný 1-CYKFY 12 x 1 - 2,5 mm2</t>
  </si>
  <si>
    <t>753868690</t>
  </si>
  <si>
    <t>514598470</t>
  </si>
  <si>
    <t>-20165253</t>
  </si>
  <si>
    <t>30+30</t>
  </si>
  <si>
    <t>7492555010</t>
  </si>
  <si>
    <t>Montáž kabelů vícežílových Cu 7 x 1,5 mm2 - uložení do země, chráničky, na rošty, pod omítku apod.</t>
  </si>
  <si>
    <t>240892340</t>
  </si>
  <si>
    <t>136944032</t>
  </si>
  <si>
    <t>7492502070</t>
  </si>
  <si>
    <t>Kabely, vodiče, šňůry Cu - nn Kabel silový více-žílový Cu, plastová izolace CYKY 19J1,5 (19Cx1,5)</t>
  </si>
  <si>
    <t>-391369994</t>
  </si>
  <si>
    <t>20+20+20</t>
  </si>
  <si>
    <t>7492800040</t>
  </si>
  <si>
    <t>Sdělovací kabely pro silnoproudé aplikace Metalické kabely - nehořlavé JYTY 14O1 (14Dx1)</t>
  </si>
  <si>
    <t>1729784391</t>
  </si>
  <si>
    <t>7492555022</t>
  </si>
  <si>
    <t>Montáž kabelů vícežílových Cu 19 - 24 x 2,5 mm2 - uložení do země, chráničky, na rošty, pod omítku apod.</t>
  </si>
  <si>
    <t>3886197</t>
  </si>
  <si>
    <t>7492751050</t>
  </si>
  <si>
    <t>Montáž ukončení kabelů nn v rozvaděči nebo na přístroji izolovaných s označením 19 - 24-ti žílových do 4 mm2 - montáž kabelové koncovky nebo záklopky včetně odizolování pláště a izolace žil kabelu, ukončení žil v rozvaděči, upevnění kabelových ok, roz. trubice, zakončení stínění apod.</t>
  </si>
  <si>
    <t>-2021949691</t>
  </si>
  <si>
    <t>Poznámka k položce:_x000d_
CYKY, SYKFY, J-Y(ST)Y</t>
  </si>
  <si>
    <t>CYKY</t>
  </si>
  <si>
    <t>SYKFY, J-Y(ST)Y</t>
  </si>
  <si>
    <t>7590540050</t>
  </si>
  <si>
    <t>Slaboproudé rozvody, kabely pro přívod a vnitřní instalaci Instalační kabely SYKFY 5 x 2 x 0,5</t>
  </si>
  <si>
    <t>1265530315</t>
  </si>
  <si>
    <t>7590540055</t>
  </si>
  <si>
    <t>Slaboproudé rozvody, kabely pro přívod a vnitřní instalaci Instalační kabely SYKFY 10 x 2 x 0,5</t>
  </si>
  <si>
    <t>777683461</t>
  </si>
  <si>
    <t>7590540280</t>
  </si>
  <si>
    <t>Slaboproudé rozvody, kabely pro přívod a vnitřní instalaci Pro pevné vnitřní uložení J-Y(St)Y 2x2x0,8 Lg</t>
  </si>
  <si>
    <t>1878031585</t>
  </si>
  <si>
    <t>7590545110</t>
  </si>
  <si>
    <t>Montáž kabelu SEKU, SYKFY připevněného na zeď</t>
  </si>
  <si>
    <t>-2030557039</t>
  </si>
  <si>
    <t>Poznámka k položce:_x000d_
SYKFY, J-Y(ST)Y</t>
  </si>
  <si>
    <t>SYKFY</t>
  </si>
  <si>
    <t>20+100</t>
  </si>
  <si>
    <t>J-Y(ST)Y</t>
  </si>
  <si>
    <t>7590540529</t>
  </si>
  <si>
    <t xml:space="preserve">Slaboproudé rozvody, kabely pro přívod a vnitřní instalaci UTP/FTP kategorie 5e 100Mhz  1 Gbps FTP Stíněný plášť, PE venkovní, drát</t>
  </si>
  <si>
    <t>-2140320021</t>
  </si>
  <si>
    <t>20+20+20+30+20</t>
  </si>
  <si>
    <t>1024607112</t>
  </si>
  <si>
    <t>-1423375098</t>
  </si>
  <si>
    <t>737873709</t>
  </si>
  <si>
    <t>022</t>
  </si>
  <si>
    <t>Kabely VN</t>
  </si>
  <si>
    <t>7492400420</t>
  </si>
  <si>
    <t>Kabely, vodiče - vn Kabely nad 22kV 35-AXEKVCEY 1x70/16 - 1x120/16 mm2, kabel silový, stíněný</t>
  </si>
  <si>
    <t>824236200</t>
  </si>
  <si>
    <t>7492451010</t>
  </si>
  <si>
    <t>Montáž kabelů vn jednožílových do 120 mm2 - uložení kabelu - do země, chráničky, na rošty, na TV apod.</t>
  </si>
  <si>
    <t>-1114936353</t>
  </si>
  <si>
    <t>7491401189</t>
  </si>
  <si>
    <t>Kabelové rošty a žlaby Kabelové žlaby nerezové Nerezová stahovací páska délky 60 mm; (50ks/bal)</t>
  </si>
  <si>
    <t>2032543509</t>
  </si>
  <si>
    <t>7492454010</t>
  </si>
  <si>
    <t>Montáž připojovacích systémů pro izolované vodiče a pomocné práce pro kabely vn svazkování vn</t>
  </si>
  <si>
    <t>-903460545</t>
  </si>
  <si>
    <t>7492300140</t>
  </si>
  <si>
    <t>Závěsný systém vn Ostatní příslušenství Kabelová příchytka 40 C 29-40</t>
  </si>
  <si>
    <t>-676956043</t>
  </si>
  <si>
    <t>7492454020</t>
  </si>
  <si>
    <t>Montáž připojovacích systémů pro izolované vodiče a pomocné práce pro kabely vn kabelová příchytka</t>
  </si>
  <si>
    <t>-1585869582</t>
  </si>
  <si>
    <t>Poznámka k položce:_x000d_
svod po sloupu s ÚO</t>
  </si>
  <si>
    <t>7492700770</t>
  </si>
  <si>
    <t>Ukončení vodičů a kabelů VN Kabelové koncovky pro plastové kabely nad 6kV Vnitřní pro jednožílové kabely s plastovou izolací, 10-35kV, do 70 mm2</t>
  </si>
  <si>
    <t>-1553406518</t>
  </si>
  <si>
    <t>Poznámka k položce:_x000d_
cena za sadu/set</t>
  </si>
  <si>
    <t>7492453010</t>
  </si>
  <si>
    <t>Montáž koncovek kabelů vn jednožílových do 120 mm2 - včetně odizolování pláště a izolace žil kabelu, ukončení žil a stínění - oko</t>
  </si>
  <si>
    <t>517572178</t>
  </si>
  <si>
    <t>7492700950</t>
  </si>
  <si>
    <t>Ukončení vodičů a kabelů VN Připojovací systémy pro izolované rozvaděče vn Izolovaný adaptér pro připojení do rozvaděče do 35kV (sada 3ks ) s omezovačem přepětí, do 70mm2</t>
  </si>
  <si>
    <t>-1802012004</t>
  </si>
  <si>
    <t>7492454035</t>
  </si>
  <si>
    <t>Montáž připojovacích systémů pro izolované vodiče a pomocné práce pro kabely vn sady izolovaných adaptérů (3 ks) pro připojení vn kabelu do vn rozvaděče s omezovačem přepětí - včetně přípravy kabelu, ukončení žil a stínění</t>
  </si>
  <si>
    <t>-818493241</t>
  </si>
  <si>
    <t>7492700990</t>
  </si>
  <si>
    <t>Ukončení vodičů a kabelů VN Připojovací systémy pro izolované rozvaděče vn Izolovaný adaptér pro připojení k transformátoru do 35kV (sada 3ks ), do 70mm2</t>
  </si>
  <si>
    <t>-348769926</t>
  </si>
  <si>
    <t>7492454040</t>
  </si>
  <si>
    <t>Montáž připojovacích systémů pro izolované vodiče a pomocné práce pro kabely vn sady izolovaných adaptérů (3 ks) pro připojení vn kabelu k transformátoru - včetně přípravy kabelu, ukončení žil a stínění</t>
  </si>
  <si>
    <t>1889752619</t>
  </si>
  <si>
    <t>023</t>
  </si>
  <si>
    <t>Žlaby, chráničky, ucpávky</t>
  </si>
  <si>
    <t>7491510120</t>
  </si>
  <si>
    <t>Protipožární a kabelové ucpávky Kabelové ucpávky Vodovzdorná</t>
  </si>
  <si>
    <t>-1687276172</t>
  </si>
  <si>
    <t>7491553012</t>
  </si>
  <si>
    <t>Montáž kabelových ucpávek vodě odolných, pro vnitřní průměr otvoru přes 60 do 105 mm - včetně příslušenství (utěsňovací spony apod.), vyhotovení a dodání atestu</t>
  </si>
  <si>
    <t>925198584</t>
  </si>
  <si>
    <t>7498102090</t>
  </si>
  <si>
    <t>DŘT, SKŘ technologie DŘT a SKŘ skříně pro automatizaci Průmyslové počítače Periférie Drobný montážní materiál pro telemechanickou jednotku v objektu ŽST</t>
  </si>
  <si>
    <t>-100234826</t>
  </si>
  <si>
    <t>Poznámka k položce:_x000d_
protipožární ucpávka pro prostup stěnou, EI 90min</t>
  </si>
  <si>
    <t>7491552022</t>
  </si>
  <si>
    <t>Montáž protipožárních ucpávek a tmelů protipožární ucpávka kabelového prostupu, průměru do 200 mm, do EI 90 min. - protipožární ucpávky včetně příslušenství, vyhotovení a dodání atestu</t>
  </si>
  <si>
    <t>1874189367</t>
  </si>
  <si>
    <t>7491400040</t>
  </si>
  <si>
    <t>Kabelové rošty a žlaby Elektroinstalační lišty a kabelové žlaby Lišta LV 40x15 vkládací bílá 3m</t>
  </si>
  <si>
    <t>1326236180</t>
  </si>
  <si>
    <t>-957532759</t>
  </si>
  <si>
    <t>7491400270</t>
  </si>
  <si>
    <t>Kabelové rošty a žlaby Elektroinstalační lišty a kabelové žlaby Lišta LH 60x40 vkládací bílá 3m</t>
  </si>
  <si>
    <t>-1944608048</t>
  </si>
  <si>
    <t>7491251015</t>
  </si>
  <si>
    <t>Montáž lišt elektroinstalačních, kabelových žlabů z PVC-U jednokomorových zaklapávacích rozměru 50/50 - 50/100 mm - na konstrukci, omítku apod. včetně spojek, ohybů, rohů, bez krabic</t>
  </si>
  <si>
    <t>-2004088592</t>
  </si>
  <si>
    <t>7491403280</t>
  </si>
  <si>
    <t>Kabelové rošty a žlaby Kabelové žlaby drátěné, pozinkované MERKUR 150/50 M2 galv.zinek</t>
  </si>
  <si>
    <t>820613320</t>
  </si>
  <si>
    <t>7491454014</t>
  </si>
  <si>
    <t>Montáž drátěných kabelových roštů výšky 60 mm, šířky 220 mm - včetně rozměření, usazení, vyvážení, upevnění, sváření, elektrického pospojování</t>
  </si>
  <si>
    <t>751160228</t>
  </si>
  <si>
    <t>024</t>
  </si>
  <si>
    <t>7491600080</t>
  </si>
  <si>
    <t>Uzemnění Vnitřní H07V-U 16 žz (CY)</t>
  </si>
  <si>
    <t>-1758679899</t>
  </si>
  <si>
    <t>7491651020</t>
  </si>
  <si>
    <t>Montáž vnitřního uzemnění uzemňovacích vodičů pevně na povrchu měděných (Cu) do 50 mm2 - včetně upevnění, propojení a připojení pomocí svorek (chráničky, na rošty apod.)</t>
  </si>
  <si>
    <t>245793347</t>
  </si>
  <si>
    <t>7491600100</t>
  </si>
  <si>
    <t>Uzemnění Vnitřní Svorka OBO 1809 ekvipotenciální</t>
  </si>
  <si>
    <t>-594622806</t>
  </si>
  <si>
    <t>7491651040</t>
  </si>
  <si>
    <t>Montáž vnitřního uzemnění ostatní ochranná přípojnice na povrch Cu (25/4) s krytem</t>
  </si>
  <si>
    <t>1447522140</t>
  </si>
  <si>
    <t>7491600020</t>
  </si>
  <si>
    <t>Uzemnění Vnitřní Uzemňovací vedení na povrchu, páskem FeZn do 120 mm2</t>
  </si>
  <si>
    <t>-1693889253</t>
  </si>
  <si>
    <t>7491651010</t>
  </si>
  <si>
    <t>Montáž vnitřního uzemnění uzemňovacích vodičů pevně na povrchu z pozinkované oceli (FeZn) do 120 mm2 - včetně upevnění, propojení a připojení pomocí svorek (chráničky, na rošty apod.)</t>
  </si>
  <si>
    <t>-306092563</t>
  </si>
  <si>
    <t>7491600110</t>
  </si>
  <si>
    <t>Uzemnění Vnitřní Svorka OBO 1801 ekvipotenciální</t>
  </si>
  <si>
    <t>144046581</t>
  </si>
  <si>
    <t>7491651048</t>
  </si>
  <si>
    <t>Montáž vnitřního uzemnění ostatní ekvipotenciální svorkovnice do 6 x 16 mm2, krytá</t>
  </si>
  <si>
    <t>-610016147</t>
  </si>
  <si>
    <t>7491601340</t>
  </si>
  <si>
    <t>Uzemnění Hromosvodné vedení Svorka SK</t>
  </si>
  <si>
    <t>-2112845906</t>
  </si>
  <si>
    <t>7491654012</t>
  </si>
  <si>
    <t>Montáž svorek spojovacích se 3 a více šrouby (typ ST, SJ, SK, SZ, SR01, 02, aj.)</t>
  </si>
  <si>
    <t>2140387993</t>
  </si>
  <si>
    <t>7491601720</t>
  </si>
  <si>
    <t>Uzemnění Hromosvodné vedení Svorka SZa Cu</t>
  </si>
  <si>
    <t>-929187644</t>
  </si>
  <si>
    <t>7491651044</t>
  </si>
  <si>
    <t>Montáž vnitřního uzemnění ostatní svorka zkušební, spojovací, odbočná a upevňovací</t>
  </si>
  <si>
    <t>1370658890</t>
  </si>
  <si>
    <t>Všeobecné náklady</t>
  </si>
  <si>
    <t>-751882059</t>
  </si>
  <si>
    <t>Poznámka k položce:_x000d_
seznámení obsluhy s funkcemi zařízení včetně odevzdání dokumentace skutečného provedení</t>
  </si>
  <si>
    <t>1431345197</t>
  </si>
  <si>
    <t>Poznámka k položce:_x000d_
uvádění zařízení do provozu, drobné montážní práce v rozvaděčích, koordinaci se zhotoviteli souvisejících zařízení apod.</t>
  </si>
  <si>
    <t>914147007</t>
  </si>
  <si>
    <t>R04 - ON</t>
  </si>
  <si>
    <t>PROH - Prohlídky</t>
  </si>
  <si>
    <t>PROH</t>
  </si>
  <si>
    <t>Prohlídky</t>
  </si>
  <si>
    <t>948460790</t>
  </si>
  <si>
    <t>-597175085</t>
  </si>
  <si>
    <t xml:space="preserve">Poznámka k položce:_x000d_
Předmětem bude UTZ  PS 12-03-51, SO 12-86-01, SO 12-88-01, SO 12-72-05</t>
  </si>
  <si>
    <t>648529939</t>
  </si>
  <si>
    <t>1588644101</t>
  </si>
  <si>
    <t>Poznámka k položce:_x000d_
Předmětem bude revize PS 12-03-51, SO 12-86-01</t>
  </si>
  <si>
    <t>-1932997696</t>
  </si>
  <si>
    <t xml:space="preserve">Poznámka k položce:_x000d_
Předmětem bude PZ  PS 12-03-51, SO 12-86-01, SO 12-72-05, SO 12-88-01</t>
  </si>
  <si>
    <t>7499551010</t>
  </si>
  <si>
    <t>Měření zemničů zemních odporů - zemniče prvního nebo samostatného - včetně vyhotovení protokolu</t>
  </si>
  <si>
    <t>-1860976194</t>
  </si>
  <si>
    <t>7499356025</t>
  </si>
  <si>
    <t>Zkoušky a prohlídky elektrických přístrojů - ostatní zkoušky ochranného a ovládacího terminálu (např. SIMATIC S7-300 pro U) revize, seřízení a nastavení - včetně vystavení protokolu</t>
  </si>
  <si>
    <t>-1597543421</t>
  </si>
  <si>
    <t>7499351015</t>
  </si>
  <si>
    <t>Zkoušky a prohlídky rozvodných zařízení kontrola rozvaděčů nn silových, manipulačních, ovládacích, reléových, stejnosměrných 1 pole - kontrola, revize, seřízení a uvedení do provozu zařízení včetně vystavení protokolu</t>
  </si>
  <si>
    <t>-64264660</t>
  </si>
  <si>
    <t>7499355018</t>
  </si>
  <si>
    <t>Zkoušky a prohlídky transformátorů distribučních olejových do 400 kVA - kontrola, revize, seřízení a uvedení do provozu zařízení, včetně vystavení protokolu</t>
  </si>
  <si>
    <t>1657492375</t>
  </si>
  <si>
    <t>7499556010</t>
  </si>
  <si>
    <t>Zkoušky vodičů a kabelů vn zvýšeným napětím do 35 kV - měření kabelu,vodiče včetně vyhotovení protokolu</t>
  </si>
  <si>
    <t>-2120449558</t>
  </si>
  <si>
    <t>Poznámka k položce:_x000d_
měření kabelu,vodiče včetně vyhotovení protokolu</t>
  </si>
  <si>
    <t>-1090030050</t>
  </si>
  <si>
    <t>Poznámka k položce:_x000d_
„Zhotovitel si stanoví náklady na dopravu dle svých potřeb“</t>
  </si>
  <si>
    <t>transformátor</t>
  </si>
  <si>
    <t>rozvaděče a zařízení</t>
  </si>
  <si>
    <t>1+0,25+0,2+0,75+0,5+0,3</t>
  </si>
  <si>
    <t>-1798527712</t>
  </si>
  <si>
    <t>+10km (celkem 20km)</t>
  </si>
  <si>
    <t>+10km (celkem 30km)</t>
  </si>
  <si>
    <t>+10km (celkem 40km)</t>
  </si>
  <si>
    <t>929459193</t>
  </si>
  <si>
    <t>1636230107</t>
  </si>
  <si>
    <t>PS 13-01-21 - Doudleby nad Orlicí - Kostelec nad Orlicí, TZZ</t>
  </si>
  <si>
    <t xml:space="preserve">    741 - Elektroinstalace - silnoproud</t>
  </si>
  <si>
    <t xml:space="preserve">    742 - Elektroinstalace - slaboproud</t>
  </si>
  <si>
    <t>741</t>
  </si>
  <si>
    <t>Elektroinstalace - silnoproud</t>
  </si>
  <si>
    <t>25742530</t>
  </si>
  <si>
    <t>-1346941831</t>
  </si>
  <si>
    <t>742</t>
  </si>
  <si>
    <t>Elektroinstalace - slaboproud</t>
  </si>
  <si>
    <t>1129660023</t>
  </si>
  <si>
    <t>840289723</t>
  </si>
  <si>
    <t>-99416434</t>
  </si>
  <si>
    <t>961901391</t>
  </si>
  <si>
    <t>1322518492</t>
  </si>
  <si>
    <t>-2036577041</t>
  </si>
  <si>
    <t>63,580-62,250</t>
  </si>
  <si>
    <t>-1088618242</t>
  </si>
  <si>
    <t>1*1</t>
  </si>
  <si>
    <t>TJA skříňka</t>
  </si>
  <si>
    <t>-488289051</t>
  </si>
  <si>
    <t>-1857094747</t>
  </si>
  <si>
    <t>-1986896818</t>
  </si>
  <si>
    <t>907822599</t>
  </si>
  <si>
    <t>1480964873</t>
  </si>
  <si>
    <t>1574958889</t>
  </si>
  <si>
    <t>-1137625106</t>
  </si>
  <si>
    <t>-468322207</t>
  </si>
  <si>
    <t>(697)*(0,35+0,4)</t>
  </si>
  <si>
    <t>-383254292</t>
  </si>
  <si>
    <t>1413623210</t>
  </si>
  <si>
    <t>1428540321</t>
  </si>
  <si>
    <t>-1976483297</t>
  </si>
  <si>
    <t>1711967723</t>
  </si>
  <si>
    <t>-190951788</t>
  </si>
  <si>
    <t>291238980</t>
  </si>
  <si>
    <t>-1984190089</t>
  </si>
  <si>
    <t>7593500940</t>
  </si>
  <si>
    <t>Trasy kabelového vedení Ohebná dvouplášťová korugovaná chránička 110/92 smotek</t>
  </si>
  <si>
    <t>-1212075121</t>
  </si>
  <si>
    <t>1648364793</t>
  </si>
  <si>
    <t>1648597694</t>
  </si>
  <si>
    <t>-1548390033</t>
  </si>
  <si>
    <t>-1378114439</t>
  </si>
  <si>
    <t>1728941471</t>
  </si>
  <si>
    <t>-261910043</t>
  </si>
  <si>
    <t>1685887529</t>
  </si>
  <si>
    <t>-2100524125</t>
  </si>
  <si>
    <t>-1280605794</t>
  </si>
  <si>
    <t>752070787</t>
  </si>
  <si>
    <t>-1344610840</t>
  </si>
  <si>
    <t>582123565</t>
  </si>
  <si>
    <t>1876090692</t>
  </si>
  <si>
    <t>7594110215</t>
  </si>
  <si>
    <t>Lanové propojení s kolíkovým ukončením LAI 1xFe9/290 norma 703029139 (HM0404223990154AV.00290)</t>
  </si>
  <si>
    <t>-1812631688</t>
  </si>
  <si>
    <t>1553847615</t>
  </si>
  <si>
    <t>-361022532</t>
  </si>
  <si>
    <t>1509942325</t>
  </si>
  <si>
    <t>-226297382</t>
  </si>
  <si>
    <t>7491652040</t>
  </si>
  <si>
    <t>Montáž vnějšího uzemnění zemnící tyče z pozinkované oceli (FeZn), délky do 2 m - zemnící tyče (horní konec tyče min. 80 cm pod povrchem) včetně připojení tyče k pásku</t>
  </si>
  <si>
    <t>-1975159828</t>
  </si>
  <si>
    <t>7594105310</t>
  </si>
  <si>
    <t>Montáž lanového propojení kolejnicového na dřevěné pražce do 2,9 m - příčné nebo podélné propojení kolejnic přímých kolejí a na výhybkách; usazení pražců mezi souběžnými kolejemi nebo podél koleje; připevnění lanového propojení na pražce nebo montážní trámky</t>
  </si>
  <si>
    <t>1271093986</t>
  </si>
  <si>
    <t>715141928</t>
  </si>
  <si>
    <t>1019338787</t>
  </si>
  <si>
    <t>-362927238</t>
  </si>
  <si>
    <t>-630938557</t>
  </si>
  <si>
    <t>484348881</t>
  </si>
  <si>
    <t>1408063300</t>
  </si>
  <si>
    <t>-1478300970</t>
  </si>
  <si>
    <t>1057825289</t>
  </si>
  <si>
    <t>702498444</t>
  </si>
  <si>
    <t>-1115321304</t>
  </si>
  <si>
    <t>-1792511063</t>
  </si>
  <si>
    <t>-1476442049</t>
  </si>
  <si>
    <t>45990243</t>
  </si>
  <si>
    <t>2084292101</t>
  </si>
  <si>
    <t>1595435715</t>
  </si>
  <si>
    <t>-1611032193</t>
  </si>
  <si>
    <t>1117477920</t>
  </si>
  <si>
    <t>-1601211043</t>
  </si>
  <si>
    <t>753016247</t>
  </si>
  <si>
    <t>1997054901</t>
  </si>
  <si>
    <t>-1323430426</t>
  </si>
  <si>
    <t>-1242875321</t>
  </si>
  <si>
    <t>924260752</t>
  </si>
  <si>
    <t>-2012494956</t>
  </si>
  <si>
    <t>-716417092</t>
  </si>
  <si>
    <t>929301564</t>
  </si>
  <si>
    <t>-1098005572</t>
  </si>
  <si>
    <t>870082845</t>
  </si>
  <si>
    <t>-2051333281</t>
  </si>
  <si>
    <t>1246377615</t>
  </si>
  <si>
    <t>-39848209</t>
  </si>
  <si>
    <t>-1280141402</t>
  </si>
  <si>
    <t>994220663</t>
  </si>
  <si>
    <t>R75B979</t>
  </si>
  <si>
    <t>SW Pracoviště dispečera DOZ - úprava</t>
  </si>
  <si>
    <t>668423505</t>
  </si>
  <si>
    <t>Poznámka k položce:_x000d_
Položka z ceníku OTSKP 2024_x000d_
Výměna SW JOP v DK ŽST Potštejn</t>
  </si>
  <si>
    <t>R75B999</t>
  </si>
  <si>
    <t>SW pro DOZ jedné stanice - úprava</t>
  </si>
  <si>
    <t>1747699072</t>
  </si>
  <si>
    <t>7594300136</t>
  </si>
  <si>
    <t>Počítače náprav Vnitřní prvky PN ACS 2000 Sběrnicová jednotka ABP002-2 21TE GS02</t>
  </si>
  <si>
    <t>-1187885625</t>
  </si>
  <si>
    <t>7594300164</t>
  </si>
  <si>
    <t>Počítače náprav Vnitřní prvky PN ACS 2000 Vstupně/výstupní jednotka DIOB104 GS04</t>
  </si>
  <si>
    <t>-1806308283</t>
  </si>
  <si>
    <t>7590540554</t>
  </si>
  <si>
    <t xml:space="preserve">Slaboproudé rozvody, kabely pro přívod a vnitřní instalaci UTP/FTP kategorie 5e 100Mhz  1 Gbps FTP propojovací kabel RJ45/RJ45 3m</t>
  </si>
  <si>
    <t>-367814794</t>
  </si>
  <si>
    <t>7594305010</t>
  </si>
  <si>
    <t>Montáž součástí počítače náprav vyhodnocovací části</t>
  </si>
  <si>
    <t>-570686266</t>
  </si>
  <si>
    <t>-1775924778</t>
  </si>
  <si>
    <t>1143108755</t>
  </si>
  <si>
    <t>2038258958</t>
  </si>
  <si>
    <t>-1678913234</t>
  </si>
  <si>
    <t>872202626</t>
  </si>
  <si>
    <t>1482722778</t>
  </si>
  <si>
    <t>-532156330</t>
  </si>
  <si>
    <t>1419322419</t>
  </si>
  <si>
    <t>482297208</t>
  </si>
  <si>
    <t>-2090455927</t>
  </si>
  <si>
    <t>-1790265830</t>
  </si>
  <si>
    <t>1247308734</t>
  </si>
  <si>
    <t>1352335786</t>
  </si>
  <si>
    <t>-978103493</t>
  </si>
  <si>
    <t>-826136770</t>
  </si>
  <si>
    <t>PS 14-01-21 - Doudleby nad Orlicí - Vamberk, TZZ</t>
  </si>
  <si>
    <t>-755115433</t>
  </si>
  <si>
    <t>3,265-0,962</t>
  </si>
  <si>
    <t>935262991</t>
  </si>
  <si>
    <t>1242785187</t>
  </si>
  <si>
    <t>-1531014909</t>
  </si>
  <si>
    <t>1512029570</t>
  </si>
  <si>
    <t>-496260519</t>
  </si>
  <si>
    <t>1732710083</t>
  </si>
  <si>
    <t>1136319</t>
  </si>
  <si>
    <t>-1124063731</t>
  </si>
  <si>
    <t>-1964929466</t>
  </si>
  <si>
    <t>31*(0,5+0,4)+(16+368+1330)*(0,35+0,4)</t>
  </si>
  <si>
    <t>816963684</t>
  </si>
  <si>
    <t>534332930</t>
  </si>
  <si>
    <t>-1816271590</t>
  </si>
  <si>
    <t>854788333</t>
  </si>
  <si>
    <t xml:space="preserve">    03.1 - Vnitřní vybavení počítače náprav</t>
  </si>
  <si>
    <t xml:space="preserve">    03.2 - Kolejová deska</t>
  </si>
  <si>
    <t xml:space="preserve">    03.3 - Vnitřní zařízení v SÚ</t>
  </si>
  <si>
    <t>2014613796</t>
  </si>
  <si>
    <t>-1811193797</t>
  </si>
  <si>
    <t>-1924582308</t>
  </si>
  <si>
    <t>389551751</t>
  </si>
  <si>
    <t>954883070</t>
  </si>
  <si>
    <t>617111125</t>
  </si>
  <si>
    <t>519132212</t>
  </si>
  <si>
    <t>-859333266</t>
  </si>
  <si>
    <t>-1391669938</t>
  </si>
  <si>
    <t>1487451160</t>
  </si>
  <si>
    <t>903915074</t>
  </si>
  <si>
    <t>485391478</t>
  </si>
  <si>
    <t>-1550765666</t>
  </si>
  <si>
    <t>Montáž forma pro kabely TCEKPFLE, TCEKPFLEY, TCEKPFLEZE, TCEKPFLEZY do 7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</si>
  <si>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102789778</t>
  </si>
  <si>
    <t>2003832141</t>
  </si>
  <si>
    <t>1325086075</t>
  </si>
  <si>
    <t>-1510850450</t>
  </si>
  <si>
    <t>1678193165</t>
  </si>
  <si>
    <t>-2037942936</t>
  </si>
  <si>
    <t>277340492</t>
  </si>
  <si>
    <t>-1605958685</t>
  </si>
  <si>
    <t>-120700871</t>
  </si>
  <si>
    <t>592807382</t>
  </si>
  <si>
    <t>-1182518502</t>
  </si>
  <si>
    <t>775251437</t>
  </si>
  <si>
    <t>1412793406</t>
  </si>
  <si>
    <t>471065380</t>
  </si>
  <si>
    <t>1775785153</t>
  </si>
  <si>
    <t>-75602660</t>
  </si>
  <si>
    <t>311796895</t>
  </si>
  <si>
    <t>2122558822</t>
  </si>
  <si>
    <t>1490668072</t>
  </si>
  <si>
    <t>284222363</t>
  </si>
  <si>
    <t>-1893657280</t>
  </si>
  <si>
    <t>-363240012</t>
  </si>
  <si>
    <t>-1706455650</t>
  </si>
  <si>
    <t>188075861</t>
  </si>
  <si>
    <t>751832321</t>
  </si>
  <si>
    <t>-1999680622</t>
  </si>
  <si>
    <t>-1677475194</t>
  </si>
  <si>
    <t>763850100</t>
  </si>
  <si>
    <t>1749912983</t>
  </si>
  <si>
    <t>1785109040</t>
  </si>
  <si>
    <t>240967240</t>
  </si>
  <si>
    <t>277618580</t>
  </si>
  <si>
    <t>2009586679</t>
  </si>
  <si>
    <t>-2013701407</t>
  </si>
  <si>
    <t>327931616</t>
  </si>
  <si>
    <t>1337390920</t>
  </si>
  <si>
    <t>2071337815</t>
  </si>
  <si>
    <t>1282669840</t>
  </si>
  <si>
    <t>1633793065</t>
  </si>
  <si>
    <t>736930016</t>
  </si>
  <si>
    <t>1903127121</t>
  </si>
  <si>
    <t>-1934455534</t>
  </si>
  <si>
    <t>-1872005960</t>
  </si>
  <si>
    <t>Vnitřní vybavení počítače náprav</t>
  </si>
  <si>
    <t>1187985725</t>
  </si>
  <si>
    <t>7594300078</t>
  </si>
  <si>
    <t>Počítače náprav Vnitřní prvky PN ACS 2000 Čítačová jednotka ACB119 GS04</t>
  </si>
  <si>
    <t>2004387562</t>
  </si>
  <si>
    <t>7594300084</t>
  </si>
  <si>
    <t>Počítače náprav Vnitřní prvky PN ACS 2000 Vyhodnocovací jednotka IMC003 GS01</t>
  </si>
  <si>
    <t>1165809375</t>
  </si>
  <si>
    <t>7594300108</t>
  </si>
  <si>
    <t>Počítače náprav Vnitřní prvky PN ACS 2000 Jednotka jištění SIC006 GS01</t>
  </si>
  <si>
    <t>796421218</t>
  </si>
  <si>
    <t>1489793078</t>
  </si>
  <si>
    <t>7594300138</t>
  </si>
  <si>
    <t>Počítače náprav Vnitřní prvky PN ACS 2000 Sběrnicová jednotka ABP002-3 25TE GS02</t>
  </si>
  <si>
    <t>-1164925420</t>
  </si>
  <si>
    <t>-1322423026</t>
  </si>
  <si>
    <t>-783495146</t>
  </si>
  <si>
    <t>633226740</t>
  </si>
  <si>
    <t>7594300018</t>
  </si>
  <si>
    <t>Počítače náprav Vnitřní prvky PN AZF Přepěťová ochrana vyhodnocovací jednotky BSI002 (BSI003, BSI004)</t>
  </si>
  <si>
    <t>474495143</t>
  </si>
  <si>
    <t>Kolejová deska</t>
  </si>
  <si>
    <t>7590610020</t>
  </si>
  <si>
    <t>Indikační a kolejové desky a ovládací pulty Buňka světelná jednožárovková (CV720409002)</t>
  </si>
  <si>
    <t>-113488946</t>
  </si>
  <si>
    <t>7590610180</t>
  </si>
  <si>
    <t>Indikační a kolejové desky a ovládací pulty Tlačítko dvoupolohové vratné (CV720769001)</t>
  </si>
  <si>
    <t>-1409370416</t>
  </si>
  <si>
    <t>7590610230</t>
  </si>
  <si>
    <t>Indikační a kolejové desky a ovládací pulty Tlačítko třípolohové vratné (CV720789001)</t>
  </si>
  <si>
    <t>358833241</t>
  </si>
  <si>
    <t>7590610260</t>
  </si>
  <si>
    <t>Indikační a kolejové desky a ovládací pulty Tlačítko třípolohové vratné prosvětlovací (CV720799001)</t>
  </si>
  <si>
    <t>1390486081</t>
  </si>
  <si>
    <t>7590610450</t>
  </si>
  <si>
    <t>Indikační a kolejové desky a ovládací pulty Počítadlo do kolejové desky 24V</t>
  </si>
  <si>
    <t>-1969083</t>
  </si>
  <si>
    <t>7590610370</t>
  </si>
  <si>
    <t>Indikační a kolejové desky a ovládací pulty Stínítko rudé (HM0321720400010)</t>
  </si>
  <si>
    <t>1870821533</t>
  </si>
  <si>
    <t>7590610380</t>
  </si>
  <si>
    <t>Indikační a kolejové desky a ovládací pulty Stínítko zelené (HM0321720400011)</t>
  </si>
  <si>
    <t>-1647245651</t>
  </si>
  <si>
    <t>7590610400</t>
  </si>
  <si>
    <t>Indikační a kolejové desky a ovládací pulty Stínítko čiré (HM0321720400013)</t>
  </si>
  <si>
    <t>-1732845299</t>
  </si>
  <si>
    <t>7590615070</t>
  </si>
  <si>
    <t>Montáž označovacího štítku do kolejové desky nebo pultu za provozu - rozměření a vyznačení místa montáže, vyvrtání a začištění otvoru, montáž prvku, zapojení a vyzkoušení včetně vyvázání vodičů do formy</t>
  </si>
  <si>
    <t>-1647854811</t>
  </si>
  <si>
    <t>7590615040</t>
  </si>
  <si>
    <t>Montáž tlačítka, světelné buňky, počitadla, zvonku, relé, R, C do kolejové desky nebo pultu za provozu - rozměření a vyznačení místa montáže, vyvrtání a začištění otvoru, montáž prvku, zapojení a vyzkoušení včetně vyvázání vodičů do formy</t>
  </si>
  <si>
    <t>1595140392</t>
  </si>
  <si>
    <t>7590617040</t>
  </si>
  <si>
    <t>Demontáž tlačítka nebo světelné buňky z kolejové desky nebo pultu za provozu</t>
  </si>
  <si>
    <t>1799990400</t>
  </si>
  <si>
    <t>7590617070</t>
  </si>
  <si>
    <t>Demontáž označovacího štítku z kolejové desky nebo pultu za provozu</t>
  </si>
  <si>
    <t>-2138448451</t>
  </si>
  <si>
    <t>Vnitřní zařízení v SÚ</t>
  </si>
  <si>
    <t>7593330040</t>
  </si>
  <si>
    <t>Výměnné díly Relé NMŠ 1-2000 (HM0404221990407)</t>
  </si>
  <si>
    <t>-1952523355</t>
  </si>
  <si>
    <t>Poznámka k položce:_x000d_
Konkrétní typ a přesný počet relé nutno určit dle realizační dokumentace. _x000d_
Úprava TZZ - doplnění do stávající technologie a navázání na JOP</t>
  </si>
  <si>
    <t>7590415154</t>
  </si>
  <si>
    <t>Montáž hradlového relé</t>
  </si>
  <si>
    <t>-1295607068</t>
  </si>
  <si>
    <t>7593310450</t>
  </si>
  <si>
    <t>Konstrukční díly Panel volné vazby úplný (CV725719003M)</t>
  </si>
  <si>
    <t>67144523</t>
  </si>
  <si>
    <t xml:space="preserve">Poznámka k položce:_x000d_
Konkrétní typ a přesný počet panelů nutno určit dle realizační dokumentace. </t>
  </si>
  <si>
    <t>7593315380</t>
  </si>
  <si>
    <t>Montáž panelu reléového</t>
  </si>
  <si>
    <t>766041250</t>
  </si>
  <si>
    <t>-1985379281</t>
  </si>
  <si>
    <t>19158976</t>
  </si>
  <si>
    <t>7594207080</t>
  </si>
  <si>
    <t>Demontáž kolejové skříně TJA, TJAP</t>
  </si>
  <si>
    <t>-1140047058</t>
  </si>
  <si>
    <t>7594107310</t>
  </si>
  <si>
    <t>Demontáž kolejnicového lanového propojení z dřevěných pražců</t>
  </si>
  <si>
    <t>401850519</t>
  </si>
  <si>
    <t>7594107400</t>
  </si>
  <si>
    <t>Demontáž propojky kolíkové - demontáž matic a podložek, vyražení kolíků propojení ze stojiny kolejnice</t>
  </si>
  <si>
    <t>43667070</t>
  </si>
  <si>
    <t>7593337160</t>
  </si>
  <si>
    <t>Demontáž souboru KAV, FID, ASE</t>
  </si>
  <si>
    <t>-335436345</t>
  </si>
  <si>
    <t>7593327080</t>
  </si>
  <si>
    <t>Demontáž stavěcího odporu nebo kondenzátoru</t>
  </si>
  <si>
    <t>1889880372</t>
  </si>
  <si>
    <t>7593337040</t>
  </si>
  <si>
    <t>Demontáž malorozměrného relé</t>
  </si>
  <si>
    <t>1071044644</t>
  </si>
  <si>
    <t>7592307010</t>
  </si>
  <si>
    <t>Demontáž transformátoru pro zabezpečovací zařízení</t>
  </si>
  <si>
    <t>-1554279887</t>
  </si>
  <si>
    <t>7594207050</t>
  </si>
  <si>
    <t>Demontáž stojánku kabelového KSL, KSLP</t>
  </si>
  <si>
    <t>-1246197972</t>
  </si>
  <si>
    <t>-162154128</t>
  </si>
  <si>
    <t>2147418140</t>
  </si>
  <si>
    <t>1326965016</t>
  </si>
  <si>
    <t>1443771649</t>
  </si>
  <si>
    <t>7598095190</t>
  </si>
  <si>
    <t>Prověření volící skupiny za 1 tlačítko - kontrola zapojení, provedení příslušných měření, nastavení parametrů, přezkoušení funkce</t>
  </si>
  <si>
    <t>591361407</t>
  </si>
  <si>
    <t>177353607</t>
  </si>
  <si>
    <t>851655513</t>
  </si>
  <si>
    <t>-686190690</t>
  </si>
  <si>
    <t>7598095210</t>
  </si>
  <si>
    <t>Měření zabezpečovacího relé před uvedením do provozu - kontrola zapojení, provedení příslušných měření, přezkoušení funkce</t>
  </si>
  <si>
    <t>-457718799</t>
  </si>
  <si>
    <t>1020457032</t>
  </si>
  <si>
    <t>-1148163385</t>
  </si>
  <si>
    <t>1831159444</t>
  </si>
  <si>
    <t>745014201</t>
  </si>
  <si>
    <t>7598095620</t>
  </si>
  <si>
    <t>Vyhotovení revizní zprávy SZZ reléové do 10 přestavníků - vykonání prohlídky a zkoušky pro napájení elektrického zařízení včetně vyhotovení revizní zprávy podle vyhl. 100/1995 Sb. a norem ČSN</t>
  </si>
  <si>
    <t>-592786173</t>
  </si>
  <si>
    <t>PS 14-02-51 - Traťový kabel</t>
  </si>
  <si>
    <t>1035120987</t>
  </si>
  <si>
    <t>7593501143</t>
  </si>
  <si>
    <t xml:space="preserve">Trasy kabelového vedení Chráničky optického kabelu HDPE Koncová zátka Jackmoon  18-46 mm</t>
  </si>
  <si>
    <t>-2104436301</t>
  </si>
  <si>
    <t>-1898220617</t>
  </si>
  <si>
    <t>-1302147016</t>
  </si>
  <si>
    <t>1291391095</t>
  </si>
  <si>
    <t>850416488</t>
  </si>
  <si>
    <t>-985818340</t>
  </si>
  <si>
    <t>-1521432706</t>
  </si>
  <si>
    <t>1667753211</t>
  </si>
  <si>
    <t>43323611</t>
  </si>
  <si>
    <t>1951157091</t>
  </si>
  <si>
    <t>1454165319</t>
  </si>
  <si>
    <t>522954692</t>
  </si>
  <si>
    <t>1955060716</t>
  </si>
  <si>
    <t>-49186259</t>
  </si>
  <si>
    <t>7590560104</t>
  </si>
  <si>
    <t>Optické kabely Optické kabely střední konstrukce pro záfuk, přifuk do HDPE chráničky 72 vl. 6x12 vl./trubička, HDPE plášť 8,1 mm (6 el.)</t>
  </si>
  <si>
    <t>114160422</t>
  </si>
  <si>
    <t>-1100517690</t>
  </si>
  <si>
    <t>706100797</t>
  </si>
  <si>
    <t>1355440177</t>
  </si>
  <si>
    <t>-1574290560</t>
  </si>
  <si>
    <t>1981751712</t>
  </si>
  <si>
    <t>177959288</t>
  </si>
  <si>
    <t>887923325</t>
  </si>
  <si>
    <t>7590130240</t>
  </si>
  <si>
    <t>Rozdělovače, rozváděče SIS 1 sloupkový rozvaděč</t>
  </si>
  <si>
    <t>1763785</t>
  </si>
  <si>
    <t>-622390560</t>
  </si>
  <si>
    <t>1876864693</t>
  </si>
  <si>
    <t>1961576244</t>
  </si>
  <si>
    <t>-425750180</t>
  </si>
  <si>
    <t>246198622</t>
  </si>
  <si>
    <t>-1015823692</t>
  </si>
  <si>
    <t>-756546846</t>
  </si>
  <si>
    <t>7491403270</t>
  </si>
  <si>
    <t>Kabelové rošty a žlaby Kabelové žlaby drátěné, pozinkované MERKUR 100/50 M2 galv.zinek</t>
  </si>
  <si>
    <t>-866583061</t>
  </si>
  <si>
    <t>7590565022</t>
  </si>
  <si>
    <t>Spojování a ukončení kabelů optických v optickém rozvaděči pro 72 vláken - práce spojené s montáží specifikované kabelizace specifikovaným způsobem</t>
  </si>
  <si>
    <t>-2019546422</t>
  </si>
  <si>
    <t>216544305</t>
  </si>
  <si>
    <t>247930162</t>
  </si>
  <si>
    <t>-538203771</t>
  </si>
  <si>
    <t>-1690370115</t>
  </si>
  <si>
    <t>-865765295</t>
  </si>
  <si>
    <t>-1669819604</t>
  </si>
  <si>
    <t>7593505102</t>
  </si>
  <si>
    <t>Zatažení ochranné trubky HDPE do chráničky 110 mm</t>
  </si>
  <si>
    <t>-1338683753</t>
  </si>
  <si>
    <t>536951148</t>
  </si>
  <si>
    <t>7593505220</t>
  </si>
  <si>
    <t>Montáž spojky Plasson na HDPE trubce rovné nebo redukční</t>
  </si>
  <si>
    <t>1295879493</t>
  </si>
  <si>
    <t>7593505240</t>
  </si>
  <si>
    <t>Montáž koncovky nebo záslepky Plasson na HDPE trubku</t>
  </si>
  <si>
    <t>1772345249</t>
  </si>
  <si>
    <t>-1054452419</t>
  </si>
  <si>
    <t>2066905875</t>
  </si>
  <si>
    <t>-443408493</t>
  </si>
  <si>
    <t>1290134852</t>
  </si>
  <si>
    <t>-266646558</t>
  </si>
  <si>
    <t>290765178</t>
  </si>
  <si>
    <t>-330589853</t>
  </si>
  <si>
    <t>-1838037529</t>
  </si>
  <si>
    <t>7598035170</t>
  </si>
  <si>
    <t>Kontrola tlakutěsnosti HDPE trubky v úseku do 2 000 m</t>
  </si>
  <si>
    <t>-684709930</t>
  </si>
  <si>
    <t>7598035175</t>
  </si>
  <si>
    <t>Kontrola tlakutěsnosti HDPE trubky za každý metr přes 2 000 m</t>
  </si>
  <si>
    <t>1298345589</t>
  </si>
  <si>
    <t>-643189436</t>
  </si>
  <si>
    <t>-90703449</t>
  </si>
  <si>
    <t>935795961</t>
  </si>
  <si>
    <t>1900066365</t>
  </si>
  <si>
    <t>-676795592</t>
  </si>
  <si>
    <t>-1312510091</t>
  </si>
  <si>
    <t>-1780054815</t>
  </si>
  <si>
    <t>-972343278</t>
  </si>
  <si>
    <t>-1936785121</t>
  </si>
  <si>
    <t>-1694596430</t>
  </si>
  <si>
    <t>432762374</t>
  </si>
  <si>
    <t>-1329524718</t>
  </si>
  <si>
    <t>-238462212</t>
  </si>
  <si>
    <t>-1581175574</t>
  </si>
  <si>
    <t>-996205657</t>
  </si>
  <si>
    <t>-669786750</t>
  </si>
  <si>
    <t>1359656010</t>
  </si>
  <si>
    <t>541529275</t>
  </si>
  <si>
    <t>-1520234606</t>
  </si>
  <si>
    <t>-1565753393</t>
  </si>
  <si>
    <t>551649729</t>
  </si>
  <si>
    <t>SO 12-12-01 - Doudleby nad Orlicí, nástupiště</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</si>
  <si>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</si>
  <si>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</si>
  <si>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Doplnění drážní stezky pod demontovaným přístupovým chodníkem</t>
  </si>
  <si>
    <t>4,32</t>
  </si>
  <si>
    <t>5955101006</t>
  </si>
  <si>
    <t>Kamenivo drcené štěrk frakce 4/8</t>
  </si>
  <si>
    <t>ŠD fr. 4/8 tl. 100mm</t>
  </si>
  <si>
    <t>4,32*1,8</t>
  </si>
  <si>
    <t>5905055010</t>
  </si>
  <si>
    <t>Odstranění stávajícího kolejového lože odtěžením v koleji Poznámka: 1. V cenách jsou započteny náklady na odstranění KL, úpravu pláně a rozprostření výzisku na terén nebo jeho naložení na dopravní prostředek. 2. V cenách nejsou obsaženy náklady na dopravu výzisku na skládku a skládkovné.</t>
  </si>
  <si>
    <t>Výkop kolejového lože a drážní stezka pro konstrukci nástupiště u koleje č. 4</t>
  </si>
  <si>
    <t>11,6</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</si>
  <si>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</si>
  <si>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</si>
  <si>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kolejového lože pod v místě demontovaného přístupového chodníku</t>
  </si>
  <si>
    <t>4,39</t>
  </si>
  <si>
    <t>5913060010</t>
  </si>
  <si>
    <t>Demontáž dílů betonové přejezdové konstrukce vnějšího panelu Poznámka: 1. V cenách jsou započteny náklady na demontáž konstrukce a naložení na dopravní prostředek.</t>
  </si>
  <si>
    <t>Demontáž přechodu přes kolej č. 2</t>
  </si>
  <si>
    <t>5913060020</t>
  </si>
  <si>
    <t>Demontáž dílů betonové přejezdové konstrukce vnitřního panelu Poznámka: 1. V cenách jsou započteny náklady na demontáž konstrukce a naložení na dopravní prostředek.</t>
  </si>
  <si>
    <t>5913065010</t>
  </si>
  <si>
    <t>Montáž dílů betonové přejezdové konstrukce v koleji vnějšího panelu Poznámka: 1. V cenách jsou započteny náklady na montáž dílů. 2. V cenách nejsou obsaženy náklady na dodávku materiálu.</t>
  </si>
  <si>
    <t>Doplnění přechodu přes kolej č. 1</t>
  </si>
  <si>
    <t>5963201010</t>
  </si>
  <si>
    <t>Přejezd celopryžový užitý panel vnější</t>
  </si>
  <si>
    <t>Poznámka k položce:_x000d_
Užitý betonový vnější panel z demontáže přechodové konstrukce přes kolej č. 2</t>
  </si>
  <si>
    <t>Užitý betonový vnější panel z demontáže přechodové konstrukce přes kolej č. 2</t>
  </si>
  <si>
    <t>5913280035</t>
  </si>
  <si>
    <t>Demontáž dílů komunikace ze zámkové dlažby uložení v podsypu Poznámka: 1. V cenách jsou započteny náklady na odstranění dlažby nebo obrubníku a naložení na dopravní prostředek.</t>
  </si>
  <si>
    <t>Demontáž přístupového chodníku na nástupiště u koleje č. 1</t>
  </si>
  <si>
    <t>41,67</t>
  </si>
  <si>
    <t>Rozebrání dlažby u přechodu mezi kolejí č. 2 a č. 4 (pro vložení obrubníku)</t>
  </si>
  <si>
    <t>0,75</t>
  </si>
  <si>
    <t>5913280210</t>
  </si>
  <si>
    <t>Demontáž dílů komunikace obrubníku uložení v betonu Poznámka: 1. V cenách jsou započteny náklady na odstranění dlažby nebo obrubníku a naložení na dopravní prostředek.</t>
  </si>
  <si>
    <t xml:space="preserve">Demontáž obruby přístupového chodníku  včetně betonového lože na nástupiště u koleje č. 1</t>
  </si>
  <si>
    <t>73,16</t>
  </si>
  <si>
    <t>5913285035</t>
  </si>
  <si>
    <t>Montáž dílů komunikace ze zámkové dlažby uložení v podsypu Poznámka: 1. V cenách jsou započteny náklady na osazení dlažby nebo obrubníku. 2. V cenách nejsou obsaženy náklady na dodávku materiálu.</t>
  </si>
  <si>
    <t>Zpětné seskládání dlažby u přechodu mezi kolejí č. 2 a č. 4 (pro vložení obrubníku)</t>
  </si>
  <si>
    <t>5913285210</t>
  </si>
  <si>
    <t>Montáž dílů komunikace obrubníku uložení v betonu Poznámka: 1. V cenách jsou započteny náklady na osazení dlažby nebo obrubníku. 2. V cenách nejsou obsaženy náklady na dodávku materiálu.</t>
  </si>
  <si>
    <t>Doplnění obruby přechodu mezi kolejí č. 2 a 4</t>
  </si>
  <si>
    <t>1,5</t>
  </si>
  <si>
    <t>5964159005</t>
  </si>
  <si>
    <t>Obrubník chodníkový</t>
  </si>
  <si>
    <t>5964161005</t>
  </si>
  <si>
    <t>Beton lehce zhutnitelný C 16/20;X0 F5 2 200 2 662</t>
  </si>
  <si>
    <t>Betonové lože pod obrubníky</t>
  </si>
  <si>
    <t>0,09</t>
  </si>
  <si>
    <t>5914110180</t>
  </si>
  <si>
    <t>Oprava nástupiště z prefabrikátů schodu Poznámka: 1. V cenách jsou započteny náklady na manipulaci a naložení výzisku kameniva na dopravní prostředek. 2. V cenách nejsou obsaženy náklady na dodávku materiálu.</t>
  </si>
  <si>
    <t>Zřízení schodu před nově zřízeným nástupištěm</t>
  </si>
  <si>
    <t>1*0,2*0,1</t>
  </si>
  <si>
    <t>5964147020</t>
  </si>
  <si>
    <t>Nástupištní díly tvárnice Tischer B</t>
  </si>
  <si>
    <t>5914130060</t>
  </si>
  <si>
    <t>Montáž nástupiště úrovňového Sudop K (KD,KS) 145Z Poznámka: 1. V cenách jsou započteny náklady na úpravu terénu, montáž a zásyp podle vzorového listu. 2. V cenách nejsou obsaženy náklady na dodávku materiálu.</t>
  </si>
  <si>
    <t>Prodloužení nástupiště u koleje č. 4</t>
  </si>
  <si>
    <t>5964161015</t>
  </si>
  <si>
    <t>Beton lehce zhutnitelný C 20/25;XC2 vyhovuje i XC1 F5 2 365 2 862</t>
  </si>
  <si>
    <t>Podkladní beton C20/25nXF3 tl. 150mm</t>
  </si>
  <si>
    <t>1,97</t>
  </si>
  <si>
    <t>58564005R</t>
  </si>
  <si>
    <t>směs suchá maltová zdící cementová M10</t>
  </si>
  <si>
    <t>Cementová malta MC 10 tl. 10mm</t>
  </si>
  <si>
    <t>0,13*2,2</t>
  </si>
  <si>
    <t>5964147087</t>
  </si>
  <si>
    <t>Nástupištní díly konzolová deska KTD-145 Z</t>
  </si>
  <si>
    <t>Nová konzolová deska KTD-145 Z bez vodící linie</t>
  </si>
  <si>
    <t>nástupištní tvárnice Tischer</t>
  </si>
  <si>
    <t>5964147000</t>
  </si>
  <si>
    <t>Nástupištní díly blok úložný U65</t>
  </si>
  <si>
    <t>Úložný blok U65</t>
  </si>
  <si>
    <t>5915010010</t>
  </si>
  <si>
    <t>Těžení zeminy nebo horniny železničního spodku třídy těžitelnosti I skupiny 1 Poznámka: 1. V cenách jsou započteny náklady na těžení a uložení výzisku na terén nebo naložení na dopravní prostředek a uložení na úložišti.</t>
  </si>
  <si>
    <t>Odtěžení ložné vrstvy pod přístupovým chodníkem na nástupiště u koleje č. 1</t>
  </si>
  <si>
    <t>3,96</t>
  </si>
  <si>
    <t>R1</t>
  </si>
  <si>
    <t>Demontáž stojanu na zarážky</t>
  </si>
  <si>
    <t>Doprava materiálu mechanizací o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t>
  </si>
  <si>
    <t>ŠD fr. 4/8 tl. 100mm dovoz na stavbu</t>
  </si>
  <si>
    <t>Betonové lože pod obrubníky dovoz na stavbu</t>
  </si>
  <si>
    <t>0,09*2,2</t>
  </si>
  <si>
    <t>Betonové lože pod schod z tvárnice tischer - dovoz na stavbu</t>
  </si>
  <si>
    <t>0,02*2,2</t>
  </si>
  <si>
    <t>Podkladní beton C20/25nXF3 tl. 150mm dovoz na stavbu</t>
  </si>
  <si>
    <t>1,97*2,2</t>
  </si>
  <si>
    <t>Cementová malta MC 10 tl. 10mm dovoz na stavbu</t>
  </si>
  <si>
    <t>Odtěžení ložné vrstvy pod přístupovým chodníkem na nástupiště u koleje č. 1 odvoz na skládku</t>
  </si>
  <si>
    <t>3,96*1,9</t>
  </si>
  <si>
    <t>Výkop kolejového lože a drážní stezka pro konstrukci nástupiště u koleje č. 4 odvoz na skládku</t>
  </si>
  <si>
    <t>(11,6-4,39)*2,2</t>
  </si>
  <si>
    <t>Betonová dlažba z demontáže přístupového chodníku k nástupišti - odoz na místo určené investorem</t>
  </si>
  <si>
    <t>41,67*0,06*2,2</t>
  </si>
  <si>
    <t>Doprava materiálu mechanizací o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t>
  </si>
  <si>
    <t>vybourané obruby + objem podkladního betonu odvoz na skládku</t>
  </si>
  <si>
    <t>73,16*0,1*0,25*2,2+4,39*2,2</t>
  </si>
  <si>
    <t>Betonové panely 1ks vnitřní 1ks vnější - odvoz na místo určené správcem</t>
  </si>
  <si>
    <t>0,6+0,4</t>
  </si>
  <si>
    <t>Přemístění stojanu na zarážky dle pokynů správce</t>
  </si>
  <si>
    <t>0,1</t>
  </si>
  <si>
    <t>Betonový obrubník nový</t>
  </si>
  <si>
    <t>1,5*0,1*0,25*2,2</t>
  </si>
  <si>
    <t xml:space="preserve">Nástupištní díly konzolová deska KTD-145 Z </t>
  </si>
  <si>
    <t>20*0,321</t>
  </si>
  <si>
    <t>Nástupištní tvárnice Tischer B</t>
  </si>
  <si>
    <t>(42+1)*0,149</t>
  </si>
  <si>
    <t>Nástupištní blok U65</t>
  </si>
  <si>
    <t>20*0,132</t>
  </si>
  <si>
    <t>Doprava materiálu mechanizací o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t>
  </si>
  <si>
    <t>Nástupištní díly konzolová deska KTD-145 Z dopočet dopravy do 140km</t>
  </si>
  <si>
    <t>20*0,321*13</t>
  </si>
  <si>
    <t>Nástupištní tvárnice Tischer B dopočet dopravy do 140km</t>
  </si>
  <si>
    <t>(42+1)*0,149*13</t>
  </si>
  <si>
    <t>Nástupištní blok U65 dopočet dopravy do 140km</t>
  </si>
  <si>
    <t>20*0,132*13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</si>
  <si>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</si>
  <si>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</si>
  <si>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Doprava mechanizace na stavbu - dvoucestný bagr</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</si>
  <si>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</si>
  <si>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</si>
  <si>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ložná vrstva pod přístupovým chodníkem na nástupiště u koleje č. 1 poplatek za skládku</t>
  </si>
  <si>
    <t>9909000110</t>
  </si>
  <si>
    <t>Poplatek za uložení výzisku ze štěrkového lože nekontaminovaného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</si>
  <si>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Výkop kolejového lože a drážní stezka pro konstrukci nástupiště u koleje č. 4 poplatek za skládku</t>
  </si>
  <si>
    <t>9909000500</t>
  </si>
  <si>
    <t>Poplatek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</si>
  <si>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vybourané obruby + objem podkladního betonu poplatek za skládku</t>
  </si>
  <si>
    <t>SO 12-71-01 - Doudleby nad Orlicí, výpravní budova - adaptace</t>
  </si>
  <si>
    <t>Doublevy nad Orlicí</t>
  </si>
  <si>
    <t xml:space="preserve">PRODIN a.s. </t>
  </si>
  <si>
    <t>PRODIN a.s. - Richard Menšík</t>
  </si>
  <si>
    <t xml:space="preserve">    6 - Úpravy povrchů, podlahy a osazování výplní</t>
  </si>
  <si>
    <t xml:space="preserve">    997 - Přesun sutě</t>
  </si>
  <si>
    <t xml:space="preserve">    998 - Přesun hmot</t>
  </si>
  <si>
    <t xml:space="preserve">    713 - Izolace tepelné</t>
  </si>
  <si>
    <t xml:space="preserve">    763 - Konstrukce suché výstavby</t>
  </si>
  <si>
    <t xml:space="preserve">    776 - Podlahy povlakové</t>
  </si>
  <si>
    <t xml:space="preserve">    784 - Dokončovací práce - malby a tapety</t>
  </si>
  <si>
    <t>VRN - Vedlejší rozpočtové náklady</t>
  </si>
  <si>
    <t xml:space="preserve">    VRN1 - Průzkumné, geodetické a projektové práce</t>
  </si>
  <si>
    <t xml:space="preserve">    VRN3 - Zařízení staveniště</t>
  </si>
  <si>
    <t xml:space="preserve">    VRN4 - Inženýrská činnost</t>
  </si>
  <si>
    <t>Úpravy povrchů, podlahy a osazování výplní</t>
  </si>
  <si>
    <t>612325419</t>
  </si>
  <si>
    <t>Oprava vápenocementové omítky vnitřních ploch hladké, tl. do 20 mm, s celoplošným přeštukováním, tl. štuku do 3 mm stěn, v rozsahu opravované plochy přes 30 do 50%</t>
  </si>
  <si>
    <t>-1015871316</t>
  </si>
  <si>
    <t>https://podminky.urs.cz/item/CS_URS_2026_01/612325419</t>
  </si>
  <si>
    <t xml:space="preserve">"m.č. 113"   2,65*(2*(3,41+2,74))</t>
  </si>
  <si>
    <t xml:space="preserve">"m.č. 113 - odečty"   ((1,5*1,5*2)+(0,9*2,02)+(1*2,02)+(1*2,05)+(1,2*1,5))*-1</t>
  </si>
  <si>
    <t xml:space="preserve">"m.č. 113 - ostění"   ((1,5*3*2)+(2,02+1+2,02)+(2,05+1+2,05))*0,17</t>
  </si>
  <si>
    <t>Mezisoučet - m.č. 113</t>
  </si>
  <si>
    <t xml:space="preserve">"m.č. 114"   2,65*(2*(4,34+3,35))</t>
  </si>
  <si>
    <t xml:space="preserve">"m.č. 114 - odečty"   ((1,5*1,5*2)+(0,9*2,02)+(1,2*1,5))*-1</t>
  </si>
  <si>
    <t xml:space="preserve">"m.č. 114 - ostění"   (1,5*3*2)*0,17</t>
  </si>
  <si>
    <t>Mezisoučet - m.č. 114</t>
  </si>
  <si>
    <t xml:space="preserve">"m.č. 111"   2,65*(2*(3,075+4,06))</t>
  </si>
  <si>
    <t xml:space="preserve">"m.č. 111 - odečty"   ((1,5*1,5)+(0,9*2,02))*-1</t>
  </si>
  <si>
    <t xml:space="preserve">"m.č. 111 - ostění"   (1,5*3)*0,17</t>
  </si>
  <si>
    <t>Mezisoučet - m.č. 111</t>
  </si>
  <si>
    <t>631311115</t>
  </si>
  <si>
    <t>Mazanina z betonu prostého bez zvýšených nároků na prostředí tl. přes 50 do 80 mm tř. C 20/25</t>
  </si>
  <si>
    <t>1844682571</t>
  </si>
  <si>
    <t>https://podminky.urs.cz/item/CS_URS_2026_01/631311115</t>
  </si>
  <si>
    <t xml:space="preserve">"mazanina v m.č. 113 a 114 - předpoklad tl. 80mm"   (9,33+14,1)*0,08</t>
  </si>
  <si>
    <t>631319011</t>
  </si>
  <si>
    <t>Příplatek k cenám mazanin za úpravu povrchu mazaniny přehlazením, mazanina tl. přes 50 do 80 mm</t>
  </si>
  <si>
    <t>1116528039</t>
  </si>
  <si>
    <t>https://podminky.urs.cz/item/CS_URS_2026_01/631319011</t>
  </si>
  <si>
    <t>634112112</t>
  </si>
  <si>
    <t>Obvodová dilatace mezi stěnou a mazaninou nebo potěrem podlahovým páskem z pěnového PE tl. do 10 mm, výšky 100 mm</t>
  </si>
  <si>
    <t>854557112</t>
  </si>
  <si>
    <t>https://podminky.urs.cz/item/CS_URS_2026_01/634112112</t>
  </si>
  <si>
    <t xml:space="preserve">"m.č. 113"   2*(4,34+3,35)</t>
  </si>
  <si>
    <t xml:space="preserve">"m.č. 114"   2*(3,41+2,74)</t>
  </si>
  <si>
    <t>949101111</t>
  </si>
  <si>
    <t>Lešení pomocné pracovní pro objekty pozemních staveb pro zatížení do 150 kg/m2, o výšce lešeňové podlahy do 1,9 m</t>
  </si>
  <si>
    <t>-1283945907</t>
  </si>
  <si>
    <t>https://podminky.urs.cz/item/CS_URS_2026_01/949101111</t>
  </si>
  <si>
    <t xml:space="preserve">"m.č. 113"   9,33</t>
  </si>
  <si>
    <t xml:space="preserve">"m.č. 114"   14,1</t>
  </si>
  <si>
    <t>952901111</t>
  </si>
  <si>
    <t>Vyčištění budov nebo objektů před předáním do užívání budov bytové nebo občanské výstavby, světlé výšky podlaží do 4 m</t>
  </si>
  <si>
    <t>1133316206</t>
  </si>
  <si>
    <t>https://podminky.urs.cz/item/CS_URS_2026_01/952901111</t>
  </si>
  <si>
    <t>965042141</t>
  </si>
  <si>
    <t>Bourání mazanin betonových nebo z litého asfaltu tl. do 100 mm, plochy přes 4 m2</t>
  </si>
  <si>
    <t>-904373565</t>
  </si>
  <si>
    <t>https://podminky.urs.cz/item/CS_URS_2026_01/965042141</t>
  </si>
  <si>
    <t>978013161</t>
  </si>
  <si>
    <t>Otlučení vápenných, vápenocementových nebo vápenosádrových omítek vnitřních ploch tloušťky do 25 mm stěn, včetně vyškrabání spar, v rozsahu přes 30 do 50 %</t>
  </si>
  <si>
    <t>1509956708</t>
  </si>
  <si>
    <t>https://podminky.urs.cz/item/CS_URS_2026_01/978013161</t>
  </si>
  <si>
    <t>997</t>
  </si>
  <si>
    <t>Přesun sutě</t>
  </si>
  <si>
    <t>997013211</t>
  </si>
  <si>
    <t>Vnitrostaveništní doprava suti a vybouraných hmot vodorovně do 50 m s naložením ručně pro budovy a haly výšky do 6 m</t>
  </si>
  <si>
    <t>1232290348</t>
  </si>
  <si>
    <t>https://podminky.urs.cz/item/CS_URS_2026_01/997013211</t>
  </si>
  <si>
    <t>997013501</t>
  </si>
  <si>
    <t>Odvoz suti a vybouraných hmot na skládku nebo meziskládku se složením, na vzdálenost do 1 km</t>
  </si>
  <si>
    <t>-278196352</t>
  </si>
  <si>
    <t>https://podminky.urs.cz/item/CS_URS_2026_01/997013501</t>
  </si>
  <si>
    <t>997013509</t>
  </si>
  <si>
    <t>Odvoz suti a vybouraných hmot na skládku nebo meziskládku se složením, na vzdálenost Příplatek k ceně za každý další započatý 1 km přes 1 km</t>
  </si>
  <si>
    <t>-142501324</t>
  </si>
  <si>
    <t>https://podminky.urs.cz/item/CS_URS_2026_01/997013509</t>
  </si>
  <si>
    <t>6,684*19 'Přepočtené koeficientem množství</t>
  </si>
  <si>
    <t>997013635</t>
  </si>
  <si>
    <t>Poplatek za uložení stavebního odpadu na skládce (skládkovné) komunálního zatříděného do Katalogu odpadů pod kódem 20 03 01</t>
  </si>
  <si>
    <t>-709853462</t>
  </si>
  <si>
    <t>https://podminky.urs.cz/item/CS_URS_2026_01/997013635</t>
  </si>
  <si>
    <t xml:space="preserve">"linolemum včetně soklů"   0,09+0,011</t>
  </si>
  <si>
    <t>997013814</t>
  </si>
  <si>
    <t>Poplatek za uložení stavebního odpadu na skládce (skládkovné) z izolačních materiálů zatříděného do Katalogu odpadů pod kódem 17 06 04</t>
  </si>
  <si>
    <t>-516021241</t>
  </si>
  <si>
    <t>https://podminky.urs.cz/item/CS_URS_2026_01/997013814</t>
  </si>
  <si>
    <t xml:space="preserve">"izolace v podlahách"   0,059</t>
  </si>
  <si>
    <t>997013861</t>
  </si>
  <si>
    <t>Poplatek za předání stavebního odpadu recyklačnímu zařízení z prostého betonu zatříděného do Katalogu odpadů pod kódem 17 01 01</t>
  </si>
  <si>
    <t>1695013419</t>
  </si>
  <si>
    <t>https://podminky.urs.cz/item/CS_URS_2026_01/997013861</t>
  </si>
  <si>
    <t xml:space="preserve">"betonová mazanina"   4,123</t>
  </si>
  <si>
    <t>997013871</t>
  </si>
  <si>
    <t>Poplatek za předání stavebního odpadu recyklačnímu zařízení směsného stavebního a demoličního zatříděného do Katalogu odpadů pod kódem 17 09 04</t>
  </si>
  <si>
    <t>-89664578</t>
  </si>
  <si>
    <t>https://podminky.urs.cz/item/CS_URS_2026_01/997013871</t>
  </si>
  <si>
    <t xml:space="preserve">"otlučené omítky"   1,847</t>
  </si>
  <si>
    <t>998</t>
  </si>
  <si>
    <t>Přesun hmot</t>
  </si>
  <si>
    <t>998018001</t>
  </si>
  <si>
    <t>Přesun hmot pro budovy občanské výstavby, bydlení, výrobu a služby ruční (bez užití mechanizace) vodorovná dopravní vzdálenost do 100 m pro budovy s jakoukoliv nosnou konstrukcí výšky do 6 m</t>
  </si>
  <si>
    <t>-1099651535</t>
  </si>
  <si>
    <t>https://podminky.urs.cz/item/CS_URS_2026_01/998018001</t>
  </si>
  <si>
    <t>713</t>
  </si>
  <si>
    <t>Izolace tepelné</t>
  </si>
  <si>
    <t>713120821</t>
  </si>
  <si>
    <t>Odstranění tepelné izolace podlah z rohoží, pásů, dílců, desek, bloků podlah volně kladených nebo mezi trámy z polystyrenu, tloušťka izolace suchého, tloušťka izolace do 100 mm</t>
  </si>
  <si>
    <t>-1554188181</t>
  </si>
  <si>
    <t>https://podminky.urs.cz/item/CS_URS_2026_01/713120821</t>
  </si>
  <si>
    <t xml:space="preserve">"izolace v podlaze v m.č. 113 a 114 - předpoklad tl. 70mm"   9,33+14,1</t>
  </si>
  <si>
    <t>713121111</t>
  </si>
  <si>
    <t>Montáž tepelné izolace podlah rohožemi, pásy, deskami, dílci, bloky (izolační materiál ve specifikaci) kladenými volně jednovrstvá</t>
  </si>
  <si>
    <t>679037723</t>
  </si>
  <si>
    <t>https://podminky.urs.cz/item/CS_URS_2026_01/713121111</t>
  </si>
  <si>
    <t>28375911</t>
  </si>
  <si>
    <t>deska EPS 150 pro konstrukce s vysokým zatížením λ=0,035 tl 70mm</t>
  </si>
  <si>
    <t>-603494425</t>
  </si>
  <si>
    <t>23,43*1,05 'Přepočtené koeficientem množství</t>
  </si>
  <si>
    <t>998713121</t>
  </si>
  <si>
    <t>Přesun hmot pro izolace tepelné stanovený z hmotnosti přesunovaného materiálu vodorovná dopravní vzdálenost do 50 m ruční (bez užití mechanizace) v objektech výšky do 6 m</t>
  </si>
  <si>
    <t>1146383957</t>
  </si>
  <si>
    <t>https://podminky.urs.cz/item/CS_URS_2026_01/998713121</t>
  </si>
  <si>
    <t>763</t>
  </si>
  <si>
    <t>Konstrukce suché výstavby</t>
  </si>
  <si>
    <t>763431001</t>
  </si>
  <si>
    <t>Montáž podhledu minerálního včetně zavěšeného roštu viditelného s panely vyjímatelnými, velikosti panelů do 0,36 m2</t>
  </si>
  <si>
    <t>-670915819</t>
  </si>
  <si>
    <t>https://podminky.urs.cz/item/CS_URS_2026_01/763431001</t>
  </si>
  <si>
    <t>63126300</t>
  </si>
  <si>
    <t>panel akustický povrch velice porézní skelná tkanina hrana zatřená rovná αw=1,00 viditelný rastr š 24mm bílý tl 20mm</t>
  </si>
  <si>
    <t>-1035405263</t>
  </si>
  <si>
    <t>998763331</t>
  </si>
  <si>
    <t>Přesun hmot pro konstrukce montované z desek sádrokartonových, sádrovláknitých, cementovláknitých nebo cementových stanovený z hmotnosti přesunovaného materiálu vodorovná dopravní vzdálenost do 50 m ruční (bez užití mechanizace) v objektech výšky do 6 m</t>
  </si>
  <si>
    <t>2014388267</t>
  </si>
  <si>
    <t>https://podminky.urs.cz/item/CS_URS_2026_01/998763331</t>
  </si>
  <si>
    <t>776</t>
  </si>
  <si>
    <t>Podlahy povlakové</t>
  </si>
  <si>
    <t>776111112</t>
  </si>
  <si>
    <t>Příprava podkladu povlakových podlah a stěn broušení podlah nového podkladu betonového</t>
  </si>
  <si>
    <t>5417268</t>
  </si>
  <si>
    <t>https://podminky.urs.cz/item/CS_URS_2026_01/776111112</t>
  </si>
  <si>
    <t xml:space="preserve">"linoleum v m.č. 113 a 114"   9,33+14,1</t>
  </si>
  <si>
    <t xml:space="preserve">"linoleum v m.č. 111"   12,49</t>
  </si>
  <si>
    <t>776111311</t>
  </si>
  <si>
    <t>Příprava podkladu povlakových podlah a stěn vysátí podlah</t>
  </si>
  <si>
    <t>177621013</t>
  </si>
  <si>
    <t>https://podminky.urs.cz/item/CS_URS_2026_01/776111311</t>
  </si>
  <si>
    <t xml:space="preserve">"linoleum v m.č. 113 a 114 - po broušení"   9,33+14,1</t>
  </si>
  <si>
    <t xml:space="preserve">"linoleum v m.č. 113 a 114 - po vylití stěrky"   9,33+14,1</t>
  </si>
  <si>
    <t xml:space="preserve">"linoleum v m.č. 111 - po broušení"   12,49</t>
  </si>
  <si>
    <t xml:space="preserve">"linoleum v m.č. 111 - po vylití stěry"   12,49</t>
  </si>
  <si>
    <t>776141112</t>
  </si>
  <si>
    <t>Příprava podkladu povlakových podlah a stěn vyrovnání samonivelační stěrkou podlah pevnosti 20 MPa, tloušťky přes 3 do 5 mm</t>
  </si>
  <si>
    <t>-985143643</t>
  </si>
  <si>
    <t>https://podminky.urs.cz/item/CS_URS_2026_01/776141112</t>
  </si>
  <si>
    <t>776201811</t>
  </si>
  <si>
    <t>Demontáž povlakových podlahovin lepených ručně bez podložky</t>
  </si>
  <si>
    <t>462110125</t>
  </si>
  <si>
    <t>https://podminky.urs.cz/item/CS_URS_2026_01/776201811</t>
  </si>
  <si>
    <t>776221111</t>
  </si>
  <si>
    <t>Montáž podlahovin z PVC lepením standardním lepidlem z pásů</t>
  </si>
  <si>
    <t>1107558860</t>
  </si>
  <si>
    <t>https://podminky.urs.cz/item/CS_URS_2026_01/776221111</t>
  </si>
  <si>
    <t>28412285</t>
  </si>
  <si>
    <t>podlahovina vinylová heterogenní zátěžová třída zátěže 34/43, hořlavost Bfl S1, nášlapná vrstva 0,70mm tl 2,00mm</t>
  </si>
  <si>
    <t>-661445326</t>
  </si>
  <si>
    <t>23,43*1,1 'Přepočtené koeficientem množství</t>
  </si>
  <si>
    <t>28411126</t>
  </si>
  <si>
    <t>podlahovina vinylová homogenní antistatická třída zátěže 34/43, hořlavost Bfl-s1, odpor krytiny &lt;=10^8 tl 2mm</t>
  </si>
  <si>
    <t>224714741</t>
  </si>
  <si>
    <t>12,49*1,1 'Přepočtené koeficientem množství</t>
  </si>
  <si>
    <t>776410811</t>
  </si>
  <si>
    <t>Demontáž soklíků nebo lišt pryžových nebo plastových</t>
  </si>
  <si>
    <t>2011420802</t>
  </si>
  <si>
    <t>https://podminky.urs.cz/item/CS_URS_2026_01/776410811</t>
  </si>
  <si>
    <t xml:space="preserve">"linoleum v m.č. 113"   2*(4,34+3,35)-0,9</t>
  </si>
  <si>
    <t xml:space="preserve">"linoleum v m.č. 114"   2*(3,41+2,74)-1-1</t>
  </si>
  <si>
    <t xml:space="preserve">"linoleum v m.č. 111"   2*(3,075+4,06)-0,9</t>
  </si>
  <si>
    <t>776411111</t>
  </si>
  <si>
    <t>Montáž soklíků lepením obvodových, výšky do 80 mm</t>
  </si>
  <si>
    <t>323735618</t>
  </si>
  <si>
    <t>https://podminky.urs.cz/item/CS_URS_2026_01/776411111</t>
  </si>
  <si>
    <t>28411007</t>
  </si>
  <si>
    <t>lišta soklová PVC 15x50mm</t>
  </si>
  <si>
    <t>936704232</t>
  </si>
  <si>
    <t>38,15*1,02 'Přepočtené koeficientem množství</t>
  </si>
  <si>
    <t>776991121</t>
  </si>
  <si>
    <t>Ostatní práce údržba nových podlahovin po pokládce čištění základní</t>
  </si>
  <si>
    <t>363567354</t>
  </si>
  <si>
    <t>https://podminky.urs.cz/item/CS_URS_2026_01/776991121</t>
  </si>
  <si>
    <t>998776121</t>
  </si>
  <si>
    <t>Přesun hmot pro podlahy povlakové stanovený z hmotnosti přesunovaného materiálu vodorovná dopravní vzdálenost do 50 m ruční (bez užití mechanizace) v objektech výšky do 6 m</t>
  </si>
  <si>
    <t>-1201563163</t>
  </si>
  <si>
    <t>https://podminky.urs.cz/item/CS_URS_2026_01/998776121</t>
  </si>
  <si>
    <t>784</t>
  </si>
  <si>
    <t>Dokončovací práce - malby a tapety</t>
  </si>
  <si>
    <t>784171111</t>
  </si>
  <si>
    <t>Zakrytí nemalovaných ploch (materiál ve specifikaci) včetně pozdějšího odkrytí svislých ploch např. stěn, oken, dveří v místnostech výšky do 3,80</t>
  </si>
  <si>
    <t>-175438437</t>
  </si>
  <si>
    <t>https://podminky.urs.cz/item/CS_URS_2026_01/784171111</t>
  </si>
  <si>
    <t xml:space="preserve">"m.č. 113"   (1,5*1,5*2)+(1,2*1,5)+(0,9*2,02)+(1*2,02)+(1*2,05)</t>
  </si>
  <si>
    <t xml:space="preserve">"m.č. 114"   (1,5*1,5*2)+(1,2*1,5)+(0,9*2,02)</t>
  </si>
  <si>
    <t xml:space="preserve">"m.č. 111"   (1,5*1,5)+(0,9*2,02)</t>
  </si>
  <si>
    <t>28323157</t>
  </si>
  <si>
    <t>fólie pro malířské potřeby zakrývací tl 14µ 4x5m</t>
  </si>
  <si>
    <t>-1280212819</t>
  </si>
  <si>
    <t>24,374*1,05 'Přepočtené koeficientem množství</t>
  </si>
  <si>
    <t>784181101</t>
  </si>
  <si>
    <t>Penetrace podkladu jednonásobná základní akrylátová bezbarvá v místnostech výšky do 3,80 m</t>
  </si>
  <si>
    <t>-1077911853</t>
  </si>
  <si>
    <t>https://podminky.urs.cz/item/CS_URS_2026_01/784181101</t>
  </si>
  <si>
    <t>784221111</t>
  </si>
  <si>
    <t>Malby z malířských směsí otěruvzdorných za sucha dvojnásobné, bílé za sucha otěruvzdorné středně v místnostech výšky do 3,80 m</t>
  </si>
  <si>
    <t>1636373004</t>
  </si>
  <si>
    <t>https://podminky.urs.cz/item/CS_URS_2026_01/784221111</t>
  </si>
  <si>
    <t>VRN</t>
  </si>
  <si>
    <t>Vedlejší rozpočtové náklady</t>
  </si>
  <si>
    <t>VRN1</t>
  </si>
  <si>
    <t>Průzkumné, geodetické a projektové práce</t>
  </si>
  <si>
    <t>013254000</t>
  </si>
  <si>
    <t>Dokumentace skutečného provedení stavby</t>
  </si>
  <si>
    <t>kpl</t>
  </si>
  <si>
    <t>1024</t>
  </si>
  <si>
    <t>593433189</t>
  </si>
  <si>
    <t>VRN3</t>
  </si>
  <si>
    <t>Zařízení staveniště</t>
  </si>
  <si>
    <t>030001000</t>
  </si>
  <si>
    <t>1563462350</t>
  </si>
  <si>
    <t>034103000</t>
  </si>
  <si>
    <t>Oplocení staveniště</t>
  </si>
  <si>
    <t>-469230648</t>
  </si>
  <si>
    <t>VRN4</t>
  </si>
  <si>
    <t>Inženýrská činnost</t>
  </si>
  <si>
    <t>045303000</t>
  </si>
  <si>
    <t>Koordinační činnost</t>
  </si>
  <si>
    <t>148759379</t>
  </si>
  <si>
    <t>SO 12-71-02 - Doudleby nad Orlicí, výpravní budova - úprava elektroinstalace</t>
  </si>
  <si>
    <t>01 - Rozvody NN</t>
  </si>
  <si>
    <t xml:space="preserve">    011 - Rozvaděče</t>
  </si>
  <si>
    <t xml:space="preserve">    012 - Kabeláž, žlaby</t>
  </si>
  <si>
    <t xml:space="preserve">    013 - Elektroinstalační materiál</t>
  </si>
  <si>
    <t xml:space="preserve">    014 - Uzemnění</t>
  </si>
  <si>
    <t>02 - Všeobecné položky</t>
  </si>
  <si>
    <t>Rozvody NN</t>
  </si>
  <si>
    <t>Rozvaděče</t>
  </si>
  <si>
    <t>7494003984</t>
  </si>
  <si>
    <t>Modulární přístroje Proudové chrániče Proudové chrániče s nadproudovou ochranou 10 kA typ AC In 16 A, Ue AC 230 V, charakteristika B, Idn 30 mA, 1+N-pól, Icn 10 kA, typ AC</t>
  </si>
  <si>
    <t>-202821112</t>
  </si>
  <si>
    <t>Poznámka k položce:_x000d_
doplnění do rozvaděče v DK</t>
  </si>
  <si>
    <t>7494450520</t>
  </si>
  <si>
    <t>Montáž proudových chráničů dvoupólových s nadproudovou ochranou (10 kA) - do skříně nebo rozvaděče</t>
  </si>
  <si>
    <t>-1246364026</t>
  </si>
  <si>
    <t>7494010366</t>
  </si>
  <si>
    <t>Přístroje pro spínání a ovládání Svornice a pomocný materiál Svornice Svorka RSA 2,5 A řadová bílá</t>
  </si>
  <si>
    <t>-128610689</t>
  </si>
  <si>
    <t>7494756014</t>
  </si>
  <si>
    <t>Montáž svornic řadových nn včetně upevnění a štítku pro Cu/Al vodiče do 6 mm2 - do rozvaděče nebo skříně</t>
  </si>
  <si>
    <t>696607073</t>
  </si>
  <si>
    <t>7494271010</t>
  </si>
  <si>
    <t>Demontáž rozvaděčů rozvodnice nn - včetně demontáže přívodních, vývodových kabelů, rámu apod., včetně nakládky rozvaděče na určený prostředek</t>
  </si>
  <si>
    <t>1287371447</t>
  </si>
  <si>
    <t>-238763942</t>
  </si>
  <si>
    <t>1681425324</t>
  </si>
  <si>
    <t>Kabeláž, žlaby</t>
  </si>
  <si>
    <t>646687573</t>
  </si>
  <si>
    <t>20+20+15+15+15+15+15</t>
  </si>
  <si>
    <t>7492501760</t>
  </si>
  <si>
    <t>Kabely, vodiče, šňůry Cu - nn Kabel silový 2 a 3-žílový Cu, plastová izolace CYKY 3J1,5 (3Cx 1,5)</t>
  </si>
  <si>
    <t>-1359162317</t>
  </si>
  <si>
    <t>Poznámka k položce:_x000d_
přepojení stávajících rozvodů do nového rozvaděče</t>
  </si>
  <si>
    <t>1171602026</t>
  </si>
  <si>
    <t>624034362</t>
  </si>
  <si>
    <t>7492752010</t>
  </si>
  <si>
    <t>Montáž ukončení kabelů nn kabelovou spojkou 3/4/5 - žílové kabely s plastovou izolací do 16 mm2 - včetně odizolování pláště a izolace žil kabelu, včetně ukončení žil a stínění - oko</t>
  </si>
  <si>
    <t>-1056752732</t>
  </si>
  <si>
    <t>-493683881</t>
  </si>
  <si>
    <t>1033417700</t>
  </si>
  <si>
    <t>-112076198</t>
  </si>
  <si>
    <t>-584516093</t>
  </si>
  <si>
    <t>013</t>
  </si>
  <si>
    <t>Elektroinstalační materiál</t>
  </si>
  <si>
    <t>7491201390</t>
  </si>
  <si>
    <t>Elektroinstalační materiál Elektroinstalační krabice a rozvodky Bez zapojení Krabice KP 67/3 přístrojová</t>
  </si>
  <si>
    <t>1475775478</t>
  </si>
  <si>
    <t>Poznámka k položce:_x000d_
doplnění v DK</t>
  </si>
  <si>
    <t>7491252010</t>
  </si>
  <si>
    <t>Montáž krabic elektroinstalačních, rozvodek - bez zapojení krabice přístrojové - včetně zhotovení otvoru</t>
  </si>
  <si>
    <t>2057529323</t>
  </si>
  <si>
    <t>7491204130</t>
  </si>
  <si>
    <t>Elektroinstalační materiál Zásuvky instalační Zásuvka zápustná dvojnásobná, šikmá, s clonkami, šroubové svorky, IP20</t>
  </si>
  <si>
    <t>-1514061196</t>
  </si>
  <si>
    <t>7491254010</t>
  </si>
  <si>
    <t>Montáž zásuvek instalačních domovních 10/16 A, 250 V, IP20 bez přepěťové ochrany nebo se zabudovanou přepěťovou ochranou jednoduchých nebo dvojitých - včetně zapojení a osazení</t>
  </si>
  <si>
    <t>1244704817</t>
  </si>
  <si>
    <t>971300504</t>
  </si>
  <si>
    <t>-1346151767</t>
  </si>
  <si>
    <t>7492100010</t>
  </si>
  <si>
    <t>Spojovací vedení, podpěrné izolátory Spojovací vedení z Cu pasů do 25x 3 mm (0,67 kg/m) bez držáků</t>
  </si>
  <si>
    <t>374210232</t>
  </si>
  <si>
    <t>1552246801</t>
  </si>
  <si>
    <t>-322527703</t>
  </si>
  <si>
    <t>1249462305</t>
  </si>
  <si>
    <t>Všeobecné položky</t>
  </si>
  <si>
    <t>-453689590</t>
  </si>
  <si>
    <t>-1634800834</t>
  </si>
  <si>
    <t>R02 - Stavební část</t>
  </si>
  <si>
    <t>46-M - Zemní práce při extr.mont.pracích</t>
  </si>
  <si>
    <t>59531022</t>
  </si>
  <si>
    <t>tvárnice pórobetonová P2-500 hladká pro zdivo tl 200mm</t>
  </si>
  <si>
    <t>-1927408630</t>
  </si>
  <si>
    <t>58594001</t>
  </si>
  <si>
    <t>směs suchá maltová zdicí tenkovrstvá pro pórobetonové zdivo M5</t>
  </si>
  <si>
    <t>-362824229</t>
  </si>
  <si>
    <t>59052114</t>
  </si>
  <si>
    <t>tkanina sklovláknitá s protialkalickou úpravou 105g/m2</t>
  </si>
  <si>
    <t>477265337</t>
  </si>
  <si>
    <t>58562011</t>
  </si>
  <si>
    <t>směs suchá lepící a stěrková cementová</t>
  </si>
  <si>
    <t>kg</t>
  </si>
  <si>
    <t>-1214284635</t>
  </si>
  <si>
    <t>Poznámka k položce:_x000d_
Spotřeba: cca 3 - 6 kg/m2 při lepení izolačních desek, cca 2,4-7,2 kg/m2 při vrstvě stěrkování 2 - 6 mm</t>
  </si>
  <si>
    <t>58591005</t>
  </si>
  <si>
    <t>směs suchá omítková jádrová ruční</t>
  </si>
  <si>
    <t>-721890990</t>
  </si>
  <si>
    <t>Poznámka k položce:_x000d_
Spotřeba: 30 kg/m2, tl. 20 mm</t>
  </si>
  <si>
    <t>58591007</t>
  </si>
  <si>
    <t>směs suchá omítková vápenná štuková vnitřní</t>
  </si>
  <si>
    <t>-1119434150</t>
  </si>
  <si>
    <t>Poznámka k položce:_x000d_
Spotřeba: 2,5 kg/m2, tl. 2,0 mm</t>
  </si>
  <si>
    <t>HZS1301</t>
  </si>
  <si>
    <t>Hodinové zúčtovací sazby profesí HSV provádění konstrukcí zedník</t>
  </si>
  <si>
    <t>-231734948</t>
  </si>
  <si>
    <t>https://podminky.urs.cz/item/CS_URS_2026_01/HZS1301</t>
  </si>
  <si>
    <t>468111122</t>
  </si>
  <si>
    <t>Frézování drážek pro vodiče ve stěnách z cihel včetně omítky, rozměru do 5x5 cm</t>
  </si>
  <si>
    <t>136563334</t>
  </si>
  <si>
    <t>https://podminky.urs.cz/item/CS_URS_2026_01/468111122</t>
  </si>
  <si>
    <t>HZS2311</t>
  </si>
  <si>
    <t>Hodinové zúčtovací sazby profesí PSV úpravy povrchů a podlahy malíř, natěrač, lakýrník</t>
  </si>
  <si>
    <t>-1021779810</t>
  </si>
  <si>
    <t>https://podminky.urs.cz/item/CS_URS_2026_01/HZS2311</t>
  </si>
  <si>
    <t>Poznámka k položce:_x000d_
včetně zakrytí fólií pro mal.účely</t>
  </si>
  <si>
    <t>28323156</t>
  </si>
  <si>
    <t>fólie pro malířské potřeby zakrývací tl 41µ 4x5m</t>
  </si>
  <si>
    <t>2127789400</t>
  </si>
  <si>
    <t>58124010</t>
  </si>
  <si>
    <t>hmota malířská za mokra středně oděruvzdorná bílá</t>
  </si>
  <si>
    <t>litr</t>
  </si>
  <si>
    <t>-808827419</t>
  </si>
  <si>
    <t>7499250515</t>
  </si>
  <si>
    <t>Vyhotovení výchozí revizní zprávy pro opravné práce pro objem investičních nákladů přes 100 000 do 500 000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</si>
  <si>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-1942412371</t>
  </si>
  <si>
    <t>-1384221860</t>
  </si>
  <si>
    <t>-717585067</t>
  </si>
  <si>
    <t>SO 12-72-01 - Doudleby nad Orlicí, technologický objekt SÚ</t>
  </si>
  <si>
    <t xml:space="preserve">    2 - Zakládání</t>
  </si>
  <si>
    <t>121151103</t>
  </si>
  <si>
    <t>Sejmutí ornice strojně při souvislé ploše do 100 m2, tl. vrstvy do 200 mm</t>
  </si>
  <si>
    <t>722268641</t>
  </si>
  <si>
    <t>https://podminky.urs.cz/item/CS_URS_2026_01/121151103</t>
  </si>
  <si>
    <t xml:space="preserve">"plocha pod dodávanou buňkou + zpevněné plochy (odměřeno z CADu)"   74,63</t>
  </si>
  <si>
    <t>131251100</t>
  </si>
  <si>
    <t>Hloubení nezapažených jam a zářezů strojně s urovnáním dna do předepsaného profilu a spádu v hornině třídy těžitelnosti I skupiny 3 do 20 m3</t>
  </si>
  <si>
    <t>-1012582258</t>
  </si>
  <si>
    <t>https://podminky.urs.cz/item/CS_URS_2026_01/131251100</t>
  </si>
  <si>
    <t xml:space="preserve">"plocha pod dodávanou buňkou + zpevněné plochy bez ornice (odměřeno z CADu)"   74,63*(0,31-0,2)</t>
  </si>
  <si>
    <t>132251101</t>
  </si>
  <si>
    <t>Hloubení nezapažených rýh šířky do 800 mm strojně s urovnáním dna do předepsaného profilu a spádu v hornině třídy těžitelnosti I skupiny 3 do 20 m3</t>
  </si>
  <si>
    <t>621661448</t>
  </si>
  <si>
    <t>https://podminky.urs.cz/item/CS_URS_2026_01/132251101</t>
  </si>
  <si>
    <t xml:space="preserve">"rýhy pro pasy bez bednění š*h*d"   0,3*0,56*((4*5,98)+5,38)</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</si>
  <si>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</si>
  <si>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</si>
  <si>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-1453502684</t>
  </si>
  <si>
    <t>https://podminky.urs.cz/item/CS_URS_2026_01/162751117</t>
  </si>
  <si>
    <t xml:space="preserve">"sejmutá ornice"   74,63*0,2</t>
  </si>
  <si>
    <t xml:space="preserve">"hloubené jámy"   8,209</t>
  </si>
  <si>
    <t xml:space="preserve">"hloubené rýhy"   4,922</t>
  </si>
  <si>
    <t>Mezisoučet - odvozy</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</si>
  <si>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</si>
  <si>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</si>
  <si>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-1081299574</t>
  </si>
  <si>
    <t>https://podminky.urs.cz/item/CS_URS_2026_01/162751119</t>
  </si>
  <si>
    <t xml:space="preserve">"sejmutá ornice"   74,63*0,2*10</t>
  </si>
  <si>
    <t xml:space="preserve">"hloubené jámy"   8,209*10</t>
  </si>
  <si>
    <t xml:space="preserve">"hloubené rýhy"   4,922*10</t>
  </si>
  <si>
    <t>Mezisoučet - odvozy do 20km</t>
  </si>
  <si>
    <t>171201221</t>
  </si>
  <si>
    <t>Poplatek za uložení zeminy a kamení na skládce (skládkovné) zatříděné do Katalogu odpadů pod kódem 17 05 04</t>
  </si>
  <si>
    <t>1482858707</t>
  </si>
  <si>
    <t>https://podminky.urs.cz/item/CS_URS_2026_01/171201221</t>
  </si>
  <si>
    <t xml:space="preserve">"dtto p.č. 171 25 1201 - uložení sypaniny na skládku * 20% z celkové objemu"   ((28,057/100)*20)*1,5</t>
  </si>
  <si>
    <t>171201231</t>
  </si>
  <si>
    <t>Poplatek za předání zeminy a kamení recyklačnímu zařízení zatříděné do Katalogu odpadů pod kódem 17 05 04</t>
  </si>
  <si>
    <t>41471865</t>
  </si>
  <si>
    <t>https://podminky.urs.cz/item/CS_URS_2026_01/171201231</t>
  </si>
  <si>
    <t xml:space="preserve">"dtto p.č. 171 25 1201 - uložení sypaniny na skládku * 80% z celkové objemu"   ((28,057/100)*80)*1,5</t>
  </si>
  <si>
    <t>171251201</t>
  </si>
  <si>
    <t>Uložení sypaniny na skládky nebo meziskládky bez hutnění s upravením uložené sypaniny do předepsaného tvaru</t>
  </si>
  <si>
    <t>542414522</t>
  </si>
  <si>
    <t>https://podminky.urs.cz/item/CS_URS_2026_01/171251201</t>
  </si>
  <si>
    <t>Zakládání</t>
  </si>
  <si>
    <t>274313711</t>
  </si>
  <si>
    <t>Základy z betonu prostého pasy betonu kamenem neprokládaného tř. C 20/25</t>
  </si>
  <si>
    <t>1600684008</t>
  </si>
  <si>
    <t>https://podminky.urs.cz/item/CS_URS_2026_01/274313711</t>
  </si>
  <si>
    <t xml:space="preserve">"pasy lité do rýhy š*h*d"   0,3*0,56*((4*5,98)+5,38)</t>
  </si>
  <si>
    <t xml:space="preserve">"pasy lité do bednění š*h*d"   0,3*0,338*((4*5,98)+5,38)</t>
  </si>
  <si>
    <t>274351121</t>
  </si>
  <si>
    <t>Bednění základů pasů rovné zřízení</t>
  </si>
  <si>
    <t>522360005</t>
  </si>
  <si>
    <t>https://podminky.urs.cz/item/CS_URS_2026_01/274351121</t>
  </si>
  <si>
    <t xml:space="preserve">"pasy lité do bednění š*h*d"   2*0,338*((4*5,98)+5,38)</t>
  </si>
  <si>
    <t>274351122</t>
  </si>
  <si>
    <t>Bednění základů pasů rovné odstranění</t>
  </si>
  <si>
    <t>504652696</t>
  </si>
  <si>
    <t>https://podminky.urs.cz/item/CS_URS_2026_01/274351122</t>
  </si>
  <si>
    <t>564770001</t>
  </si>
  <si>
    <t>Podklad nebo kryt z kameniva hrubého drceného vel. 8-16 mm s rozprostřením a zhutněním plochy jednotlivě do 100 m2, po zhutnění tl. 250 mm</t>
  </si>
  <si>
    <t>82536819</t>
  </si>
  <si>
    <t>https://podminky.urs.cz/item/CS_URS_2026_01/564770001</t>
  </si>
  <si>
    <t xml:space="preserve">"odečet plochy pod buňkou"   (5,98*5,98)*-1</t>
  </si>
  <si>
    <t>596211111</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</si>
  <si>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50 do 100 m2</t>
  </si>
  <si>
    <t>-120608653</t>
  </si>
  <si>
    <t>https://podminky.urs.cz/item/CS_URS_2026_01/596211111</t>
  </si>
  <si>
    <t>59245015</t>
  </si>
  <si>
    <t>dlažba zámková betonová tvaru I 200x165mm tl 60mm přírodní</t>
  </si>
  <si>
    <t>679262774</t>
  </si>
  <si>
    <t>38,87*1,03 'Přepočtené koeficientem množství</t>
  </si>
  <si>
    <t>916331112</t>
  </si>
  <si>
    <t>Osazení zahradního obrubníku betonového s ložem tl. od 50 do 100 mm z betonu prostého tř. C 12/15 s boční opěrou z betonu prostého tř. C 12/15</t>
  </si>
  <si>
    <t>-413630795</t>
  </si>
  <si>
    <t>https://podminky.urs.cz/item/CS_URS_2026_01/916331112</t>
  </si>
  <si>
    <t xml:space="preserve">"obruba pro část plochy související s budovou SÚ"   10,43+7,03</t>
  </si>
  <si>
    <t>59217002</t>
  </si>
  <si>
    <t>obrubník zahradní betonový šedý 1000x50x200mm</t>
  </si>
  <si>
    <t>1575606299</t>
  </si>
  <si>
    <t>17,46*1,02 'Přepočtené koeficientem množství</t>
  </si>
  <si>
    <t>998223011</t>
  </si>
  <si>
    <t>Přesun hmot pro pozemní komunikace s krytem dlážděným dopravní vzdálenost do 200 m jakékoliv délky objektu</t>
  </si>
  <si>
    <t>39141626</t>
  </si>
  <si>
    <t>https://podminky.urs.cz/item/CS_URS_2026_01/998223011</t>
  </si>
  <si>
    <t>OST_001</t>
  </si>
  <si>
    <t>Dodávka a osazení buňky včetně dopravy a jeřábových prací</t>
  </si>
  <si>
    <t>-1286605247</t>
  </si>
  <si>
    <t>012203000</t>
  </si>
  <si>
    <t>Zeměměřičské práce před výstavbou</t>
  </si>
  <si>
    <t>31831150</t>
  </si>
  <si>
    <t>012403000</t>
  </si>
  <si>
    <t>Zeměměřičské práce po výstavbě</t>
  </si>
  <si>
    <t>-878662042</t>
  </si>
  <si>
    <t>SO 12-72-02 - Doudleby nad Orlicí, technologický objekt SÚ - ochrana před bleskem</t>
  </si>
  <si>
    <t>02 - Kabelové trasy</t>
  </si>
  <si>
    <t xml:space="preserve">    023 - Uzemnění</t>
  </si>
  <si>
    <t>04 - Všeobecné náklady</t>
  </si>
  <si>
    <t>7491601020</t>
  </si>
  <si>
    <t>Uzemnění Hromosvodné vedení Podpěra OBO 177/55 CU vedení</t>
  </si>
  <si>
    <t>-1593391620</t>
  </si>
  <si>
    <t>Poznámka k položce:_x000d_
podpěra na stěnu</t>
  </si>
  <si>
    <t>4*6</t>
  </si>
  <si>
    <t>7491600620</t>
  </si>
  <si>
    <t>Uzemnění Hromosvodné vedení Držák OU na stěnu - DUS</t>
  </si>
  <si>
    <t>984480469</t>
  </si>
  <si>
    <t>4*4</t>
  </si>
  <si>
    <t>7491600550</t>
  </si>
  <si>
    <t>Uzemnění Hromosvodné vedení Drát uzem. AL pr.8 AlMgSi měkký</t>
  </si>
  <si>
    <t>208879637</t>
  </si>
  <si>
    <t>6+6+6+12+10</t>
  </si>
  <si>
    <t>7491653010</t>
  </si>
  <si>
    <t>Montáž hromosvodného vedení svodových vodičů průměru do 10 mm z pozinkované oceli (FeZn) nebo měděného (Cu) s podpěrami - upevnění, propojení a připojení pomocí svorek</t>
  </si>
  <si>
    <t>460584873</t>
  </si>
  <si>
    <t>-657377813</t>
  </si>
  <si>
    <t>-2141153483</t>
  </si>
  <si>
    <t>7491654040</t>
  </si>
  <si>
    <t>Montáž svorek tvarování prvků jímacího vedení</t>
  </si>
  <si>
    <t>432826894</t>
  </si>
  <si>
    <t>7491600710</t>
  </si>
  <si>
    <t>Uzemnění Hromosvodné vedení Tyč JR 1,5 (JP15) jímací</t>
  </si>
  <si>
    <t>1714562920</t>
  </si>
  <si>
    <t>7491653030</t>
  </si>
  <si>
    <t>Montáž hromosvodného vedení jímací tyče včetně stojanu, délky do 5 m - včetně upevňovacích prvků a svorek, připojení</t>
  </si>
  <si>
    <t>2138343726</t>
  </si>
  <si>
    <t>7491601740</t>
  </si>
  <si>
    <t>Uzemnění Hromosvodné vedení Svorka SZ - litina</t>
  </si>
  <si>
    <t>1934227243</t>
  </si>
  <si>
    <t>2075449341</t>
  </si>
  <si>
    <t>7491601841</t>
  </si>
  <si>
    <t>Uzemnění Hromosvodné vedení Úhelník ochranný OU 2.0 na ochranu svodu 2 m</t>
  </si>
  <si>
    <t>2041125320</t>
  </si>
  <si>
    <t>7491600490</t>
  </si>
  <si>
    <t>Uzemnění Hromosvodné vedení Držák DOHUK úhlový s kloubem oddál.hrom.</t>
  </si>
  <si>
    <t>-927894433</t>
  </si>
  <si>
    <t>4*2</t>
  </si>
  <si>
    <t>7491600160</t>
  </si>
  <si>
    <t>Uzemnění Vnější Návlečka OS 06 symbol</t>
  </si>
  <si>
    <t>1455917152</t>
  </si>
  <si>
    <t>7491600170</t>
  </si>
  <si>
    <t>Uzemnění Vnější Tab. "30-B" bezpečnostní</t>
  </si>
  <si>
    <t>-1157445736</t>
  </si>
  <si>
    <t>7491600860</t>
  </si>
  <si>
    <t>Uzemnění Hromosvodné vedení Objímka OJ</t>
  </si>
  <si>
    <t>1800239040</t>
  </si>
  <si>
    <t>7491654030</t>
  </si>
  <si>
    <t>Montáž svorek zkušební včetně ochranného úhelníku či trubky včetně držáků do zdiva, označovací štítek se 4 šrouby (typ SZ apod.).,</t>
  </si>
  <si>
    <t>-101190532</t>
  </si>
  <si>
    <t>7491601650</t>
  </si>
  <si>
    <t>Uzemnění Hromosvodné vedení Svorka SU FeZn</t>
  </si>
  <si>
    <t>-1515448285</t>
  </si>
  <si>
    <t>7491601490</t>
  </si>
  <si>
    <t>Uzemnění Hromosvodné vedení Svorka SS</t>
  </si>
  <si>
    <t>-1408350268</t>
  </si>
  <si>
    <t>7491654010</t>
  </si>
  <si>
    <t>Montáž svorek spojovacích se 2 šrouby (typ SS, SO, SR03, aj.)</t>
  </si>
  <si>
    <t>-2109899776</t>
  </si>
  <si>
    <t>36+11</t>
  </si>
  <si>
    <t>-764995592</t>
  </si>
  <si>
    <t>1357120976</t>
  </si>
  <si>
    <t>01 - Zemní práce</t>
  </si>
  <si>
    <t xml:space="preserve">    011 - Jámy, rýhy, protlaky</t>
  </si>
  <si>
    <t xml:space="preserve">    012 - Úpravy povrchů</t>
  </si>
  <si>
    <t>Jámy, rýhy, protlaky</t>
  </si>
  <si>
    <t>460161283</t>
  </si>
  <si>
    <t>Hloubení kabelových rýh ručně včetně urovnání dna s přemístěním výkopku do vzdálenosti 3 m od okraje jámy nebo s naložením na dopravní prostředek šířky 50 cm hloubky 90 cm v hornině třídy těžitelnosti II skupiny 4</t>
  </si>
  <si>
    <t>1728040760</t>
  </si>
  <si>
    <t>https://podminky.urs.cz/item/CS_URS_2026_01/460161283</t>
  </si>
  <si>
    <t>Poznámka k položce:_x000d_
výkopy mimo hlavní trasu zab.zař.</t>
  </si>
  <si>
    <t>460431293</t>
  </si>
  <si>
    <t>Zásyp kabelových rýh ručně s přemístění sypaniny ze vzdálenosti do 10 m, s uložením výkopku ve vrstvách včetně zhutnění a úpravy povrchu šířky 50 cm hloubky 90 cm z horniny třídy těžitelnosti II skupiny 4</t>
  </si>
  <si>
    <t>-46566532</t>
  </si>
  <si>
    <t>https://podminky.urs.cz/item/CS_URS_2026_01/460431293</t>
  </si>
  <si>
    <t>Úpravy povrchů</t>
  </si>
  <si>
    <t>181951114</t>
  </si>
  <si>
    <t>Úprava pláně vyrovnáním výškových rozdílů strojně v hornině třídy těžitelnosti II, skupiny 4 a 5 se zhutněním</t>
  </si>
  <si>
    <t>1555795659</t>
  </si>
  <si>
    <t>https://podminky.urs.cz/item/CS_URS_2026_01/181951114</t>
  </si>
  <si>
    <t>24617150</t>
  </si>
  <si>
    <t>nátěr hydroizolační na bázi asfaltu a plastu do spodní stavby</t>
  </si>
  <si>
    <t>-87145491</t>
  </si>
  <si>
    <t xml:space="preserve">Poznámka k položce:_x000d_
nátěr spojů uzemnění_x000d_
Spotřeba: min. 1,0–1,5 l/m² </t>
  </si>
  <si>
    <t>69311081</t>
  </si>
  <si>
    <t>geotextilie netkaná separační, ochranná, filtrační, drenážní PES 300g/m2</t>
  </si>
  <si>
    <t>1062939705</t>
  </si>
  <si>
    <t>Poznámka k položce:_x000d_
na výkopek</t>
  </si>
  <si>
    <t>871143202</t>
  </si>
  <si>
    <t>Kapková závlaha osazená pod povrchem položení geotextílie</t>
  </si>
  <si>
    <t>414543708</t>
  </si>
  <si>
    <t>https://podminky.urs.cz/item/CS_URS_2026_01/871143202</t>
  </si>
  <si>
    <t>PZ - Průkaz způsobilosti</t>
  </si>
  <si>
    <t>PZ</t>
  </si>
  <si>
    <t>Průkaz způsobilosti</t>
  </si>
  <si>
    <t>1524564762</t>
  </si>
  <si>
    <t>-386034980</t>
  </si>
  <si>
    <t>-590068610</t>
  </si>
  <si>
    <t>SO 12-72-03 - Doudleby nad Orlicí, technologický objekt TS</t>
  </si>
  <si>
    <t xml:space="preserve">    767 - Konstrukce zámečnické</t>
  </si>
  <si>
    <t xml:space="preserve">"plocha pod dodávanou buňkou + zpevněné plochy (odměřeno z CADu)"   96</t>
  </si>
  <si>
    <t>131251102</t>
  </si>
  <si>
    <t>Hloubení nezapažených jam a zářezů strojně s urovnáním dna do předepsaného profilu a spádu v hornině třídy těžitelnosti I skupiny 3 přes 20 do 50 m3</t>
  </si>
  <si>
    <t>https://podminky.urs.cz/item/CS_URS_2026_01/131251102</t>
  </si>
  <si>
    <t xml:space="preserve">"plocha pod dodávanou buňkou + 0,5m na každou stranu buňky, tl. vrstvy 0,56m"   ((0,5+6,58+0,5)*(0,5+5,98+0,5))*0,56</t>
  </si>
  <si>
    <t xml:space="preserve">"svahování šířky 0-0,5m"   ((0+0,5)/2)*(2*(7,58+6,98))</t>
  </si>
  <si>
    <t xml:space="preserve">"sejmutá ornice"   96*0,2</t>
  </si>
  <si>
    <t xml:space="preserve">"hloubené jámy"   36,909</t>
  </si>
  <si>
    <t xml:space="preserve">"zásyp prostoru mezi svahováním a novou stěnou buňky š*h*d"   0,5*0,41*(2*(7,58+6,98))</t>
  </si>
  <si>
    <t>Mezisoučet - dovozy</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</si>
  <si>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</si>
  <si>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 xml:space="preserve">"sejmutá ornice"   96*0,2*10</t>
  </si>
  <si>
    <t xml:space="preserve">"hloubené jámy"   36,909*10</t>
  </si>
  <si>
    <t xml:space="preserve">"svahování šířky 0-0,5m"   ((0+0,5)/2)*(2*(7,58+6,98))*10</t>
  </si>
  <si>
    <t xml:space="preserve">"zásyp prostoru mezi svahováním a novou stěnou buňky š*h*d"   0,5*0,41*(2*(7,58+6,98))*10</t>
  </si>
  <si>
    <t xml:space="preserve">"dtto p.č. 171 25 1201 - uložení sypaniny na skládku * 20% z celkové objemu"   ((42,859/100)*20)*1,5</t>
  </si>
  <si>
    <t xml:space="preserve">"dtto p.č. 171 25 1201 - uložení sypaniny na skládku * 80% z celkové objemu"   ((42,859/100)*80)*1,5</t>
  </si>
  <si>
    <t xml:space="preserve">"svahování šířky 0-0,5m"   ((0+0,5)/2)*(2*(7,58+6,98))*-1</t>
  </si>
  <si>
    <t xml:space="preserve">"zásyp prostoru mezi svahováním a novou stěnou buňky š*h*d"   0,5*0,41*(2*(7,58+6,98))*-1</t>
  </si>
  <si>
    <t>174151102</t>
  </si>
  <si>
    <t>Zásyp sypaninou z jakékoliv horniny strojně s uložením výkopku ve vrstvách se zhutněním v prostorách s omezeným pohybem stroje s urovnáním povrchu zásypu</t>
  </si>
  <si>
    <t>-835441296</t>
  </si>
  <si>
    <t>https://podminky.urs.cz/item/CS_URS_2026_01/174151102</t>
  </si>
  <si>
    <t>181912111</t>
  </si>
  <si>
    <t>Úprava pláně vyrovnáním výškových rozdílů ručně v hornině třídy těžitelnosti I skupiny 3 bez zhutnění</t>
  </si>
  <si>
    <t>-1427436869</t>
  </si>
  <si>
    <t>https://podminky.urs.cz/item/CS_URS_2026_01/181912111</t>
  </si>
  <si>
    <t xml:space="preserve">"plocha pod novou buňkou"   6,58*5,98</t>
  </si>
  <si>
    <t>56473000R</t>
  </si>
  <si>
    <t>Podklad nebo kryt z kameniva hrubého drceného vel. 4-8 mm s rozprostřením a zhutněním plochy jednotlivě do 100 m2, po zhutnění tl. 50 mm</t>
  </si>
  <si>
    <t>-1292423812</t>
  </si>
  <si>
    <t xml:space="preserve">"plocha pod buňkou + 0,65m na kažnou stranu"   (0,65+6,58+0,65)*(0,65+5,98+0,65)</t>
  </si>
  <si>
    <t>564730001</t>
  </si>
  <si>
    <t>Podklad nebo kryt z kameniva hrubého drceného vel. 8-16 mm s rozprostřením a zhutněním plochy jednotlivě do 100 m2, po zhutnění tl. 100 mm</t>
  </si>
  <si>
    <t>337173750</t>
  </si>
  <si>
    <t>https://podminky.urs.cz/item/CS_URS_2026_01/564730001</t>
  </si>
  <si>
    <t xml:space="preserve">"odečet plochy pod buňkou"   (6,58*5,98)*-1</t>
  </si>
  <si>
    <t>56,652*1,03 'Přepočtené koeficientem množství</t>
  </si>
  <si>
    <t xml:space="preserve">"obruba pro část plochy související s budovou SÚ"   8,63+11,42</t>
  </si>
  <si>
    <t>20,05*1,02 'Přepočtené koeficientem množství</t>
  </si>
  <si>
    <t>767</t>
  </si>
  <si>
    <t>Konstrukce zámečnické</t>
  </si>
  <si>
    <t>R - 767001</t>
  </si>
  <si>
    <t>D + M nerezové vany rozměr 1,2 x 1,2 x 0,5m pro zachytávání olejových kapalin z možné havárie (min. objem pojmutého oleje = 465 l)</t>
  </si>
  <si>
    <t>2131487783</t>
  </si>
  <si>
    <t xml:space="preserve">"nerezová vana (předpoklad celkové váhy / ks = 180 kg)"   180*2</t>
  </si>
  <si>
    <t>998767111</t>
  </si>
  <si>
    <t>Přesun hmot pro zámečnické konstrukce stanovený z hmotnosti přesunovaného materiálu vodorovná dopravní vzdálenost do 50 m s omezením mechanizace v objektech výšky do 6 m</t>
  </si>
  <si>
    <t>303987902</t>
  </si>
  <si>
    <t>https://podminky.urs.cz/item/CS_URS_2026_01/998767111</t>
  </si>
  <si>
    <t>Dodávka a osazení PREFA buněk včetně dopravy a jeřábových prací</t>
  </si>
  <si>
    <t>-1824112006</t>
  </si>
  <si>
    <t>SO 12-72-04 - Doudleby nad Orlicí, technologický objekt TS - elektroinstalace</t>
  </si>
  <si>
    <t>7494000584</t>
  </si>
  <si>
    <t>Rozvodnicové a rozváděčové skříně Distri Rozvodnicové skříně Nástěnné (IP43) pro nástěnnou montáž, jednokřídlé, neprůhledné dveře vnitřní V x Š 557 x 510, řad 3, rozteč 150 mm, modulů v řadě 24, ocel-plech</t>
  </si>
  <si>
    <t>1600548938</t>
  </si>
  <si>
    <t>7494151010</t>
  </si>
  <si>
    <t>Montáž modulárních rozvodnic min. IP 30, počet modulů do 72 - do zdi, na zeď nebo konstrukci, včetně montáže nosné konstrukce, kotevní, spojovací prvků, provedení zkoušek, dodání atestů, revizní zprávy včetně kusové zkoušky. Neobsahuje elektrovýzbroj</t>
  </si>
  <si>
    <t>1523599585</t>
  </si>
  <si>
    <t>-1367019591</t>
  </si>
  <si>
    <t>Poznámka k položce:_x000d_
Ri-TS</t>
  </si>
  <si>
    <t>7494003124</t>
  </si>
  <si>
    <t>Modulární přístroje Jističe do 80 A; 10 kA 1-pólové In 10 A, Ue AC 230 V / DC 72 V, charakteristika B, 1pól, Icn 10 kA</t>
  </si>
  <si>
    <t>-407206109</t>
  </si>
  <si>
    <t>7494003128</t>
  </si>
  <si>
    <t>Modulární přístroje Jističe do 80 A; 10 kA 1-pólové In 16 A, Ue AC 230 V / DC 72 V, charakteristika B, 1pól, Icn 10 kA</t>
  </si>
  <si>
    <t>-1284603949</t>
  </si>
  <si>
    <t>2142586110</t>
  </si>
  <si>
    <t>7494007656</t>
  </si>
  <si>
    <t>Pojistkové systémy Odpínače, odpojovače a držáky válcových pojistkových vložek Pojistkové odpínače Ie 125 A, Ue AC 690 V/DC 440 V, pro válcové pojistkové vložky 22x58, 3pól. provedení, bez signalizace, náhrada za např. OPVA22-3</t>
  </si>
  <si>
    <t>773511031</t>
  </si>
  <si>
    <t>7494453035</t>
  </si>
  <si>
    <t>Montáž pojistkových odpínačů pro válcové pojistky včetně montáže pojistek do 125 A třípólový - do skříně nebo rozvaděče</t>
  </si>
  <si>
    <t>-873141702</t>
  </si>
  <si>
    <t>7494008686</t>
  </si>
  <si>
    <t>Pojistkové systémy Pojistkové vložky pro jištění polovodičů Válcové In 80A, Un AC 690 V / DC 250 V, velikost 22x58, gR - charakteristika pro jištění polovodičů, Cd/Pb free</t>
  </si>
  <si>
    <t>168561076</t>
  </si>
  <si>
    <t>Poznámka k položce:_x000d_
+3 rezervní do rozvaděče</t>
  </si>
  <si>
    <t>7494004522</t>
  </si>
  <si>
    <t>Modulární přístroje Ostatní přístroje -modulární přístroje Vypínače In 40 A, Ue AC 250/440 V, 3pól</t>
  </si>
  <si>
    <t>-1166713611</t>
  </si>
  <si>
    <t>7494551022</t>
  </si>
  <si>
    <t>Montáž vačkových silových spínačů - vypínačů třípólových nebo čtyřpólových do 63 A - vypínač 0-1</t>
  </si>
  <si>
    <t>1762868515</t>
  </si>
  <si>
    <t>7494004106</t>
  </si>
  <si>
    <t>Modulární přístroje Přepěťové ochrany Kombinované svodiče bleskových proudů a přepětí typ 1+2, Iimp 12,5 kA, Uc AC 335 V, výměnné moduly, varistor, jiskřiště, 3+N-pól</t>
  </si>
  <si>
    <t>749683488</t>
  </si>
  <si>
    <t>7494752010</t>
  </si>
  <si>
    <t>Montáž svodičů přepětí pro sítě nn - typ 1+2 (třída B+C) pro třífázové sítě - do rozvaděče nebo skříně</t>
  </si>
  <si>
    <t>356985150</t>
  </si>
  <si>
    <t>-566127718</t>
  </si>
  <si>
    <t>7494756010</t>
  </si>
  <si>
    <t>Montáž svornic řadových nn včetně upevnění a štítku pro Cu/Al vodiče do 2,5 mm2 - do rozvaděče nebo skříně</t>
  </si>
  <si>
    <t>-550683906</t>
  </si>
  <si>
    <t>7494010420</t>
  </si>
  <si>
    <t>Přístroje pro spínání a ovládání Svornice a pomocný materiál Svornice Svorka RSA 16 A řadová bílá</t>
  </si>
  <si>
    <t>798035808</t>
  </si>
  <si>
    <t>7494756016</t>
  </si>
  <si>
    <t>Montáž svornic řadových nn včetně upevnění a štítku pro Cu/Al vodiče do 16 mm2 - do rozvaděče nebo skříně</t>
  </si>
  <si>
    <t>908900898</t>
  </si>
  <si>
    <t>787829436</t>
  </si>
  <si>
    <t>664444259</t>
  </si>
  <si>
    <t>-1791091118</t>
  </si>
  <si>
    <t>20+20+20+20</t>
  </si>
  <si>
    <t>-1448250253</t>
  </si>
  <si>
    <t>10+10+10+10</t>
  </si>
  <si>
    <t>-208032830</t>
  </si>
  <si>
    <t>20+20+20+20+20+20+20</t>
  </si>
  <si>
    <t>-580780105</t>
  </si>
  <si>
    <t>80+40+140</t>
  </si>
  <si>
    <t>-1915186261</t>
  </si>
  <si>
    <t>-461089726</t>
  </si>
  <si>
    <t>1509368554</t>
  </si>
  <si>
    <t>v rozvaděči</t>
  </si>
  <si>
    <t>10+2</t>
  </si>
  <si>
    <t>na přístroji</t>
  </si>
  <si>
    <t>18+11+7+7</t>
  </si>
  <si>
    <t>7491400010</t>
  </si>
  <si>
    <t>Kabelové rošty a žlaby Elektroinstalační lišty a kabelové žlaby Lišta LV 11x10 vkládací bílá 3m</t>
  </si>
  <si>
    <t>430390101</t>
  </si>
  <si>
    <t>-1125916011</t>
  </si>
  <si>
    <t>7491400050</t>
  </si>
  <si>
    <t>Kabelové rošty a žlaby Elektroinstalační lišty a kabelové žlaby Lišta LP 80x25 podlahová bílá 3m</t>
  </si>
  <si>
    <t>926636200</t>
  </si>
  <si>
    <t>292744267</t>
  </si>
  <si>
    <t>(4+9+3)*3</t>
  </si>
  <si>
    <t>-1076793670</t>
  </si>
  <si>
    <t>611285847</t>
  </si>
  <si>
    <t>7491201120</t>
  </si>
  <si>
    <t>Elektroinstalační materiál Elektroinstalační krabice a rozvodky Bez zapojení Krabice KP 68/2 kruhová</t>
  </si>
  <si>
    <t>-1276788666</t>
  </si>
  <si>
    <t>7491252020</t>
  </si>
  <si>
    <t>Montáž krabic elektroinstalačních, rozvodek - bez zapojení krabice odbočné s víčkem a svorkovnicí - včetně zhotovení otvoru</t>
  </si>
  <si>
    <t>1390569014</t>
  </si>
  <si>
    <t>7491201110</t>
  </si>
  <si>
    <t>Elektroinstalační materiál Elektroinstalační krabice a rozvodky Bez zapojení Krabice KP 67x67 přístrojová</t>
  </si>
  <si>
    <t>1795378323</t>
  </si>
  <si>
    <t>1355282809</t>
  </si>
  <si>
    <t>7491201600</t>
  </si>
  <si>
    <t>Elektroinstalační materiál Spínací přístroje instalační Spínač nástěnný jednopólový, řazení 1, IP44, šroubové svorky</t>
  </si>
  <si>
    <t>264697666</t>
  </si>
  <si>
    <t>7491253010</t>
  </si>
  <si>
    <t>Montáž přístrojů spínacích instalačních kolébkových velkoplošných vypínačů jednopolových řaz.1, 250 V/10 A, IP20 vč.ovl.krytu a rámečku - včetně zapojení a osazení</t>
  </si>
  <si>
    <t>2000954622</t>
  </si>
  <si>
    <t>7491205080</t>
  </si>
  <si>
    <t>Elektroinstalační materiál Zásuvky instalační Zásuvka jednonásobná s ochranným kolíkem, s clonkami, šroubové svorky, IP40</t>
  </si>
  <si>
    <t>1659391875</t>
  </si>
  <si>
    <t>1926140692</t>
  </si>
  <si>
    <t>7491206620</t>
  </si>
  <si>
    <t>Elektroinstalační materiál Elektrické přímotopy Panel AEG WKL 3003 U 3000W</t>
  </si>
  <si>
    <t>539066395</t>
  </si>
  <si>
    <t>7491256010</t>
  </si>
  <si>
    <t>Montáž elektrických přímotopů konvektorů přímotopných s termostatem do 3000 W - včetně zapojení a osazení</t>
  </si>
  <si>
    <t>-1534770096</t>
  </si>
  <si>
    <t>7491205757</t>
  </si>
  <si>
    <t>Elektroinstalační materiál Svítidla LED IP66 Svítidlo LED prachotěsné s elektronickým předřadníkem, polykarbonát, IP66, příkon do 35 W, délka 1280 mm (např. Europa)</t>
  </si>
  <si>
    <t>740801896</t>
  </si>
  <si>
    <t>4+4</t>
  </si>
  <si>
    <t>7491555020</t>
  </si>
  <si>
    <t>Montáž svítidel základních instalačních zářivkových s krytem s 1 zdrojem 1x36 W nebo 1x58 W, IP20 - včetně zapojení a osazení, s klasickým nebo elektronickým předřadníkem, včetně montáže zářivky</t>
  </si>
  <si>
    <t>1790368897</t>
  </si>
  <si>
    <t>2029061634</t>
  </si>
  <si>
    <t>2068115729</t>
  </si>
  <si>
    <t>-1750258746</t>
  </si>
  <si>
    <t>16+8+8+8+2+2</t>
  </si>
  <si>
    <t>-925930407</t>
  </si>
  <si>
    <t>2121416909</t>
  </si>
  <si>
    <t>509910042</t>
  </si>
  <si>
    <t>-1414294474</t>
  </si>
  <si>
    <t>-172560201</t>
  </si>
  <si>
    <t>-608472820</t>
  </si>
  <si>
    <t>-1811379612</t>
  </si>
  <si>
    <t>1479277203</t>
  </si>
  <si>
    <t>855389197</t>
  </si>
  <si>
    <t>Poznámka k položce:_x000d_
včetně prokázání technických a kvalitativních parametrů zařízení</t>
  </si>
  <si>
    <t xml:space="preserve">      M - Práce a dodávky M</t>
  </si>
  <si>
    <t xml:space="preserve">    02 - Elektroinstalační materiál</t>
  </si>
  <si>
    <t>35442233</t>
  </si>
  <si>
    <t>krabice pro zkušební svorku do země - se zakulacenými rohy šedá</t>
  </si>
  <si>
    <t>-493139808</t>
  </si>
  <si>
    <t>Poznámka k položce:_x000d_
HZB</t>
  </si>
  <si>
    <t>468081312</t>
  </si>
  <si>
    <t>Vybourání otvorů ve zdivu cihelném plochy do 0,0225 m2 a tloušťky přes 15 do 30 cm</t>
  </si>
  <si>
    <t>-260763612</t>
  </si>
  <si>
    <t>https://podminky.urs.cz/item/CS_URS_2026_01/468081312</t>
  </si>
  <si>
    <t>58591006</t>
  </si>
  <si>
    <t>směs suchá omítková vápenocementová jádrová hrubá</t>
  </si>
  <si>
    <t>554325223</t>
  </si>
  <si>
    <t>Poznámka k položce:_x000d_
Spotřeba: 40 kg/m2, tl. 25 mm</t>
  </si>
  <si>
    <t>-1936635116</t>
  </si>
  <si>
    <t>23170005</t>
  </si>
  <si>
    <t>pěna zdicí PUR pro broušené zdivo</t>
  </si>
  <si>
    <t>946285235</t>
  </si>
  <si>
    <t>1870882909</t>
  </si>
  <si>
    <t>42914135</t>
  </si>
  <si>
    <t>ventilátor axiální stěnový skříň z plastu zpětná klapka a nastavitelný doběh IP44 25W D 125mm</t>
  </si>
  <si>
    <t>-147065739</t>
  </si>
  <si>
    <t>40565026</t>
  </si>
  <si>
    <t>termostat prostorový pro ventilátory s elektrickým ohřevem až pro 5 ventilátorů 230,400V/50Hz 13A teplota -10 až +40°C</t>
  </si>
  <si>
    <t>-1780528272</t>
  </si>
  <si>
    <t>742230006</t>
  </si>
  <si>
    <t>Montáž kamerového systému ventilátoru, termostatu a vzduchového filtru pro kryty</t>
  </si>
  <si>
    <t>-595211268</t>
  </si>
  <si>
    <t>https://podminky.urs.cz/item/CS_URS_2026_01/742230006</t>
  </si>
  <si>
    <t>Poznámka k položce:_x000d_
montáž ventilátoru a termostatu</t>
  </si>
  <si>
    <t>2+2</t>
  </si>
  <si>
    <t>-90264348</t>
  </si>
  <si>
    <t>-1883548897</t>
  </si>
  <si>
    <t>7499557010</t>
  </si>
  <si>
    <t>Měření intenzity osvětlení instalovaného v rozsahu 1 000 m2 zjišťované plochy - měření intenzity umělého osvětlení v rozsahu tohoto SO dle ČSN EN 12464-1/2 včetně vyhotovení protokolu</t>
  </si>
  <si>
    <t>-1511385874</t>
  </si>
  <si>
    <t>Poznámka k položce:_x000d_
měření intenzity umělého osvětlení v rozsahu tohoto SO dle ČSN EN 12464-1/2 včetně vyhotovení protokolu</t>
  </si>
  <si>
    <t>7499552020</t>
  </si>
  <si>
    <t>Měření zemnících sítí zemnicí sítě zemnicí sítě do 200 m2 plochy - včetně vyhotovení protokolu</t>
  </si>
  <si>
    <t>335424375</t>
  </si>
  <si>
    <t>SO 12-72-05 - Doudleby nad Orlicí, technologický objekt TS - ochrana před bleskem</t>
  </si>
  <si>
    <t>-1146608037</t>
  </si>
  <si>
    <t>772523246</t>
  </si>
  <si>
    <t>320492357</t>
  </si>
  <si>
    <t>34344807</t>
  </si>
  <si>
    <t>674088258</t>
  </si>
  <si>
    <t>-61344489</t>
  </si>
  <si>
    <t>-577444978</t>
  </si>
  <si>
    <t>111471610</t>
  </si>
  <si>
    <t>-1289731366</t>
  </si>
  <si>
    <t>1382490801</t>
  </si>
  <si>
    <t>850238982</t>
  </si>
  <si>
    <t>89363429</t>
  </si>
  <si>
    <t>527585480</t>
  </si>
  <si>
    <t>-1222738595</t>
  </si>
  <si>
    <t>1236610508</t>
  </si>
  <si>
    <t>-477311848</t>
  </si>
  <si>
    <t>1782987117</t>
  </si>
  <si>
    <t>258703310</t>
  </si>
  <si>
    <t>-415119773</t>
  </si>
  <si>
    <t>-93828755</t>
  </si>
  <si>
    <t>-1058562441</t>
  </si>
  <si>
    <t>1388771256</t>
  </si>
  <si>
    <t>-1306079601</t>
  </si>
  <si>
    <t>Ostatní - Ostatní</t>
  </si>
  <si>
    <t xml:space="preserve">    REV - Revize</t>
  </si>
  <si>
    <t>REV</t>
  </si>
  <si>
    <t>Revize</t>
  </si>
  <si>
    <t>88511133</t>
  </si>
  <si>
    <t>SO 12-84-01 - Doudleby nad Orlicí, EOV</t>
  </si>
  <si>
    <t xml:space="preserve">    021 - Kabely</t>
  </si>
  <si>
    <t xml:space="preserve">    022 - Kabelové žlaby a chráničky</t>
  </si>
  <si>
    <t>03 - Rozvaděče, vnější zařízení, osvětlení</t>
  </si>
  <si>
    <t xml:space="preserve">    031 - Rozvaděče</t>
  </si>
  <si>
    <t xml:space="preserve">    032 - Zařízení EOV</t>
  </si>
  <si>
    <t>Kabely</t>
  </si>
  <si>
    <t>7492600260</t>
  </si>
  <si>
    <t>Kabely, vodiče, šňůry Al - nn Kabel silový 4 a 5-žílový, plastová izolace 1-AYKY 4x150</t>
  </si>
  <si>
    <t>-1557715794</t>
  </si>
  <si>
    <t>390+250</t>
  </si>
  <si>
    <t>7492652014</t>
  </si>
  <si>
    <t>Montáž kabelů 4- a 5-žílových Al do 150 mm2 - uložení do země, chráničky, na rošty, pod omítku apod.</t>
  </si>
  <si>
    <t>-563782549</t>
  </si>
  <si>
    <t>7492751026</t>
  </si>
  <si>
    <t>Montáž ukončení kabelů nn v rozvaděči nebo na přístroji izolovaných s označením 2 - 5-ti žílových do 150 mm2 - montáž kabelové koncovky nebo záklopky včetně odizolování pláště a izolace žil kabelu, ukončení žil v rozvaděči, upevnění kabelových ok, roz. trubice, zakončení stínění apod.</t>
  </si>
  <si>
    <t>936811565</t>
  </si>
  <si>
    <t>7492501950</t>
  </si>
  <si>
    <t>Kabely, vodiče, šňůry Cu - nn Kabel silový 4 a 5-žílový Cu, plastová izolace CYKY 4O4 (4Dx4)</t>
  </si>
  <si>
    <t>-1116431889</t>
  </si>
  <si>
    <t>320+250</t>
  </si>
  <si>
    <t>2026451355</t>
  </si>
  <si>
    <t>Poznámka k položce:_x000d_
PRAZov 4x6, CYKY-O 4x6</t>
  </si>
  <si>
    <t>90+95+110+140+30+120+90+60+180+300</t>
  </si>
  <si>
    <t>-1310458562</t>
  </si>
  <si>
    <t>Poznámka k položce:_x000d_
PRAZov 4x10, CYKY-O 4x10</t>
  </si>
  <si>
    <t>370+320+90+95+110+140+120+90+60+250+360+180+300</t>
  </si>
  <si>
    <t>7492501880</t>
  </si>
  <si>
    <t>Kabely, vodiče, šňůry Cu - nn Kabel silový 4 a 5-žílový Cu, plastová izolace CYKY 4J16 (4Bx16)</t>
  </si>
  <si>
    <t>993152899</t>
  </si>
  <si>
    <t xml:space="preserve">Poznámka k položce:_x000d_
PRAZov 4x16, CYKY-O 4x16_x000d_
</t>
  </si>
  <si>
    <t>7492501900</t>
  </si>
  <si>
    <t>Kabely, vodiče, šňůry Cu - nn Kabel silový 4 a 5-žílový Cu, plastová izolace CYKY 4J25 (4Bx25)</t>
  </si>
  <si>
    <t>-212785697</t>
  </si>
  <si>
    <t xml:space="preserve">Poznámka k položce:_x000d_
PRAZov 4x25, CYKY-O 4x25_x000d_
</t>
  </si>
  <si>
    <t>370+320+360</t>
  </si>
  <si>
    <t>1301025414</t>
  </si>
  <si>
    <t>90+95+90+60+30</t>
  </si>
  <si>
    <t>110+140+120+250</t>
  </si>
  <si>
    <t>1290650533</t>
  </si>
  <si>
    <t>14+12</t>
  </si>
  <si>
    <t>21+17</t>
  </si>
  <si>
    <t>7492502160</t>
  </si>
  <si>
    <t>Kabely, vodiče, šňůry Cu - nn Kabel silový více-žílový Cu, plastová izolace CYKY 12J4 (12Cx4)</t>
  </si>
  <si>
    <t>-1916089614</t>
  </si>
  <si>
    <t>320+360</t>
  </si>
  <si>
    <t>7492555028</t>
  </si>
  <si>
    <t>Montáž kabelů vícežílových Cu 12 x 4 mm2 - uložení do země, chráničky, na rošty, pod omítku apod.</t>
  </si>
  <si>
    <t>542068888</t>
  </si>
  <si>
    <t>580337600</t>
  </si>
  <si>
    <t>7590540584</t>
  </si>
  <si>
    <t xml:space="preserve">Slaboproudé rozvody, kabely pro přívod a vnitřní instalaci UTP/FTP kategorie 6,  250MHz  1 Gbps FTP Stíněný, PVC vnitřní</t>
  </si>
  <si>
    <t>-820754802</t>
  </si>
  <si>
    <t>553699063</t>
  </si>
  <si>
    <t>-506120680</t>
  </si>
  <si>
    <t>1350830140</t>
  </si>
  <si>
    <t>Kabelové žlaby a chráničky</t>
  </si>
  <si>
    <t>1631510285</t>
  </si>
  <si>
    <t>7492756040</t>
  </si>
  <si>
    <t>Pomocné práce pro montáž kabelů zatažení kabelů do chráničky do 4 kg/m</t>
  </si>
  <si>
    <t>369768009</t>
  </si>
  <si>
    <t>Poznámka k položce:_x000d_
chránička + lišta LV</t>
  </si>
  <si>
    <t>protlaky</t>
  </si>
  <si>
    <t>chránička</t>
  </si>
  <si>
    <t>7593500609</t>
  </si>
  <si>
    <t>Trasy kabelového vedení Kabelové krycí desky a pásy Fólie výstražná červená š. 34cm (HM0673909992034)</t>
  </si>
  <si>
    <t>309743822</t>
  </si>
  <si>
    <t>403+200</t>
  </si>
  <si>
    <t>7593505140</t>
  </si>
  <si>
    <t>Oddělení souběhu trasy od silového kabelu žlabem plastovým 120x110 mm - včetně žlabu</t>
  </si>
  <si>
    <t>468917204</t>
  </si>
  <si>
    <t>Poznámka k položce:_x000d_
montáž žlabu</t>
  </si>
  <si>
    <t>7593500100</t>
  </si>
  <si>
    <t>Trasy kabelového vedení Kabelové žlaby (100x100) ohyb xx° + vrchní díl plast</t>
  </si>
  <si>
    <t>-643270571</t>
  </si>
  <si>
    <t>7593500105</t>
  </si>
  <si>
    <t>Trasy kabelového vedení Kabelové žlaby (100x100) T kus plast</t>
  </si>
  <si>
    <t>294207907</t>
  </si>
  <si>
    <t>511916612</t>
  </si>
  <si>
    <t>7593505150</t>
  </si>
  <si>
    <t>Pokládka výstražné fólie do výkopu</t>
  </si>
  <si>
    <t>-751816019</t>
  </si>
  <si>
    <t>-317829534</t>
  </si>
  <si>
    <t>223+31+136+13</t>
  </si>
  <si>
    <t>7593501810</t>
  </si>
  <si>
    <t>Trasy kabelového vedení Lokátory a markery Ball Marker 1402-XR, červený energetika</t>
  </si>
  <si>
    <t>1407686712</t>
  </si>
  <si>
    <t>-1077520286</t>
  </si>
  <si>
    <t>Poznámka k položce:_x000d_
upevnění kabelového označníku na plášť kabelu upevňovacími prvky</t>
  </si>
  <si>
    <t>-119700560</t>
  </si>
  <si>
    <t>7491600010</t>
  </si>
  <si>
    <t>Uzemnění Vnitřní Uzemňovací vedení na povrchu, kruhovým vodičem FeZn do D=10 mm</t>
  </si>
  <si>
    <t>-949611396</t>
  </si>
  <si>
    <t>1794169044</t>
  </si>
  <si>
    <t>7491600240</t>
  </si>
  <si>
    <t>Uzemnění Vnější Tyč ZT 1,0t Tprofil zemnící</t>
  </si>
  <si>
    <t>-238371753</t>
  </si>
  <si>
    <t>9+9</t>
  </si>
  <si>
    <t>1022942311</t>
  </si>
  <si>
    <t>Poznámka k položce:_x000d_
hloubkový zemnič pro uzemnění</t>
  </si>
  <si>
    <t>234541888</t>
  </si>
  <si>
    <t>-219614192</t>
  </si>
  <si>
    <t>1018270593</t>
  </si>
  <si>
    <t>Rozvaděče, vnější zařízení, osvětlení</t>
  </si>
  <si>
    <t>031</t>
  </si>
  <si>
    <t>7493300010</t>
  </si>
  <si>
    <t>Elektrický ohřev výhybek (EOV) Periferní rozváděče Rozváděč ohřevu výměn pro 8 výhybek s měřením a podřízenou jednotkou</t>
  </si>
  <si>
    <t>-414712813</t>
  </si>
  <si>
    <t>7493352010</t>
  </si>
  <si>
    <t>Montáž rozvaděče pro elektrický ohřev výhybky silového pro připojení základních výhybkových jednotek do 8 kusů 3-f vývodů - instalace rozvaděče do terénu nebo rozvodny včetně elektrovýzbroje</t>
  </si>
  <si>
    <t>205614757</t>
  </si>
  <si>
    <t>7493352025</t>
  </si>
  <si>
    <t>Montáž rozvaděče pro elektrický ohřev výhybky řídícího software do PLC řídící jednotky EOV - 1x výhybka - pro možnost chodu rozvaděče a jeho oživení, neobsahuje cenu za software</t>
  </si>
  <si>
    <t>-14242633</t>
  </si>
  <si>
    <t>Poznámka k položce:_x000d_
pro možnost chodu rozvaděče a jeho oživení, neobsahuje cenu za software</t>
  </si>
  <si>
    <t>1294599978</t>
  </si>
  <si>
    <t>932850799</t>
  </si>
  <si>
    <t>1684178475</t>
  </si>
  <si>
    <t>Poznámka k položce:_x000d_
REOV1, REOV2</t>
  </si>
  <si>
    <t>032</t>
  </si>
  <si>
    <t>Zařízení EOV</t>
  </si>
  <si>
    <t>7493300430</t>
  </si>
  <si>
    <t>Elektrický ohřev výhybek (EOV) Topná souprava pro výhybku s nežlabovým pražcem J491:6,6-190,J491:7,5-190aJ491:9-190</t>
  </si>
  <si>
    <t>-1340690388</t>
  </si>
  <si>
    <t>7493351020</t>
  </si>
  <si>
    <t>Montáž elektrického ohřevu výhybek (EOV) kompletní topné soupravy na jednoduchou výhybku soustavy S49, R65 a UIC60 s poloměrem odbočení 190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</si>
  <si>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680681575</t>
  </si>
  <si>
    <t>7493300440</t>
  </si>
  <si>
    <t>Elektrický ohřev výhybek (EOV) Topná souprava pro výhybku s nežlabovým pražcem J491:9-300aJ491:11-300</t>
  </si>
  <si>
    <t>2052068621</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</si>
  <si>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</si>
  <si>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</si>
  <si>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-142999771</t>
  </si>
  <si>
    <t>7493351080</t>
  </si>
  <si>
    <t>Montáž elektrického ohřevu výhybek (EOV) kompletní topné soupravy úprava výhybky pro montáž topných tyčí EOV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 zabroušení stoliček jazyků, aby bylo možno na zastaralé typy výhybek namotnovat EOV</t>
  </si>
  <si>
    <t>1359216255</t>
  </si>
  <si>
    <t>Poznámka k položce:_x000d_
broušení kluzných stoliček</t>
  </si>
  <si>
    <t>7493351085</t>
  </si>
  <si>
    <t>Montáž elektrického ohřevu výhybek (EOV) kompletní topné soupravy nastavení a zaklimatizování vyhýbky po montáži EOV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 nastavení a seřízení výhybky po montáži topných tyčí na výhybku</t>
  </si>
  <si>
    <t>-931276475</t>
  </si>
  <si>
    <t>výhybka</t>
  </si>
  <si>
    <t xml:space="preserve">výkolejka </t>
  </si>
  <si>
    <t>7493301180</t>
  </si>
  <si>
    <t>Elektrický ohřev výhybek (EOV) Topná tyč pro EOV na výhybku tvaru UIC60 a S49 2.generace o l = 1100 mm, P = 250 - 450 W (rovná - pro ohřev táhel)</t>
  </si>
  <si>
    <t>90250240</t>
  </si>
  <si>
    <t>Poznámka k položce:_x000d_
EOV pro výkolejku</t>
  </si>
  <si>
    <t>7493351090</t>
  </si>
  <si>
    <t>Montáž elektrického ohřevu výhybek (EOV) topné tyče se šroubovými příchytkami</t>
  </si>
  <si>
    <t>766467955</t>
  </si>
  <si>
    <t>7493300880</t>
  </si>
  <si>
    <t>Elektrický ohřev výhybek (EOV) Příslušenství Svorkovnicová skříňka MX EOV</t>
  </si>
  <si>
    <t>440637421</t>
  </si>
  <si>
    <t>20+16</t>
  </si>
  <si>
    <t>7493351135</t>
  </si>
  <si>
    <t>Montáž elektrického ohřevu výhybek (EOV) topné tyče svorkovnicové skříňky EOV u výhybky</t>
  </si>
  <si>
    <t>-297212081</t>
  </si>
  <si>
    <t>7493300780</t>
  </si>
  <si>
    <t>Elektrický ohřev výhybek (EOV) Příslušenství Srážkové čidlo včetně držáku</t>
  </si>
  <si>
    <t>-982071240</t>
  </si>
  <si>
    <t>7493300790</t>
  </si>
  <si>
    <t>Elektrický ohřev výhybek (EOV) Příslušenství Závějové čidlo</t>
  </si>
  <si>
    <t>2063841520</t>
  </si>
  <si>
    <t>7493351115</t>
  </si>
  <si>
    <t>Montáž elektrického ohřevu výhybek (EOV) topné tyče srážkového čidla včetně držáku</t>
  </si>
  <si>
    <t>-619544757</t>
  </si>
  <si>
    <t>7493300770</t>
  </si>
  <si>
    <t>Elektrický ohřev výhybek (EOV) Příslušenství Čidlo teploty kolejové</t>
  </si>
  <si>
    <t>194336307</t>
  </si>
  <si>
    <t>7493300800</t>
  </si>
  <si>
    <t>Elektrický ohřev výhybek (EOV) Příslušenství Čidlo teploty venkovní</t>
  </si>
  <si>
    <t>1707097213</t>
  </si>
  <si>
    <t>7493351110</t>
  </si>
  <si>
    <t>Montáž elektrického ohřevu výhybek (EOV) topné tyče teplotního čidla</t>
  </si>
  <si>
    <t>725809004</t>
  </si>
  <si>
    <t>7493301020</t>
  </si>
  <si>
    <t>Elektrický ohřev výhybek (EOV) SW Parametrizace PLC</t>
  </si>
  <si>
    <t>1840839567</t>
  </si>
  <si>
    <t>7498132010</t>
  </si>
  <si>
    <t>Oprava SW řídící jednotky RDOOS/EOV pro zprovoznění komunikace protokolem IEC 60870-5-104 - včetně zkoušek a parametrizace systému. Jedná se o řídící jednotky RDOOS z roku výroby 2009 a novější</t>
  </si>
  <si>
    <t>353446600</t>
  </si>
  <si>
    <t>-673674275</t>
  </si>
  <si>
    <t xml:space="preserve">Poznámka k položce:_x000d_
Předmětem dodávek jsou pomocné materiály pro možné  spojkování kabelového vedení u nových KS5 a KS9 (vodiče, kabely, spojky apod.)</t>
  </si>
  <si>
    <t>-449943401</t>
  </si>
  <si>
    <t>Poznámka k položce:_x000d_
V položce je zahrnutá možná nutnost spojkování kabelového vedení u nových KS5 a KS9</t>
  </si>
  <si>
    <t>665608153</t>
  </si>
  <si>
    <t>7593501095</t>
  </si>
  <si>
    <t>Trasy kabelového vedení Ohebná dvouplášťová korugovaná chránička KF 09160 průměr 160/136 mm</t>
  </si>
  <si>
    <t>-191466800</t>
  </si>
  <si>
    <t>Poznámka k položce:_x000d_
Chránička pro protlaky</t>
  </si>
  <si>
    <t>11+13+30+19+6+17+12+11</t>
  </si>
  <si>
    <t>781965672</t>
  </si>
  <si>
    <t>460131114</t>
  </si>
  <si>
    <t>Hloubení jam ručně včetně urovnání dna s přemístěním výkopku do vzdálenosti 3 m od okraje jámy nebo s naložením na dopravní prostředek v hornině třídy těžitelnosti II skupiny 4</t>
  </si>
  <si>
    <t>1873501128</t>
  </si>
  <si>
    <t>https://podminky.urs.cz/item/CS_URS_2026_01/460131114</t>
  </si>
  <si>
    <t>ZJ</t>
  </si>
  <si>
    <t>2*(1*0,7*0,7)</t>
  </si>
  <si>
    <t>rozvaděč</t>
  </si>
  <si>
    <t>2*(1,2*0,6*0,3)</t>
  </si>
  <si>
    <t>zápichová jáma</t>
  </si>
  <si>
    <t>8*2,25</t>
  </si>
  <si>
    <t>460391124</t>
  </si>
  <si>
    <t>Zásyp jam ručně s uložením výkopku ve vrstvách a úpravou povrchu s přemístění sypaniny ze vzdálenosti do 10 m se zhutněním z horniny třídy těžitelnosti II skupiny 4</t>
  </si>
  <si>
    <t>-1881973280</t>
  </si>
  <si>
    <t>https://podminky.urs.cz/item/CS_URS_2026_01/460391124</t>
  </si>
  <si>
    <t>1761020220</t>
  </si>
  <si>
    <t>22+9+5+8+9+6+6+2+15+9+39+8+12+18+3</t>
  </si>
  <si>
    <t>-1932837539</t>
  </si>
  <si>
    <t>1604436198</t>
  </si>
  <si>
    <t>Poznámka k položce:_x000d_
zemnící jímka</t>
  </si>
  <si>
    <t>-1223070444</t>
  </si>
  <si>
    <t>(22+9+5+8+9+6+6+2+15+9+39+8+12+18+3)*3</t>
  </si>
  <si>
    <t>460661112</t>
  </si>
  <si>
    <t>Kabelové lože z písku včetně podsypu, zhutnění a urovnání povrchu pro kabely nn bez zakrytí, šířky přes 35 do 50 cm</t>
  </si>
  <si>
    <t>518339624</t>
  </si>
  <si>
    <t>https://podminky.urs.cz/item/CS_URS_2026_01/460661112</t>
  </si>
  <si>
    <t>Poznámka k položce:_x000d_
pískové lože</t>
  </si>
  <si>
    <t>-379471661</t>
  </si>
  <si>
    <t>-1080044852</t>
  </si>
  <si>
    <t>460921222</t>
  </si>
  <si>
    <t>Vyspravení krytu po překopech kladení dlažby pro pokládání kabelů, včetně rozprostření, urovnání a zhutnění podkladu a provedení lože z kameniva z dlaždic betonových tvarovaných nebo zámkových</t>
  </si>
  <si>
    <t>2025980848</t>
  </si>
  <si>
    <t>https://podminky.urs.cz/item/CS_URS_2026_01/460921222</t>
  </si>
  <si>
    <t>PSB.14010301</t>
  </si>
  <si>
    <t>PRESBETON HOLLAND I (Hladký Červená) 200x100x60</t>
  </si>
  <si>
    <t>-1294058657</t>
  </si>
  <si>
    <t>Poznámka k položce:_x000d_
doplnění dlažby, dlažba navíc</t>
  </si>
  <si>
    <t>58343930</t>
  </si>
  <si>
    <t>kamenivo drcené hrubé frakce 16/32</t>
  </si>
  <si>
    <t>-816203934</t>
  </si>
  <si>
    <t>4,5*1,7</t>
  </si>
  <si>
    <t>58343810</t>
  </si>
  <si>
    <t>kamenivo drcené hrubé frakce 4/8</t>
  </si>
  <si>
    <t>-86216669</t>
  </si>
  <si>
    <t>1,5*1,7</t>
  </si>
  <si>
    <t>460871145</t>
  </si>
  <si>
    <t>Podklad vozovek a chodníků včetně rozprostření a úpravy ze štěrkodrti, včetně zhutnění, tloušťky přes 20 do 25 cm</t>
  </si>
  <si>
    <t>1985061017</t>
  </si>
  <si>
    <t>https://podminky.urs.cz/item/CS_URS_2026_01/460871145</t>
  </si>
  <si>
    <t>59217017</t>
  </si>
  <si>
    <t>obrubník betonový chodníkový 1000x100x250mm</t>
  </si>
  <si>
    <t>1041183712</t>
  </si>
  <si>
    <t>58932310</t>
  </si>
  <si>
    <t>beton C 12/15 X0 kamenivo frakce 0/8</t>
  </si>
  <si>
    <t>-1812755149</t>
  </si>
  <si>
    <t>0,07*10</t>
  </si>
  <si>
    <t>1871625511</t>
  </si>
  <si>
    <t>460911122</t>
  </si>
  <si>
    <t>Očištění vybouraných prvků z vozovek a chodníků kostek nebo dlaždic od spojovacího materiálu s původní výplní spár kamenivem, s odklizením a uložením na vzdálenost 3 m dlaždic betonových tvarovaných nebo zámkových</t>
  </si>
  <si>
    <t>303461564</t>
  </si>
  <si>
    <t>https://podminky.urs.cz/item/CS_URS_2026_01/460911122</t>
  </si>
  <si>
    <t>468022221</t>
  </si>
  <si>
    <t>Vytrhání dlažby včetně ručního rozebrání, vytřídění, odhozu na hromady nebo naložení na dopravní prostředek a očistění kostek nebo dlaždic kladené do malty z dlaždic zámkových, spáry nezalité</t>
  </si>
  <si>
    <t>-1641361474</t>
  </si>
  <si>
    <t>https://podminky.urs.cz/item/CS_URS_2026_01/468022221</t>
  </si>
  <si>
    <t>468031211</t>
  </si>
  <si>
    <t>Vytrhání obrub s odkopáním horniny a lože, s odhozením nebo naložením na dopravní prostředek stojatých chodníkových</t>
  </si>
  <si>
    <t>-98534961</t>
  </si>
  <si>
    <t>https://podminky.urs.cz/item/CS_URS_2026_01/468031211</t>
  </si>
  <si>
    <t>-1889324363</t>
  </si>
  <si>
    <t>-399191905</t>
  </si>
  <si>
    <t>509241922</t>
  </si>
  <si>
    <t>-1898776845</t>
  </si>
  <si>
    <t>584964664</t>
  </si>
  <si>
    <t>788609233</t>
  </si>
  <si>
    <t>453238004</t>
  </si>
  <si>
    <t>kabely</t>
  </si>
  <si>
    <t>0,16+0,48+1,5+0,22+1,1</t>
  </si>
  <si>
    <t xml:space="preserve">rozvaděče, zařízení </t>
  </si>
  <si>
    <t>27053598</t>
  </si>
  <si>
    <t>4,96</t>
  </si>
  <si>
    <t>-2052727238</t>
  </si>
  <si>
    <t>-2110772395</t>
  </si>
  <si>
    <t>SO 12-86-01 - Doudleby nad Orlicí, přípojka VN-35kV</t>
  </si>
  <si>
    <t>-2022104605</t>
  </si>
  <si>
    <t>3*1990</t>
  </si>
  <si>
    <t>-72095836</t>
  </si>
  <si>
    <t>-936724123</t>
  </si>
  <si>
    <t>-533111608</t>
  </si>
  <si>
    <t>222382123</t>
  </si>
  <si>
    <t>7492700490</t>
  </si>
  <si>
    <t>Ukončení vodičů a kabelů VN Kabelové spojky pro plastové kabely nad 6kV Jednožílové kabely s plastovou izolací, 10-35kV, do 70 mm2</t>
  </si>
  <si>
    <t>-2052119346</t>
  </si>
  <si>
    <t>7492452010</t>
  </si>
  <si>
    <t>Montáž spojek kabelů vn jednožílových do 120 mm2 - včetně odizolování pláště a izolace žil kabelu, ukončení žil a stínění - oko</t>
  </si>
  <si>
    <t>-1928236631</t>
  </si>
  <si>
    <t>-977525996</t>
  </si>
  <si>
    <t>7492700810</t>
  </si>
  <si>
    <t>Ukončení vodičů a kabelů VN Kabelové koncovky pro plastové kabely nad 6kV Venkovní pro jednožílové kabely s plastovou izolací, 10-35kV, do 70 mm2</t>
  </si>
  <si>
    <t>-1322900437</t>
  </si>
  <si>
    <t>-2056195531</t>
  </si>
  <si>
    <t>-1233356242</t>
  </si>
  <si>
    <t>1783896695</t>
  </si>
  <si>
    <t>7495300310</t>
  </si>
  <si>
    <t>Přístroje vn Jistící přístroje Svodič přepětí 36kV, do 10kA</t>
  </si>
  <si>
    <t>-1867177194</t>
  </si>
  <si>
    <t>7495353030</t>
  </si>
  <si>
    <t>Montáž jistících přístrojů svodičů přepětí - včetně uvedení do provozu včetně předepsaných zkoušek a atestů</t>
  </si>
  <si>
    <t>-914391352</t>
  </si>
  <si>
    <t>Poznámka k položce:_x000d_
včetně uvedení do provozu včetně předepsaných zkoušek a atestů</t>
  </si>
  <si>
    <t>-984947222</t>
  </si>
  <si>
    <t>1950284254</t>
  </si>
  <si>
    <t>7593500970</t>
  </si>
  <si>
    <t>Trasy kabelového vedení Ohebná dvouplášťová korugovaná chránička 200/170 smotek</t>
  </si>
  <si>
    <t>-557367683</t>
  </si>
  <si>
    <t>7492756042</t>
  </si>
  <si>
    <t>Pomocné práce pro montáž kabelů zatažení kabelů do chráničky nad 4 kg/m</t>
  </si>
  <si>
    <t>-1465181806</t>
  </si>
  <si>
    <t>protlak</t>
  </si>
  <si>
    <t>-456550311</t>
  </si>
  <si>
    <t>2082299799</t>
  </si>
  <si>
    <t>7593500020</t>
  </si>
  <si>
    <t>Trasy kabelového vedení Kabelové žlaby Žlab kabelový TK 2 19x23x100cm (HM0592120220000)</t>
  </si>
  <si>
    <t>-1023361866</t>
  </si>
  <si>
    <t>7593500040</t>
  </si>
  <si>
    <t>Trasy kabelového vedení Kabelové žlaby Poklop kabel.žlabu TK 2 3x23x50cm (HM0592120820000)</t>
  </si>
  <si>
    <t>298857979</t>
  </si>
  <si>
    <t>7593505142</t>
  </si>
  <si>
    <t>Oddělení souběhu trasy od silového kabelu betonovou deskou - včetně desky</t>
  </si>
  <si>
    <t>1711545768</t>
  </si>
  <si>
    <t>Poznámka k položce:_x000d_
pokládka žlabu, včetně desky</t>
  </si>
  <si>
    <t>7491100450</t>
  </si>
  <si>
    <t>Trubková vedení Kovové elektroinstalační trubky 6042 pr.42 panc.lak.se záv.</t>
  </si>
  <si>
    <t>-691299716</t>
  </si>
  <si>
    <t>7491153021</t>
  </si>
  <si>
    <t>Montáž trubek kovových elektroinstalačních uložených volně nebo pevně závitových průměru do 42 mm - včetně naznačení trasy, rozměření, řezání trubek, kladení, osazení, zajištění a upevnění</t>
  </si>
  <si>
    <t>-1704621583</t>
  </si>
  <si>
    <t>673479610</t>
  </si>
  <si>
    <t>23+19</t>
  </si>
  <si>
    <t>545728592</t>
  </si>
  <si>
    <t>-480468687</t>
  </si>
  <si>
    <t>1170451423</t>
  </si>
  <si>
    <t>604582150</t>
  </si>
  <si>
    <t>trubka</t>
  </si>
  <si>
    <t>964052247</t>
  </si>
  <si>
    <t>-1110943981</t>
  </si>
  <si>
    <t>-1830225054</t>
  </si>
  <si>
    <t>50+5</t>
  </si>
  <si>
    <t>1991384157</t>
  </si>
  <si>
    <t>-383492749</t>
  </si>
  <si>
    <t>554315971</t>
  </si>
  <si>
    <t>1258902964</t>
  </si>
  <si>
    <t>1281624649</t>
  </si>
  <si>
    <t>-462104481</t>
  </si>
  <si>
    <t>-1824783420</t>
  </si>
  <si>
    <t>7593501100</t>
  </si>
  <si>
    <t>Trasy kabelového vedení Ohebná dvouplášťová korugovaná chránička KF 09200 průměr 200/172 mm</t>
  </si>
  <si>
    <t>2001942142</t>
  </si>
  <si>
    <t>Poznámka k položce:_x000d_
Protlaky</t>
  </si>
  <si>
    <t>10+8+15+20+7+30+26</t>
  </si>
  <si>
    <t>141721215</t>
  </si>
  <si>
    <t>Řízený zemní protlak délky protlaku do 50 m v hornině třídy těžitelnosti I a II, skupiny 1 až 4 včetně zatažení trub v hloubce do 6 m průměru vrtu přes 180 do 225 mm</t>
  </si>
  <si>
    <t>-541025130</t>
  </si>
  <si>
    <t>https://podminky.urs.cz/item/CS_URS_2026_01/141721215</t>
  </si>
  <si>
    <t>-1356911123</t>
  </si>
  <si>
    <t>zápichové jámy</t>
  </si>
  <si>
    <t>6*2,25</t>
  </si>
  <si>
    <t>55996952</t>
  </si>
  <si>
    <t>460161313</t>
  </si>
  <si>
    <t>Hloubení kabelových rýh ručně včetně urovnání dna s přemístěním výkopku do vzdálenosti 3 m od okraje jámy nebo s naložením na dopravní prostředek šířky 50 cm hloubky 120 cm v hornině třídy těžitelnosti II skupiny 4</t>
  </si>
  <si>
    <t>706042643</t>
  </si>
  <si>
    <t>https://podminky.urs.cz/item/CS_URS_2026_01/460161313</t>
  </si>
  <si>
    <t>370+965+100+112+61+36</t>
  </si>
  <si>
    <t>460431333</t>
  </si>
  <si>
    <t>Zásyp kabelových rýh ručně s přemístění sypaniny ze vzdálenosti do 10 m, s uložením výkopku ve vrstvách včetně zhutnění a úpravy povrchu šířky 50 cm hloubky 120 cm z horniny třídy těžitelnosti II skupiny 4</t>
  </si>
  <si>
    <t>-397993744</t>
  </si>
  <si>
    <t>https://podminky.urs.cz/item/CS_URS_2026_01/460431333</t>
  </si>
  <si>
    <t>562184856</t>
  </si>
  <si>
    <t>-1450816996</t>
  </si>
  <si>
    <t>1256944001</t>
  </si>
  <si>
    <t>-660775888</t>
  </si>
  <si>
    <t>3*(370+965+100+112+61+36)</t>
  </si>
  <si>
    <t>-1181018799</t>
  </si>
  <si>
    <t>(12*0,15)*1,7</t>
  </si>
  <si>
    <t>20978686</t>
  </si>
  <si>
    <t>(12*0,05)*1,7</t>
  </si>
  <si>
    <t>1528565200</t>
  </si>
  <si>
    <t>-1123468980</t>
  </si>
  <si>
    <t>-921177810</t>
  </si>
  <si>
    <t>0,07*5</t>
  </si>
  <si>
    <t>1095084691</t>
  </si>
  <si>
    <t>1915433177</t>
  </si>
  <si>
    <t>780823908</t>
  </si>
  <si>
    <t>340178457</t>
  </si>
  <si>
    <t>-2097020437</t>
  </si>
  <si>
    <t>1576609730</t>
  </si>
  <si>
    <t xml:space="preserve">    MĚŘ - Měření</t>
  </si>
  <si>
    <t>MĚŘ</t>
  </si>
  <si>
    <t>Měření</t>
  </si>
  <si>
    <t>-1347130870</t>
  </si>
  <si>
    <t>7499551019</t>
  </si>
  <si>
    <t>Měření zemničů příplatek za každý další zemnič - včetně vyhotovení protokolu</t>
  </si>
  <si>
    <t>-704605408</t>
  </si>
  <si>
    <t>1540042149</t>
  </si>
  <si>
    <t>7499556020</t>
  </si>
  <si>
    <t>Zkoušky vodičů a kabelů vn provoz měřícího vozu po dobu zkoušek vn kabelů - pro 1 kus/žílu/vn kabelu - provoz měřícího vozu po dobu zkoušek</t>
  </si>
  <si>
    <t>-1648794763</t>
  </si>
  <si>
    <t>Poznámka k položce:_x000d_
provoz měřícího vozu po dobu zkoušek</t>
  </si>
  <si>
    <t>-1967756187</t>
  </si>
  <si>
    <t>žlaby</t>
  </si>
  <si>
    <t>1850*0,059</t>
  </si>
  <si>
    <t>-923905490</t>
  </si>
  <si>
    <t>111,15</t>
  </si>
  <si>
    <t>-1294496959</t>
  </si>
  <si>
    <t>250231315</t>
  </si>
  <si>
    <t>SO 12-86-02 - Doudleby nad Orlicí, úprava rozvodů nn a osvětlení</t>
  </si>
  <si>
    <t>03 - Rozvaděče, zařízení, osvětlení</t>
  </si>
  <si>
    <t xml:space="preserve">    032 - Rozvaděče - výzbroj</t>
  </si>
  <si>
    <t>7492600290</t>
  </si>
  <si>
    <t>Kabely, vodiče, šňůry Al - nn Kabel silový 4 a 5-žílový, plastová izolace 1-AYKY 5x16</t>
  </si>
  <si>
    <t>803535092</t>
  </si>
  <si>
    <t>400+280+185+290+380</t>
  </si>
  <si>
    <t>7492652010</t>
  </si>
  <si>
    <t>Montáž kabelů 4- a 5-žílových Al do 25 mm2 - uložení do země, chráničky, na rošty, pod omítku apod.</t>
  </si>
  <si>
    <t>-718207000</t>
  </si>
  <si>
    <t>7492600210</t>
  </si>
  <si>
    <t>Kabely, vodiče, šňůry Al - nn Kabel silový 4 a 5-žílový, plastová izolace 1-AYKY 4x35</t>
  </si>
  <si>
    <t>270021731</t>
  </si>
  <si>
    <t>220+255</t>
  </si>
  <si>
    <t>7492600220</t>
  </si>
  <si>
    <t>Kabely, vodiče, šňůry Al - nn Kabel silový 4 a 5-žílový, plastová izolace 1-AYKY 4x50</t>
  </si>
  <si>
    <t>83218527</t>
  </si>
  <si>
    <t>165+185+185+70+255</t>
  </si>
  <si>
    <t>7492652012</t>
  </si>
  <si>
    <t>Montáž kabelů 4- a 5-žílových Al do 50 mm2 - uložení do země, chráničky, na rošty, pod omítku apod.</t>
  </si>
  <si>
    <t>-799550236</t>
  </si>
  <si>
    <t>220+255+70+255+165+185+185</t>
  </si>
  <si>
    <t>7492600250</t>
  </si>
  <si>
    <t>Kabely, vodiče, šňůry Al - nn Kabel silový 4 a 5-žílový, plastová izolace 1-AYKY 4x120</t>
  </si>
  <si>
    <t>968043409</t>
  </si>
  <si>
    <t>1250+260+430</t>
  </si>
  <si>
    <t>1700052244</t>
  </si>
  <si>
    <t>-178102657</t>
  </si>
  <si>
    <t>80+100+30+115+20</t>
  </si>
  <si>
    <t>-928925153</t>
  </si>
  <si>
    <t>-857680798</t>
  </si>
  <si>
    <t>7492751024</t>
  </si>
  <si>
    <t>Montáž ukončení kabelů nn v rozvaděči nebo na přístroji izolovaných s označením 2 - 5-ti žílových do 70 mm2 - montáž kabelové koncovky nebo záklopky včetně odizolování pláště a izolace žil kabelu, ukončení žil v rozvaděči, upevnění kabelových ok, roz. trubice, zakončení stínění apod.</t>
  </si>
  <si>
    <t>-1679921945</t>
  </si>
  <si>
    <t>-1575451706</t>
  </si>
  <si>
    <t>-1631333244</t>
  </si>
  <si>
    <t>-1504688944</t>
  </si>
  <si>
    <t>-1669121247</t>
  </si>
  <si>
    <t>1086212179</t>
  </si>
  <si>
    <t>836123567</t>
  </si>
  <si>
    <t>Poznámka k položce:_x000d_
montáž v R02</t>
  </si>
  <si>
    <t>-2027514692</t>
  </si>
  <si>
    <t>Poznámka k položce:_x000d_
chránička pro protlak</t>
  </si>
  <si>
    <t>1596122765</t>
  </si>
  <si>
    <t>350</t>
  </si>
  <si>
    <t>-1057651252</t>
  </si>
  <si>
    <t>980+21+163+16+15+9+13+51+32+32+248+248+89+42+115</t>
  </si>
  <si>
    <t>7491403510</t>
  </si>
  <si>
    <t>Kabelové rošty a žlaby Kabelové žlaby plechové, pozinkované MARS EKO 125/100 5105</t>
  </si>
  <si>
    <t>1999898830</t>
  </si>
  <si>
    <t>7491403700</t>
  </si>
  <si>
    <t>Kabelové rošty a žlaby Kabelové žlaby plechové, pozinkované Víko MARS EKO 125 5151</t>
  </si>
  <si>
    <t>1901310893</t>
  </si>
  <si>
    <t>7491455012</t>
  </si>
  <si>
    <t>Montáž plechových pozinkovaných kabelových žlabů (včetně příslušenství) šířky 40-250/50 mm včetně víka a nosníků - včetně rozměření, usazení, vyvážení, upevnění a elektrické pospojování</t>
  </si>
  <si>
    <t>2041385343</t>
  </si>
  <si>
    <t>7491403800</t>
  </si>
  <si>
    <t>Kabelové rošty a žlaby Kabelové žlaby plechové, pozinkované Koleno MARS EKO 125/50 vnější 5177</t>
  </si>
  <si>
    <t>720857748</t>
  </si>
  <si>
    <t>7491403770</t>
  </si>
  <si>
    <t>Kabelové rošty a žlaby Kabelové žlaby plechové, pozinkované Víko kolena MARS EKO 125 5159</t>
  </si>
  <si>
    <t>-1588186450</t>
  </si>
  <si>
    <t>7491455025</t>
  </si>
  <si>
    <t>Montáž plechových pozinkovaných kabelových žlabů (včetně příslušenství) koleno 45° s víkem, šířky 40-250/50 mm - včetně rozměření, usazení, vyvážení, upevnění a elektrické pospojování</t>
  </si>
  <si>
    <t>1036999193</t>
  </si>
  <si>
    <t>7491403650</t>
  </si>
  <si>
    <t>Kabelové rošty a žlaby Kabelové žlaby plechové, pozinkované Záslepka MARS EKO 125/50 5084</t>
  </si>
  <si>
    <t>1578045570</t>
  </si>
  <si>
    <t>-228052505</t>
  </si>
  <si>
    <t>-1881363289</t>
  </si>
  <si>
    <t>-1489709210</t>
  </si>
  <si>
    <t>-1169515843</t>
  </si>
  <si>
    <t>-1279497290</t>
  </si>
  <si>
    <t>chráničky</t>
  </si>
  <si>
    <t>122729910</t>
  </si>
  <si>
    <t>641454220</t>
  </si>
  <si>
    <t>48+16</t>
  </si>
  <si>
    <t>-1821415943</t>
  </si>
  <si>
    <t>-193403533</t>
  </si>
  <si>
    <t>1308141178</t>
  </si>
  <si>
    <t>1643772561</t>
  </si>
  <si>
    <t>493998547</t>
  </si>
  <si>
    <t>313087024</t>
  </si>
  <si>
    <t>180+22</t>
  </si>
  <si>
    <t>1067668388</t>
  </si>
  <si>
    <t>3*9</t>
  </si>
  <si>
    <t>-740626888</t>
  </si>
  <si>
    <t>1687293232</t>
  </si>
  <si>
    <t>-1126589311</t>
  </si>
  <si>
    <t>167262468</t>
  </si>
  <si>
    <t>23+9</t>
  </si>
  <si>
    <t>Rozvaděče, zařízení, osvětlení</t>
  </si>
  <si>
    <t>7493102210</t>
  </si>
  <si>
    <t>Venkovní osvětlení Rozvaděče pro napájení osvětlení železničních prostranství pro 5 - 8ks 3-f větví s PLC řídícím systémem</t>
  </si>
  <si>
    <t>269029869</t>
  </si>
  <si>
    <t>Poznámka k položce:_x000d_
RO-vnitřní + ROV1 a ROV2</t>
  </si>
  <si>
    <t>7493156010</t>
  </si>
  <si>
    <t>Montáž rozvaděče pro napájení osvětlení železničních prostranství do 8 kusů 3-f vývodů - do terénu nebo rozvodny včetně elektrovýzbroje</t>
  </si>
  <si>
    <t>406916115</t>
  </si>
  <si>
    <t xml:space="preserve">Poznámka k položce:_x000d_
do terénu nebo rozvodny včetně elektrovýzbroje </t>
  </si>
  <si>
    <t>7493102230</t>
  </si>
  <si>
    <t>Venkovní osvětlení Rozvaděče pro napájení osvětlení železničních prostranství Rozšíření rozvaděče osvětlení o venkovní zásuvky, 1x 32A/3f , 1x 16A/1f</t>
  </si>
  <si>
    <t>-1998532498</t>
  </si>
  <si>
    <t>7493156030</t>
  </si>
  <si>
    <t>Montáž rozvaděče pro napájení osvětlení železničních prostranství řídícího software do PLC řídící jednotky - pro možnost chodu rozvaděče a jeho oživení</t>
  </si>
  <si>
    <t>1438695623</t>
  </si>
  <si>
    <t>Poznámka k položce:_x000d_
pro možnost chodu rozvaděče a jeho oživení</t>
  </si>
  <si>
    <t>7494002278</t>
  </si>
  <si>
    <t>Rozvodnicové a rozváděčové skříně Distri Rozváděčové skříně Příslušenství Podstavce 200 mm výška 200 mm, Š x H 800 x 300-1000, pro např. QA55, QA40</t>
  </si>
  <si>
    <t>-1324554325</t>
  </si>
  <si>
    <t>1113355053</t>
  </si>
  <si>
    <t>7493600230</t>
  </si>
  <si>
    <t>Kabelové a zásuvkové skříně, elektroměrové rozvaděče Smyčkové přípojkové skříně pro vodiče do průřezu 240 mm2 (SS) 1 až 3 sady pojistkových spodků velikosti 00 kompaktní pilíř včetně základu</t>
  </si>
  <si>
    <t>313040070</t>
  </si>
  <si>
    <t>Poznámka k položce:_x000d_
KS11</t>
  </si>
  <si>
    <t>7493653025</t>
  </si>
  <si>
    <t>Montáž skříní přípojkových SS venkovních pro připojení kabelů (i kabelové smyčky) do 240 mm2 kompaktní pilíř se 3-4 sadami jistících prvků - včetně elektrovýzbroje, neobsahuje cenu za zemní práce</t>
  </si>
  <si>
    <t>1864470182</t>
  </si>
  <si>
    <t>7494008402</t>
  </si>
  <si>
    <t>Pojistkové systémy Výkonové pojistkové vložky Pojistkové vložky Nožové pojistkové vložky, velikost 00 In 160A, Un AC 500 V / DC 250 V, velikost 00, aM - charakteristika motorová pouze proti zkratu, Cd/Pb free</t>
  </si>
  <si>
    <t>-790787240</t>
  </si>
  <si>
    <t>KS11</t>
  </si>
  <si>
    <t>7494458010</t>
  </si>
  <si>
    <t>Montáž nožových pojistkových vložek velikosti 000, 1, 2, 3, 4a</t>
  </si>
  <si>
    <t>1153334363</t>
  </si>
  <si>
    <t>7593310690</t>
  </si>
  <si>
    <t>Konstrukční díly Skříň přístrojová SPP 57B (CV801019002)</t>
  </si>
  <si>
    <t>89556658</t>
  </si>
  <si>
    <t>Poznámka k položce:_x000d_
RP - společná přístrojová skříň pro přejezd</t>
  </si>
  <si>
    <t>-1594573133</t>
  </si>
  <si>
    <t>1089454300</t>
  </si>
  <si>
    <t>Poznámka k položce:_x000d_
R-SZ</t>
  </si>
  <si>
    <t>1609797876</t>
  </si>
  <si>
    <t>7494000586</t>
  </si>
  <si>
    <t>Rozvodnicové a rozváděčové skříně Distri Rozvodnicové skříně Nástěnné (IP43) pro nástěnnou montáž, jednokřídlé, neprůhledné dveře vnitřní V x Š 757 x 510, řad 5, rozteč 150 mm, modulů v řadě 24, ocel-plech</t>
  </si>
  <si>
    <t>1456275059</t>
  </si>
  <si>
    <t>Poznámka k položce:_x000d_
R-ZZ</t>
  </si>
  <si>
    <t>7494151012</t>
  </si>
  <si>
    <t>Montáž modulárních rozvodnic min. IP 30, počet modulů přes 72 do 144 - do zdi, na zeď nebo konstrukci, včetně montáže nosné konstrukce, kotevní, spojovací prvků, provedení zkoušek, dodání atestů, revizní zprávy včetně kusové zkoušky. Neobsahuje elektrovýzbroj</t>
  </si>
  <si>
    <t>2059738702</t>
  </si>
  <si>
    <t>-1113283308</t>
  </si>
  <si>
    <t>Poznámka k položce:_x000d_
RO, ROV1, ROV2, KS11, R-SZ,R-ZZ,RP</t>
  </si>
  <si>
    <t>Rozvaděče - výzbroj</t>
  </si>
  <si>
    <t>-682091574</t>
  </si>
  <si>
    <t>7494004524</t>
  </si>
  <si>
    <t>Modulární přístroje Ostatní přístroje -modulární přístroje Vypínače In 63 A, Ue AC 250/440 V, 3pól</t>
  </si>
  <si>
    <t>-1084468889</t>
  </si>
  <si>
    <t>-889422181</t>
  </si>
  <si>
    <t>-1714951499</t>
  </si>
  <si>
    <t>-450412994</t>
  </si>
  <si>
    <t>-1440305776</t>
  </si>
  <si>
    <t>do odpínače</t>
  </si>
  <si>
    <t>rezervní do rozvaděče</t>
  </si>
  <si>
    <t>7494452020</t>
  </si>
  <si>
    <t>Montáž pojistek nn do 125 A</t>
  </si>
  <si>
    <t>-83978003</t>
  </si>
  <si>
    <t>7494004108</t>
  </si>
  <si>
    <t>Modulární přístroje Přepěťové ochrany Kombinované svodiče bleskových proudů a přepětí typ 1+2, Iimp 12,5 kA, Uc AC 335 V, výměnné moduly, se signalizací, varistor, jiskřiště, 3+N-pól</t>
  </si>
  <si>
    <t>2103685728</t>
  </si>
  <si>
    <t>845382122</t>
  </si>
  <si>
    <t>7494752020</t>
  </si>
  <si>
    <t>Montáž svodičů přepětí pro sítě nn - typ 1+2 (třída B+C) modul dálkové signalizace s bezpotenciálovým přepínačem - do rozvaděče nebo skříně</t>
  </si>
  <si>
    <t>-567589537</t>
  </si>
  <si>
    <t>7494003658</t>
  </si>
  <si>
    <t>Modulární přístroje Jističe Příslušenství 1x zapínací kontakt, 1x rozpínací kontakt, např. pro LTE, LTN, LVN, MSO</t>
  </si>
  <si>
    <t>-716008648</t>
  </si>
  <si>
    <t>7494351080</t>
  </si>
  <si>
    <t>Montáž jističů (do 10 kA) přídavných zařízení k instalačním jističům do 125 A pomocného spínače (1x zap., 1x vyp. kontakt)</t>
  </si>
  <si>
    <t>1681841843</t>
  </si>
  <si>
    <t>7494003688</t>
  </si>
  <si>
    <t>Modulární přístroje Jističe Příslušenství Ue AC 230 V, 2x zapínací kontakt, např. pro LTE, LTN, LVN</t>
  </si>
  <si>
    <t>-769062614</t>
  </si>
  <si>
    <t>7494351085</t>
  </si>
  <si>
    <t>Montáž jističů (do 10 kA) přídavných zařízení k instalačním jističům do 125 A napěťové spouště</t>
  </si>
  <si>
    <t>2128110395</t>
  </si>
  <si>
    <t>7494003122</t>
  </si>
  <si>
    <t>Modulární přístroje Jističe do 80 A; 10 kA 1-pólové In 6 A, Ue AC 230 V / DC 72 V, charakteristika B, 1pól, Icn 10 kA</t>
  </si>
  <si>
    <t>-2009272493</t>
  </si>
  <si>
    <t>1801548774</t>
  </si>
  <si>
    <t>-192814934</t>
  </si>
  <si>
    <t>7494003164</t>
  </si>
  <si>
    <t>Modulární přístroje Jističe do 80 A; 10 kA 1-pólové In 16 A, Ue AC 230 V / DC 72 V, charakteristika C, 1pól, Icn 10 kA</t>
  </si>
  <si>
    <t>1171628713</t>
  </si>
  <si>
    <t>7494003196</t>
  </si>
  <si>
    <t>Modulární přístroje Jističe do 80 A; 10 kA 1-pólové In 10 A, Ue AC 230 V / DC 72 V, charakteristika D, 1pól, Icn 10 kA</t>
  </si>
  <si>
    <t>1129513607</t>
  </si>
  <si>
    <t>7494003200</t>
  </si>
  <si>
    <t>Modulární přístroje Jističe do 80 A; 10 kA 1-pólové In 16 A, Ue AC 230 V / DC 72 V, charakteristika D, 1pól, Icn 10 kA</t>
  </si>
  <si>
    <t>1167228297</t>
  </si>
  <si>
    <t>-1451868152</t>
  </si>
  <si>
    <t>7494003454</t>
  </si>
  <si>
    <t>Modulární přístroje Jističe do 80 A; 10 kA 3-pólové In 10 A, Ue AC 230/400 V / DC 216 V, charakteristika D, 3pól, Icn 10 kA</t>
  </si>
  <si>
    <t>-1784425145</t>
  </si>
  <si>
    <t>7494003458</t>
  </si>
  <si>
    <t>Modulární přístroje Jističe do 80 A; 10 kA 3-pólové In 16 A, Ue AC 230/400 V / DC 216 V, charakteristika D, 3pól, Icn 10 kA</t>
  </si>
  <si>
    <t>-508303588</t>
  </si>
  <si>
    <t>7494351030</t>
  </si>
  <si>
    <t>Montáž jističů (do 10 kA) třípólových do 20 A</t>
  </si>
  <si>
    <t>-625886162</t>
  </si>
  <si>
    <t>7494003982</t>
  </si>
  <si>
    <t>Modulární přístroje Proudové chrániče Proudové chrániče s nadproudovou ochranou 10 kA typ AC In 10 A, Ue AC 230 V, charakteristika B, Idn 30 mA, 1+N-pól, Icn 10 kA, typ AC</t>
  </si>
  <si>
    <t>-2044816099</t>
  </si>
  <si>
    <t>-1113332113</t>
  </si>
  <si>
    <t>7494003998</t>
  </si>
  <si>
    <t>Modulární přístroje Proudové chrániče Proudové chrániče s nadproudovou ochranou 10 kA typ AC In 16 A, Ue AC 230 V, charakteristika C, Idn 30 mA, 1+N-pól, Icn 10 kA, typ AC</t>
  </si>
  <si>
    <t>-14437843</t>
  </si>
  <si>
    <t>276701647</t>
  </si>
  <si>
    <t>-1273503068</t>
  </si>
  <si>
    <t>1705728244</t>
  </si>
  <si>
    <t>7494010378</t>
  </si>
  <si>
    <t>Přístroje pro spínání a ovládání Svornice a pomocný materiál Svornice Svorka RSA 4 A (RSA4) řadová bílá</t>
  </si>
  <si>
    <t>2091602145</t>
  </si>
  <si>
    <t>20+22</t>
  </si>
  <si>
    <t>1169442663</t>
  </si>
  <si>
    <t>869991511</t>
  </si>
  <si>
    <t>-1299182922</t>
  </si>
  <si>
    <t>-117862484</t>
  </si>
  <si>
    <t>-144997069</t>
  </si>
  <si>
    <t>-1780202012</t>
  </si>
  <si>
    <t>-1481652704</t>
  </si>
  <si>
    <t>7493171012</t>
  </si>
  <si>
    <t>Demontáž osvětlovacích stožárů výšky přes 6 do 14 m - včetně veškeré elektrovýzbroje (svítidla, kabely, rozvodnice)</t>
  </si>
  <si>
    <t>1678740603</t>
  </si>
  <si>
    <t>7493174015</t>
  </si>
  <si>
    <t>Demontáž svítidel z osvětlovacího stožáru, osvětlovací věže nebo brány trakčního vedení</t>
  </si>
  <si>
    <t>-342375881</t>
  </si>
  <si>
    <t>7494271015</t>
  </si>
  <si>
    <t>Demontáž rozvaděčů 1 kusu pole nn - včetně demontáže přívodních, vývodových kabelů, rámu apod., včetně nakládky rozvaděče na určený prostředek</t>
  </si>
  <si>
    <t>-1089613584</t>
  </si>
  <si>
    <t xml:space="preserve">Poznámka k položce:_x000d_
demontáže ZS1+ZS4+KS6 </t>
  </si>
  <si>
    <t>2138690507</t>
  </si>
  <si>
    <t>14+13+8+30+31+19+14+18+11+10</t>
  </si>
  <si>
    <t>1739096369</t>
  </si>
  <si>
    <t>6*0,15</t>
  </si>
  <si>
    <t>10*2,25</t>
  </si>
  <si>
    <t>1999855479</t>
  </si>
  <si>
    <t>622489408</t>
  </si>
  <si>
    <t>13+15+16+18+20+8+2+7+2+16+37+3+51+4+11</t>
  </si>
  <si>
    <t>280357614</t>
  </si>
  <si>
    <t>-123881606</t>
  </si>
  <si>
    <t>210220371</t>
  </si>
  <si>
    <t>Montáž hromosvodného vedení zemnicích desek a tyčí s připojením na svodové nebo uzemňovací vedení bez příslušenství kruhu v jímce pro spojení uzemňovacího pásku</t>
  </si>
  <si>
    <t>1811408420</t>
  </si>
  <si>
    <t>https://podminky.urs.cz/item/CS_URS_2026_01/210220371</t>
  </si>
  <si>
    <t>Poznámka k položce:_x000d_
montáž zemnící jímky</t>
  </si>
  <si>
    <t>-1396656013</t>
  </si>
  <si>
    <t>223*3</t>
  </si>
  <si>
    <t>1374723087</t>
  </si>
  <si>
    <t>(25*0,15)*1,7</t>
  </si>
  <si>
    <t>2114018</t>
  </si>
  <si>
    <t>(25*0,05)*1,7</t>
  </si>
  <si>
    <t>261651168</t>
  </si>
  <si>
    <t>1652145921</t>
  </si>
  <si>
    <t>-517211902</t>
  </si>
  <si>
    <t>-283093334</t>
  </si>
  <si>
    <t>1484416863</t>
  </si>
  <si>
    <t>-544128651</t>
  </si>
  <si>
    <t>-1648774145</t>
  </si>
  <si>
    <t>9,80392156862745*1,02 'Přepočtené koeficientem množství</t>
  </si>
  <si>
    <t>-2130287091</t>
  </si>
  <si>
    <t>616345389</t>
  </si>
  <si>
    <t>žlab</t>
  </si>
  <si>
    <t>2074</t>
  </si>
  <si>
    <t>573875241</t>
  </si>
  <si>
    <t>Poznámka k položce:_x000d_
odstranění základu po 2x JŽ</t>
  </si>
  <si>
    <t>-1664559337</t>
  </si>
  <si>
    <t>-466632964</t>
  </si>
  <si>
    <t>741110043</t>
  </si>
  <si>
    <t>Montáž trubek elektroinstalačních s nasunutím nebo našroubováním do krabic plastových ohebných, uložených pevně, vnější Ø přes 35 mm</t>
  </si>
  <si>
    <t>662689997</t>
  </si>
  <si>
    <t>https://podminky.urs.cz/item/CS_URS_2026_01/741110043</t>
  </si>
  <si>
    <t>1256842925</t>
  </si>
  <si>
    <t>1709460528</t>
  </si>
  <si>
    <t>-1480549035</t>
  </si>
  <si>
    <t>-979111175</t>
  </si>
  <si>
    <t>-1824629672</t>
  </si>
  <si>
    <t>1618106487</t>
  </si>
  <si>
    <t>516078835</t>
  </si>
  <si>
    <t>-1349960367</t>
  </si>
  <si>
    <t>-1608278246</t>
  </si>
  <si>
    <t>z bourání základů 1,8m3</t>
  </si>
  <si>
    <t>1,8*2,2</t>
  </si>
  <si>
    <t>doprava kabeláže na stavbu</t>
  </si>
  <si>
    <t>4,3+1+0,45+0,95</t>
  </si>
  <si>
    <t>doprava materiálu na stavbu</t>
  </si>
  <si>
    <t>1,2</t>
  </si>
  <si>
    <t xml:space="preserve">demontáže ZS1+ZS4+KS6 </t>
  </si>
  <si>
    <t>0,2</t>
  </si>
  <si>
    <t>2x JŽ</t>
  </si>
  <si>
    <t>2*0,26</t>
  </si>
  <si>
    <t>916612292</t>
  </si>
  <si>
    <t>553098972</t>
  </si>
  <si>
    <t>8,62</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</si>
  <si>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</si>
  <si>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</si>
  <si>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1416516245</t>
  </si>
  <si>
    <t>-1156454102</t>
  </si>
  <si>
    <t>9902900300</t>
  </si>
  <si>
    <t>Složení sypanin, drobného kusového materiálu, suti Poznámka: 1. Ceny jsou určeny pro skládání materiálu z vlastních zásob objednatele.</t>
  </si>
  <si>
    <t>-1218189158</t>
  </si>
  <si>
    <t>1099607259</t>
  </si>
  <si>
    <t>876802238</t>
  </si>
  <si>
    <t>SO 12-88-01 - Doudleby nad Orlicí, uzemnění technologického objektu</t>
  </si>
  <si>
    <t>1627402357</t>
  </si>
  <si>
    <t>Poznámka k položce:_x000d_
červená</t>
  </si>
  <si>
    <t>27+27+25+22+22+30+8+11+11+11+11+8+6+6</t>
  </si>
  <si>
    <t>-191698847</t>
  </si>
  <si>
    <t>-1641591941</t>
  </si>
  <si>
    <t>-1895492899</t>
  </si>
  <si>
    <t>-26331570</t>
  </si>
  <si>
    <t>225+32</t>
  </si>
  <si>
    <t>-1846278828</t>
  </si>
  <si>
    <t xml:space="preserve">Poznámka k položce:_x000d_
hloubkový zemnič pro uzemnění </t>
  </si>
  <si>
    <t>1114520303</t>
  </si>
  <si>
    <t>1117652341</t>
  </si>
  <si>
    <t>954560169</t>
  </si>
  <si>
    <t>-719711064</t>
  </si>
  <si>
    <t>7491601410</t>
  </si>
  <si>
    <t>Uzemnění Hromosvodné vedení Svorka SP</t>
  </si>
  <si>
    <t>-1252333428</t>
  </si>
  <si>
    <t>7+8</t>
  </si>
  <si>
    <t>7491601710</t>
  </si>
  <si>
    <t>Uzemnění Hromosvodné vedení Svorka SZa zkušební (SZm)</t>
  </si>
  <si>
    <t>-412695202</t>
  </si>
  <si>
    <t>8+7</t>
  </si>
  <si>
    <t>-1695742145</t>
  </si>
  <si>
    <t>28+13</t>
  </si>
  <si>
    <t>1369451452</t>
  </si>
  <si>
    <t>75+15+15</t>
  </si>
  <si>
    <t>-1770826563</t>
  </si>
  <si>
    <t>1401635184</t>
  </si>
  <si>
    <t>370073631</t>
  </si>
  <si>
    <t>1489034047</t>
  </si>
  <si>
    <t>1365282176</t>
  </si>
  <si>
    <t>pro ZJ</t>
  </si>
  <si>
    <t>7*(0,6*0,6*1)</t>
  </si>
  <si>
    <t>-2025246819</t>
  </si>
  <si>
    <t>1393545556</t>
  </si>
  <si>
    <t>1556199728</t>
  </si>
  <si>
    <t>-1366446109</t>
  </si>
  <si>
    <t>-245400071</t>
  </si>
  <si>
    <t>1903431627</t>
  </si>
  <si>
    <t>-1535222001</t>
  </si>
  <si>
    <t>VON - VON</t>
  </si>
  <si>
    <t>-1706532189</t>
  </si>
  <si>
    <t xml:space="preserve">Poznámka k položce:_x000d_
Měrnou jednotkou je t přepravovaného materiálu._x000d_
</t>
  </si>
  <si>
    <t>Množství dle souhrnné technické zprávy</t>
  </si>
  <si>
    <t>15 01 01 Obaly papírové a lepenkové</t>
  </si>
  <si>
    <t>0,02</t>
  </si>
  <si>
    <t>15 01 02 Obaly plastové</t>
  </si>
  <si>
    <t>0,012</t>
  </si>
  <si>
    <t>15 01 03 Obaly dřevěné</t>
  </si>
  <si>
    <t>17 01 01 Beton z demolic objektů, základů</t>
  </si>
  <si>
    <t>45,660</t>
  </si>
  <si>
    <t>17 01 07 Stavební a demoliční suť</t>
  </si>
  <si>
    <t>0,015</t>
  </si>
  <si>
    <t>17 04 02 Odpad hliníku</t>
  </si>
  <si>
    <t>17 04 07 Směsné kovy</t>
  </si>
  <si>
    <t>0,010</t>
  </si>
  <si>
    <t>17 04 11 Kabely neznečištěné</t>
  </si>
  <si>
    <t>0,690</t>
  </si>
  <si>
    <t>17 05 04 Výkopová zemina</t>
  </si>
  <si>
    <t>33,000</t>
  </si>
  <si>
    <t>17 05 04 Sypaný materiál z nástupišť</t>
  </si>
  <si>
    <t>114,294</t>
  </si>
  <si>
    <t>17 05 08 Štěrk čistý - Částečné využití v rámci stavby</t>
  </si>
  <si>
    <t>14,420*0,1</t>
  </si>
  <si>
    <t>17 06 04 Izolační materiály čisté – minerální vata izolační</t>
  </si>
  <si>
    <t>0,059</t>
  </si>
  <si>
    <t>20 01 21 Zářivky a jiný odpad obsahující rtuť</t>
  </si>
  <si>
    <t>0,002</t>
  </si>
  <si>
    <t>20 03 01 Směsný komunální odpad</t>
  </si>
  <si>
    <t>2,621</t>
  </si>
  <si>
    <t>-18877606</t>
  </si>
  <si>
    <t>197,945*3</t>
  </si>
  <si>
    <t>244161907</t>
  </si>
  <si>
    <t>16 02 14 Vyřazená zařízení</t>
  </si>
  <si>
    <t>3,870</t>
  </si>
  <si>
    <t>16 06 02 Nikl – kadmiové baterie a akumulátory</t>
  </si>
  <si>
    <t>0,0001</t>
  </si>
  <si>
    <t>17 01 01 Kůly a sloupy betonové, betonové pražce</t>
  </si>
  <si>
    <t>4,123</t>
  </si>
  <si>
    <t>17 04 05 Rozvaděče kovové bez výzbroje</t>
  </si>
  <si>
    <t>0,03</t>
  </si>
  <si>
    <t>17 09 04 Laminát z demolic technologických domků</t>
  </si>
  <si>
    <t>1,847</t>
  </si>
  <si>
    <t>-129464997</t>
  </si>
  <si>
    <t>9,870*3</t>
  </si>
  <si>
    <t>-663913958</t>
  </si>
  <si>
    <t>-120224145</t>
  </si>
  <si>
    <t>-1001240593</t>
  </si>
  <si>
    <t>Zemina odvezená na místo určené investorem stavby</t>
  </si>
  <si>
    <t>-810418933</t>
  </si>
  <si>
    <t>3,87</t>
  </si>
  <si>
    <t>17 01 02 Stavební a demoliční suť (cihly)</t>
  </si>
  <si>
    <t>9909000200</t>
  </si>
  <si>
    <t>Poplatek za uložení nebezpečného odpadu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</si>
  <si>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-1118029949</t>
  </si>
  <si>
    <t>16 06 02 Nikl-kadmiové baterie a akumulátory</t>
  </si>
  <si>
    <t>-750830007</t>
  </si>
  <si>
    <t>17 05 08 Štěrk čistý</t>
  </si>
  <si>
    <t>14,420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</si>
  <si>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</si>
  <si>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1826711692</t>
  </si>
  <si>
    <t>022101001</t>
  </si>
  <si>
    <t>Geodetické práce Geodetické práce před opravou</t>
  </si>
  <si>
    <t>%</t>
  </si>
  <si>
    <t>-1363560012</t>
  </si>
  <si>
    <t>022101021</t>
  </si>
  <si>
    <t>Geodetické práce Geodetické práce po ukončení opravy</t>
  </si>
  <si>
    <t>-1570422781</t>
  </si>
  <si>
    <t>022121001</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</si>
  <si>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</si>
  <si>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-1792065962</t>
  </si>
  <si>
    <t>023131011</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</si>
  <si>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</si>
  <si>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520825176</t>
  </si>
  <si>
    <t>1*0,0075 'Přepočtené koeficientem množství</t>
  </si>
  <si>
    <t>024101301</t>
  </si>
  <si>
    <t>Inženýrská činnost posudky (např. statické aj.) a dozory</t>
  </si>
  <si>
    <t>-866845234</t>
  </si>
  <si>
    <t>033121001</t>
  </si>
  <si>
    <t>Provozní vlivy Rušení prací železničním provozem širá trať nebo dopravny s kolejovým rozvětvením s počtem vlaků za směnu 8,5 hod. do 25</t>
  </si>
  <si>
    <t>-54010845</t>
  </si>
  <si>
    <t>023101041</t>
  </si>
  <si>
    <t>Projektové práce Projektové práce v rozsahu ZRN (vyjma dále jmenované práce) přes 20 mil. Kč</t>
  </si>
  <si>
    <t>1190124951</t>
  </si>
  <si>
    <t>Poznámka k položce:_x000d_
Montážně-výrobní dokumentace, autorský dozor</t>
  </si>
  <si>
    <t>031101041</t>
  </si>
  <si>
    <t>Zařízení a vybavení staveniště vyjma dále jmenované práce včetně opatření na ochranu sousedních pozemků, informační tabule, dopravního značení na staveništi aj. při velikosti nákladů přes 20 mil. Kč</t>
  </si>
  <si>
    <t>937897203</t>
  </si>
  <si>
    <t>Poznámka k položce:_x000d_
SO 12-71-01_x000d_
SO 12-72-01_x000d_
SO 12-72-03</t>
  </si>
  <si>
    <t>5913320015</t>
  </si>
  <si>
    <t>Oplocení dráhy výměna plotového panelu Poznámka: 1. V cenách na zřízení jsou započteny náklady na výměnu, demontáž a montáž včetně případných zemních prací, urovnání terénu a naložení výzisku na dopravní prostředek. 2. V cenách nejsou obsaženy náklady na dodávku materiálu.</t>
  </si>
  <si>
    <t>1117412217</t>
  </si>
  <si>
    <t>SEZNAM FIGUR</t>
  </si>
  <si>
    <t>Výměra</t>
  </si>
  <si>
    <t>PS 12-01-11/ 01</t>
  </si>
  <si>
    <t>Použití figury:</t>
  </si>
  <si>
    <t>Hloubení kabelových rýh ručně š 35 cm hl 50 cm v hornině tř I skupiny 3</t>
  </si>
  <si>
    <t>Zásyp kabelových rýh ručně se zhutněním š 35 cm hl 50 cm z horniny tř I skupiny 3</t>
  </si>
  <si>
    <t>KOL</t>
  </si>
  <si>
    <t>Kolejnice k výzisku</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</si>
</sst>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i/>
      <sz val="9"/>
      <color rgb="FF0000FF"/>
      <name val="Arial CE"/>
    </font>
    <font>
      <i/>
      <sz val="8"/>
      <color rgb="FF0000FF"/>
      <name val="Arial CE"/>
    </font>
    <font>
      <sz val="7"/>
      <color rgb="FF969696"/>
      <name val="Arial CE"/>
    </font>
    <font>
      <i/>
      <sz val="7"/>
      <color rgb="FF969696"/>
      <name val="Arial CE"/>
    </font>
    <font>
      <sz val="8"/>
      <color rgb="FF000000"/>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3" fillId="0" borderId="0" applyNumberFormat="0" applyFill="0" applyBorder="0" applyAlignment="0" applyProtection="0"/>
  </cellStyleXfs>
  <cellXfs count="31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8" fillId="0" borderId="19" xfId="0" applyNumberFormat="1" applyFont="1" applyBorder="1" applyAlignment="1" applyProtection="1">
      <alignment vertical="center"/>
    </xf>
    <xf numFmtId="4" fontId="28" fillId="0" borderId="20" xfId="0" applyNumberFormat="1" applyFont="1" applyBorder="1" applyAlignment="1" applyProtection="1">
      <alignment vertical="center"/>
    </xf>
    <xf numFmtId="166"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39" fillId="0" borderId="0" xfId="0" applyFont="1" applyAlignment="1" applyProtection="1">
      <alignment horizontal="left" vertical="center"/>
    </xf>
    <xf numFmtId="0" fontId="40"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4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37" fillId="2" borderId="19" xfId="0" applyFont="1" applyFill="1" applyBorder="1" applyAlignment="1" applyProtection="1">
      <alignment horizontal="left" vertical="center"/>
      <protection locked="0"/>
    </xf>
    <xf numFmtId="0" fontId="37"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167" fontId="22" fillId="2" borderId="22"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4" fillId="0" borderId="0" xfId="0" applyFont="1" applyAlignment="1">
      <alignment horizontal="left" vertical="center" wrapText="1"/>
    </xf>
    <xf numFmtId="0" fontId="42" fillId="0" borderId="16" xfId="0" applyFont="1" applyBorder="1" applyAlignment="1">
      <alignment horizontal="left" vertical="center" wrapText="1"/>
    </xf>
    <xf numFmtId="0" fontId="42" fillId="0" borderId="22" xfId="0" applyFont="1" applyBorder="1" applyAlignment="1">
      <alignment horizontal="left" vertical="center" wrapText="1"/>
    </xf>
    <xf numFmtId="0" fontId="42" fillId="0" borderId="22" xfId="0" applyFont="1" applyBorder="1" applyAlignment="1">
      <alignment horizontal="left" vertical="center"/>
    </xf>
    <xf numFmtId="167" fontId="42"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styles" Target="styles.xml" /><Relationship Id="rId55" Type="http://schemas.openxmlformats.org/officeDocument/2006/relationships/theme" Target="theme/theme1.xml" /><Relationship Id="rId56" Type="http://schemas.openxmlformats.org/officeDocument/2006/relationships/calcChain" Target="calcChain.xml" /><Relationship Id="rId57"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6_01/741320105" TargetMode="External" /><Relationship Id="rId2" Type="http://schemas.openxmlformats.org/officeDocument/2006/relationships/hyperlink" Target="https://podminky.urs.cz/item/CS_URS_2026_01/741320135" TargetMode="External" /><Relationship Id="rId3" Type="http://schemas.openxmlformats.org/officeDocument/2006/relationships/hyperlink" Target="https://podminky.urs.cz/item/CS_URS_2026_01/742124001" TargetMode="External" /><Relationship Id="rId4" Type="http://schemas.openxmlformats.org/officeDocument/2006/relationships/hyperlink" Target="https://podminky.urs.cz/item/CS_URS_2026_01/742124005" TargetMode="External" /><Relationship Id="rId5" Type="http://schemas.openxmlformats.org/officeDocument/2006/relationships/hyperlink" Target="https://podminky.urs.cz/item/CS_URS_2026_01/460010023" TargetMode="External" /><Relationship Id="rId6" Type="http://schemas.openxmlformats.org/officeDocument/2006/relationships/hyperlink" Target="https://podminky.urs.cz/item/CS_URS_2026_01/460131113" TargetMode="External" /><Relationship Id="rId7" Type="http://schemas.openxmlformats.org/officeDocument/2006/relationships/hyperlink" Target="https://podminky.urs.cz/item/CS_URS_2026_01/460391123" TargetMode="External" /><Relationship Id="rId8" Type="http://schemas.openxmlformats.org/officeDocument/2006/relationships/hyperlink" Target="https://podminky.urs.cz/item/CS_URS_2026_01/460161142" TargetMode="External" /><Relationship Id="rId9" Type="http://schemas.openxmlformats.org/officeDocument/2006/relationships/hyperlink" Target="https://podminky.urs.cz/item/CS_URS_2026_01/460161182" TargetMode="External" /><Relationship Id="rId10" Type="http://schemas.openxmlformats.org/officeDocument/2006/relationships/hyperlink" Target="https://podminky.urs.cz/item/CS_URS_2026_01/460161312" TargetMode="External" /><Relationship Id="rId11" Type="http://schemas.openxmlformats.org/officeDocument/2006/relationships/hyperlink" Target="https://podminky.urs.cz/item/CS_URS_2026_01/460431152" TargetMode="External" /><Relationship Id="rId12" Type="http://schemas.openxmlformats.org/officeDocument/2006/relationships/hyperlink" Target="https://podminky.urs.cz/item/CS_URS_2026_01/460431192" TargetMode="External" /><Relationship Id="rId13" Type="http://schemas.openxmlformats.org/officeDocument/2006/relationships/hyperlink" Target="https://podminky.urs.cz/item/CS_URS_2026_01/460431332" TargetMode="External" /><Relationship Id="rId14" Type="http://schemas.openxmlformats.org/officeDocument/2006/relationships/hyperlink" Target="https://podminky.urs.cz/item/CS_URS_2026_01/460581131" TargetMode="External" /><Relationship Id="rId15" Type="http://schemas.openxmlformats.org/officeDocument/2006/relationships/hyperlink" Target="https://podminky.urs.cz/item/CS_URS_2026_01/460661111" TargetMode="External" /><Relationship Id="rId1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6_01/742124001" TargetMode="External" /><Relationship Id="rId2" Type="http://schemas.openxmlformats.org/officeDocument/2006/relationships/hyperlink" Target="https://podminky.urs.cz/item/CS_URS_2026_01/742124005" TargetMode="External" /><Relationship Id="rId3" Type="http://schemas.openxmlformats.org/officeDocument/2006/relationships/hyperlink" Target="https://podminky.urs.cz/item/CS_URS_2026_01/460010023" TargetMode="External" /><Relationship Id="rId4" Type="http://schemas.openxmlformats.org/officeDocument/2006/relationships/hyperlink" Target="https://podminky.urs.cz/item/CS_URS_2026_01/460131113" TargetMode="External" /><Relationship Id="rId5" Type="http://schemas.openxmlformats.org/officeDocument/2006/relationships/hyperlink" Target="https://podminky.urs.cz/item/CS_URS_2026_01/460391123" TargetMode="External" /><Relationship Id="rId6" Type="http://schemas.openxmlformats.org/officeDocument/2006/relationships/hyperlink" Target="https://podminky.urs.cz/item/CS_URS_2026_01/460161182" TargetMode="External" /><Relationship Id="rId7" Type="http://schemas.openxmlformats.org/officeDocument/2006/relationships/hyperlink" Target="https://podminky.urs.cz/item/CS_URS_2026_01/460161312" TargetMode="External" /><Relationship Id="rId8" Type="http://schemas.openxmlformats.org/officeDocument/2006/relationships/hyperlink" Target="https://podminky.urs.cz/item/CS_URS_2026_01/460431192" TargetMode="External" /><Relationship Id="rId9" Type="http://schemas.openxmlformats.org/officeDocument/2006/relationships/hyperlink" Target="https://podminky.urs.cz/item/CS_URS_2026_01/460431332" TargetMode="External" /><Relationship Id="rId10" Type="http://schemas.openxmlformats.org/officeDocument/2006/relationships/hyperlink" Target="https://podminky.urs.cz/item/CS_URS_2026_01/460631214" TargetMode="External" /><Relationship Id="rId11" Type="http://schemas.openxmlformats.org/officeDocument/2006/relationships/hyperlink" Target="https://podminky.urs.cz/item/CS_URS_2026_01/460632113" TargetMode="External" /><Relationship Id="rId12" Type="http://schemas.openxmlformats.org/officeDocument/2006/relationships/hyperlink" Target="https://podminky.urs.cz/item/CS_URS_2026_01/460632213" TargetMode="External" /><Relationship Id="rId13" Type="http://schemas.openxmlformats.org/officeDocument/2006/relationships/hyperlink" Target="https://podminky.urs.cz/item/CS_URS_2026_01/460581131" TargetMode="External" /><Relationship Id="rId14"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6_01/460010023" TargetMode="External" /><Relationship Id="rId2" Type="http://schemas.openxmlformats.org/officeDocument/2006/relationships/hyperlink" Target="https://podminky.urs.cz/item/CS_URS_2026_01/460131113" TargetMode="External" /><Relationship Id="rId3" Type="http://schemas.openxmlformats.org/officeDocument/2006/relationships/hyperlink" Target="https://podminky.urs.cz/item/CS_URS_2026_01/460391123" TargetMode="External" /><Relationship Id="rId4" Type="http://schemas.openxmlformats.org/officeDocument/2006/relationships/hyperlink" Target="https://podminky.urs.cz/item/CS_URS_2026_01/460161142" TargetMode="External" /><Relationship Id="rId5" Type="http://schemas.openxmlformats.org/officeDocument/2006/relationships/hyperlink" Target="https://podminky.urs.cz/item/CS_URS_2026_01/460161182" TargetMode="External" /><Relationship Id="rId6" Type="http://schemas.openxmlformats.org/officeDocument/2006/relationships/hyperlink" Target="https://podminky.urs.cz/item/CS_URS_2026_01/460161312" TargetMode="External" /><Relationship Id="rId7" Type="http://schemas.openxmlformats.org/officeDocument/2006/relationships/hyperlink" Target="https://podminky.urs.cz/item/CS_URS_2026_01/460431152" TargetMode="External" /><Relationship Id="rId8" Type="http://schemas.openxmlformats.org/officeDocument/2006/relationships/hyperlink" Target="https://podminky.urs.cz/item/CS_URS_2026_01/460431192" TargetMode="External" /><Relationship Id="rId9" Type="http://schemas.openxmlformats.org/officeDocument/2006/relationships/hyperlink" Target="https://podminky.urs.cz/item/CS_URS_2026_01/460431332" TargetMode="External" /><Relationship Id="rId10" Type="http://schemas.openxmlformats.org/officeDocument/2006/relationships/hyperlink" Target="https://podminky.urs.cz/item/CS_URS_2026_01/460581131" TargetMode="External" /><Relationship Id="rId11" Type="http://schemas.openxmlformats.org/officeDocument/2006/relationships/hyperlink" Target="https://podminky.urs.cz/item/CS_URS_2026_01/460631214" TargetMode="External" /><Relationship Id="rId12" Type="http://schemas.openxmlformats.org/officeDocument/2006/relationships/hyperlink" Target="https://podminky.urs.cz/item/CS_URS_2026_01/460632113" TargetMode="External" /><Relationship Id="rId13" Type="http://schemas.openxmlformats.org/officeDocument/2006/relationships/hyperlink" Target="https://podminky.urs.cz/item/CS_URS_2026_01/460632213" TargetMode="External" /><Relationship Id="rId14" Type="http://schemas.openxmlformats.org/officeDocument/2006/relationships/hyperlink" Target="https://podminky.urs.cz/item/CS_URS_2026_01/460661111" TargetMode="External" /><Relationship Id="rId15"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6_01/460631214" TargetMode="External" /><Relationship Id="rId2" Type="http://schemas.openxmlformats.org/officeDocument/2006/relationships/hyperlink" Target="https://podminky.urs.cz/item/CS_URS_2026_01/460632113" TargetMode="External" /><Relationship Id="rId3" Type="http://schemas.openxmlformats.org/officeDocument/2006/relationships/hyperlink" Target="https://podminky.urs.cz/item/CS_URS_2026_01/460632213" TargetMode="External" /><Relationship Id="rId4" Type="http://schemas.openxmlformats.org/officeDocument/2006/relationships/hyperlink" Target="https://podminky.urs.cz/item/CS_URS_2026_01/468081212" TargetMode="External" /><Relationship Id="rId5" Type="http://schemas.openxmlformats.org/officeDocument/2006/relationships/hyperlink" Target="https://podminky.urs.cz/item/CS_URS_2026_01/468081334" TargetMode="External" /><Relationship Id="rId6" Type="http://schemas.openxmlformats.org/officeDocument/2006/relationships/hyperlink" Target="https://podminky.urs.cz/item/CS_URS_2026_01/971024561" TargetMode="External" /><Relationship Id="rId7" Type="http://schemas.openxmlformats.org/officeDocument/2006/relationships/hyperlink" Target="https://podminky.urs.cz/item/CS_URS_2026_01/HZS1302" TargetMode="External" /><Relationship Id="rId8"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6_01/612325419" TargetMode="External" /><Relationship Id="rId2" Type="http://schemas.openxmlformats.org/officeDocument/2006/relationships/hyperlink" Target="https://podminky.urs.cz/item/CS_URS_2026_01/631311115" TargetMode="External" /><Relationship Id="rId3" Type="http://schemas.openxmlformats.org/officeDocument/2006/relationships/hyperlink" Target="https://podminky.urs.cz/item/CS_URS_2026_01/631319011" TargetMode="External" /><Relationship Id="rId4" Type="http://schemas.openxmlformats.org/officeDocument/2006/relationships/hyperlink" Target="https://podminky.urs.cz/item/CS_URS_2026_01/634112112" TargetMode="External" /><Relationship Id="rId5" Type="http://schemas.openxmlformats.org/officeDocument/2006/relationships/hyperlink" Target="https://podminky.urs.cz/item/CS_URS_2026_01/949101111" TargetMode="External" /><Relationship Id="rId6" Type="http://schemas.openxmlformats.org/officeDocument/2006/relationships/hyperlink" Target="https://podminky.urs.cz/item/CS_URS_2026_01/952901111" TargetMode="External" /><Relationship Id="rId7" Type="http://schemas.openxmlformats.org/officeDocument/2006/relationships/hyperlink" Target="https://podminky.urs.cz/item/CS_URS_2026_01/965042141" TargetMode="External" /><Relationship Id="rId8" Type="http://schemas.openxmlformats.org/officeDocument/2006/relationships/hyperlink" Target="https://podminky.urs.cz/item/CS_URS_2026_01/978013161" TargetMode="External" /><Relationship Id="rId9" Type="http://schemas.openxmlformats.org/officeDocument/2006/relationships/hyperlink" Target="https://podminky.urs.cz/item/CS_URS_2026_01/997013211" TargetMode="External" /><Relationship Id="rId10" Type="http://schemas.openxmlformats.org/officeDocument/2006/relationships/hyperlink" Target="https://podminky.urs.cz/item/CS_URS_2026_01/997013501" TargetMode="External" /><Relationship Id="rId11" Type="http://schemas.openxmlformats.org/officeDocument/2006/relationships/hyperlink" Target="https://podminky.urs.cz/item/CS_URS_2026_01/997013509" TargetMode="External" /><Relationship Id="rId12" Type="http://schemas.openxmlformats.org/officeDocument/2006/relationships/hyperlink" Target="https://podminky.urs.cz/item/CS_URS_2026_01/997013635" TargetMode="External" /><Relationship Id="rId13" Type="http://schemas.openxmlformats.org/officeDocument/2006/relationships/hyperlink" Target="https://podminky.urs.cz/item/CS_URS_2026_01/997013814" TargetMode="External" /><Relationship Id="rId14" Type="http://schemas.openxmlformats.org/officeDocument/2006/relationships/hyperlink" Target="https://podminky.urs.cz/item/CS_URS_2026_01/997013861" TargetMode="External" /><Relationship Id="rId15" Type="http://schemas.openxmlformats.org/officeDocument/2006/relationships/hyperlink" Target="https://podminky.urs.cz/item/CS_URS_2026_01/997013871" TargetMode="External" /><Relationship Id="rId16" Type="http://schemas.openxmlformats.org/officeDocument/2006/relationships/hyperlink" Target="https://podminky.urs.cz/item/CS_URS_2026_01/998018001" TargetMode="External" /><Relationship Id="rId17" Type="http://schemas.openxmlformats.org/officeDocument/2006/relationships/hyperlink" Target="https://podminky.urs.cz/item/CS_URS_2026_01/713120821" TargetMode="External" /><Relationship Id="rId18" Type="http://schemas.openxmlformats.org/officeDocument/2006/relationships/hyperlink" Target="https://podminky.urs.cz/item/CS_URS_2026_01/713121111" TargetMode="External" /><Relationship Id="rId19" Type="http://schemas.openxmlformats.org/officeDocument/2006/relationships/hyperlink" Target="https://podminky.urs.cz/item/CS_URS_2026_01/998713121" TargetMode="External" /><Relationship Id="rId20" Type="http://schemas.openxmlformats.org/officeDocument/2006/relationships/hyperlink" Target="https://podminky.urs.cz/item/CS_URS_2026_01/763431001" TargetMode="External" /><Relationship Id="rId21" Type="http://schemas.openxmlformats.org/officeDocument/2006/relationships/hyperlink" Target="https://podminky.urs.cz/item/CS_URS_2026_01/998763331" TargetMode="External" /><Relationship Id="rId22" Type="http://schemas.openxmlformats.org/officeDocument/2006/relationships/hyperlink" Target="https://podminky.urs.cz/item/CS_URS_2026_01/776111112" TargetMode="External" /><Relationship Id="rId23" Type="http://schemas.openxmlformats.org/officeDocument/2006/relationships/hyperlink" Target="https://podminky.urs.cz/item/CS_URS_2026_01/776111311" TargetMode="External" /><Relationship Id="rId24" Type="http://schemas.openxmlformats.org/officeDocument/2006/relationships/hyperlink" Target="https://podminky.urs.cz/item/CS_URS_2026_01/776141112" TargetMode="External" /><Relationship Id="rId25" Type="http://schemas.openxmlformats.org/officeDocument/2006/relationships/hyperlink" Target="https://podminky.urs.cz/item/CS_URS_2026_01/776201811" TargetMode="External" /><Relationship Id="rId26" Type="http://schemas.openxmlformats.org/officeDocument/2006/relationships/hyperlink" Target="https://podminky.urs.cz/item/CS_URS_2026_01/776221111" TargetMode="External" /><Relationship Id="rId27" Type="http://schemas.openxmlformats.org/officeDocument/2006/relationships/hyperlink" Target="https://podminky.urs.cz/item/CS_URS_2026_01/776410811" TargetMode="External" /><Relationship Id="rId28" Type="http://schemas.openxmlformats.org/officeDocument/2006/relationships/hyperlink" Target="https://podminky.urs.cz/item/CS_URS_2026_01/776411111" TargetMode="External" /><Relationship Id="rId29" Type="http://schemas.openxmlformats.org/officeDocument/2006/relationships/hyperlink" Target="https://podminky.urs.cz/item/CS_URS_2026_01/776991121" TargetMode="External" /><Relationship Id="rId30" Type="http://schemas.openxmlformats.org/officeDocument/2006/relationships/hyperlink" Target="https://podminky.urs.cz/item/CS_URS_2026_01/998776121" TargetMode="External" /><Relationship Id="rId31" Type="http://schemas.openxmlformats.org/officeDocument/2006/relationships/hyperlink" Target="https://podminky.urs.cz/item/CS_URS_2026_01/784171111" TargetMode="External" /><Relationship Id="rId32" Type="http://schemas.openxmlformats.org/officeDocument/2006/relationships/hyperlink" Target="https://podminky.urs.cz/item/CS_URS_2026_01/784181101" TargetMode="External" /><Relationship Id="rId33" Type="http://schemas.openxmlformats.org/officeDocument/2006/relationships/hyperlink" Target="https://podminky.urs.cz/item/CS_URS_2026_01/784221111" TargetMode="External" /><Relationship Id="rId34"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6_01/HZS1301" TargetMode="External" /><Relationship Id="rId2" Type="http://schemas.openxmlformats.org/officeDocument/2006/relationships/hyperlink" Target="https://podminky.urs.cz/item/CS_URS_2026_01/468111122" TargetMode="External" /><Relationship Id="rId3" Type="http://schemas.openxmlformats.org/officeDocument/2006/relationships/hyperlink" Target="https://podminky.urs.cz/item/CS_URS_2026_01/HZS2311" TargetMode="External" /><Relationship Id="rId4"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6_01/121151103" TargetMode="External" /><Relationship Id="rId2" Type="http://schemas.openxmlformats.org/officeDocument/2006/relationships/hyperlink" Target="https://podminky.urs.cz/item/CS_URS_2026_01/131251100" TargetMode="External" /><Relationship Id="rId3" Type="http://schemas.openxmlformats.org/officeDocument/2006/relationships/hyperlink" Target="https://podminky.urs.cz/item/CS_URS_2026_01/132251101" TargetMode="External" /><Relationship Id="rId4" Type="http://schemas.openxmlformats.org/officeDocument/2006/relationships/hyperlink" Target="https://podminky.urs.cz/item/CS_URS_2026_01/162751117" TargetMode="External" /><Relationship Id="rId5" Type="http://schemas.openxmlformats.org/officeDocument/2006/relationships/hyperlink" Target="https://podminky.urs.cz/item/CS_URS_2026_01/162751119" TargetMode="External" /><Relationship Id="rId6" Type="http://schemas.openxmlformats.org/officeDocument/2006/relationships/hyperlink" Target="https://podminky.urs.cz/item/CS_URS_2026_01/171201221" TargetMode="External" /><Relationship Id="rId7" Type="http://schemas.openxmlformats.org/officeDocument/2006/relationships/hyperlink" Target="https://podminky.urs.cz/item/CS_URS_2026_01/171201231" TargetMode="External" /><Relationship Id="rId8" Type="http://schemas.openxmlformats.org/officeDocument/2006/relationships/hyperlink" Target="https://podminky.urs.cz/item/CS_URS_2026_01/171251201" TargetMode="External" /><Relationship Id="rId9" Type="http://schemas.openxmlformats.org/officeDocument/2006/relationships/hyperlink" Target="https://podminky.urs.cz/item/CS_URS_2026_01/274313711" TargetMode="External" /><Relationship Id="rId10" Type="http://schemas.openxmlformats.org/officeDocument/2006/relationships/hyperlink" Target="https://podminky.urs.cz/item/CS_URS_2026_01/274351121" TargetMode="External" /><Relationship Id="rId11" Type="http://schemas.openxmlformats.org/officeDocument/2006/relationships/hyperlink" Target="https://podminky.urs.cz/item/CS_URS_2026_01/274351122" TargetMode="External" /><Relationship Id="rId12" Type="http://schemas.openxmlformats.org/officeDocument/2006/relationships/hyperlink" Target="https://podminky.urs.cz/item/CS_URS_2026_01/564770001" TargetMode="External" /><Relationship Id="rId13" Type="http://schemas.openxmlformats.org/officeDocument/2006/relationships/hyperlink" Target="https://podminky.urs.cz/item/CS_URS_2026_01/596211111" TargetMode="External" /><Relationship Id="rId14" Type="http://schemas.openxmlformats.org/officeDocument/2006/relationships/hyperlink" Target="https://podminky.urs.cz/item/CS_URS_2026_01/916331112" TargetMode="External" /><Relationship Id="rId15" Type="http://schemas.openxmlformats.org/officeDocument/2006/relationships/hyperlink" Target="https://podminky.urs.cz/item/CS_URS_2026_01/998223011" TargetMode="External" /><Relationship Id="rId1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6_01/460161283" TargetMode="External" /><Relationship Id="rId2" Type="http://schemas.openxmlformats.org/officeDocument/2006/relationships/hyperlink" Target="https://podminky.urs.cz/item/CS_URS_2026_01/460431293" TargetMode="External" /><Relationship Id="rId3" Type="http://schemas.openxmlformats.org/officeDocument/2006/relationships/hyperlink" Target="https://podminky.urs.cz/item/CS_URS_2026_01/181951114" TargetMode="External" /><Relationship Id="rId4" Type="http://schemas.openxmlformats.org/officeDocument/2006/relationships/hyperlink" Target="https://podminky.urs.cz/item/CS_URS_2026_01/871143202" TargetMode="External" /><Relationship Id="rId5"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6_01/121151103" TargetMode="External" /><Relationship Id="rId2" Type="http://schemas.openxmlformats.org/officeDocument/2006/relationships/hyperlink" Target="https://podminky.urs.cz/item/CS_URS_2026_01/131251102" TargetMode="External" /><Relationship Id="rId3" Type="http://schemas.openxmlformats.org/officeDocument/2006/relationships/hyperlink" Target="https://podminky.urs.cz/item/CS_URS_2026_01/162751117" TargetMode="External" /><Relationship Id="rId4" Type="http://schemas.openxmlformats.org/officeDocument/2006/relationships/hyperlink" Target="https://podminky.urs.cz/item/CS_URS_2026_01/162751119" TargetMode="External" /><Relationship Id="rId5" Type="http://schemas.openxmlformats.org/officeDocument/2006/relationships/hyperlink" Target="https://podminky.urs.cz/item/CS_URS_2026_01/171201221" TargetMode="External" /><Relationship Id="rId6" Type="http://schemas.openxmlformats.org/officeDocument/2006/relationships/hyperlink" Target="https://podminky.urs.cz/item/CS_URS_2026_01/171201231" TargetMode="External" /><Relationship Id="rId7" Type="http://schemas.openxmlformats.org/officeDocument/2006/relationships/hyperlink" Target="https://podminky.urs.cz/item/CS_URS_2026_01/171251201" TargetMode="External" /><Relationship Id="rId8" Type="http://schemas.openxmlformats.org/officeDocument/2006/relationships/hyperlink" Target="https://podminky.urs.cz/item/CS_URS_2026_01/174151102" TargetMode="External" /><Relationship Id="rId9" Type="http://schemas.openxmlformats.org/officeDocument/2006/relationships/hyperlink" Target="https://podminky.urs.cz/item/CS_URS_2026_01/181912111" TargetMode="External" /><Relationship Id="rId10" Type="http://schemas.openxmlformats.org/officeDocument/2006/relationships/hyperlink" Target="https://podminky.urs.cz/item/CS_URS_2026_01/564730001" TargetMode="External" /><Relationship Id="rId11" Type="http://schemas.openxmlformats.org/officeDocument/2006/relationships/hyperlink" Target="https://podminky.urs.cz/item/CS_URS_2026_01/564770001" TargetMode="External" /><Relationship Id="rId12" Type="http://schemas.openxmlformats.org/officeDocument/2006/relationships/hyperlink" Target="https://podminky.urs.cz/item/CS_URS_2026_01/596211111" TargetMode="External" /><Relationship Id="rId13" Type="http://schemas.openxmlformats.org/officeDocument/2006/relationships/hyperlink" Target="https://podminky.urs.cz/item/CS_URS_2026_01/916331112" TargetMode="External" /><Relationship Id="rId14" Type="http://schemas.openxmlformats.org/officeDocument/2006/relationships/hyperlink" Target="https://podminky.urs.cz/item/CS_URS_2026_01/998223011" TargetMode="External" /><Relationship Id="rId15" Type="http://schemas.openxmlformats.org/officeDocument/2006/relationships/hyperlink" Target="https://podminky.urs.cz/item/CS_URS_2026_01/998767111" TargetMode="External" /><Relationship Id="rId16"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6_01/468081312" TargetMode="External" /><Relationship Id="rId2" Type="http://schemas.openxmlformats.org/officeDocument/2006/relationships/hyperlink" Target="https://podminky.urs.cz/item/CS_URS_2026_01/HZS1301" TargetMode="External" /><Relationship Id="rId3" Type="http://schemas.openxmlformats.org/officeDocument/2006/relationships/hyperlink" Target="https://podminky.urs.cz/item/CS_URS_2026_01/742230006" TargetMode="External" /><Relationship Id="rId4"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6_01/460161283" TargetMode="External" /><Relationship Id="rId2" Type="http://schemas.openxmlformats.org/officeDocument/2006/relationships/hyperlink" Target="https://podminky.urs.cz/item/CS_URS_2026_01/460431293" TargetMode="External" /><Relationship Id="rId3" Type="http://schemas.openxmlformats.org/officeDocument/2006/relationships/hyperlink" Target="https://podminky.urs.cz/item/CS_URS_2026_01/181951114" TargetMode="External" /><Relationship Id="rId4" Type="http://schemas.openxmlformats.org/officeDocument/2006/relationships/hyperlink" Target="https://podminky.urs.cz/item/CS_URS_2026_01/871143202" TargetMode="External" /><Relationship Id="rId5"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6_01/977271112" TargetMode="External" /><Relationship Id="rId2" Type="http://schemas.openxmlformats.org/officeDocument/2006/relationships/hyperlink" Target="https://podminky.urs.cz/item/CS_URS_2026_01/460010023" TargetMode="External" /><Relationship Id="rId3" Type="http://schemas.openxmlformats.org/officeDocument/2006/relationships/hyperlink" Target="https://podminky.urs.cz/item/CS_URS_2026_01/460030024" TargetMode="External" /><Relationship Id="rId4" Type="http://schemas.openxmlformats.org/officeDocument/2006/relationships/hyperlink" Target="https://podminky.urs.cz/item/CS_URS_2026_01/460030114" TargetMode="External" /><Relationship Id="rId5" Type="http://schemas.openxmlformats.org/officeDocument/2006/relationships/hyperlink" Target="https://podminky.urs.cz/item/CS_URS_2026_01/460131113" TargetMode="External" /><Relationship Id="rId6" Type="http://schemas.openxmlformats.org/officeDocument/2006/relationships/hyperlink" Target="https://podminky.urs.cz/item/CS_URS_2026_01/460391123" TargetMode="External" /><Relationship Id="rId7" Type="http://schemas.openxmlformats.org/officeDocument/2006/relationships/hyperlink" Target="https://podminky.urs.cz/item/CS_URS_2026_01/460161142" TargetMode="External" /><Relationship Id="rId8" Type="http://schemas.openxmlformats.org/officeDocument/2006/relationships/hyperlink" Target="https://podminky.urs.cz/item/CS_URS_2026_01/460161182" TargetMode="External" /><Relationship Id="rId9" Type="http://schemas.openxmlformats.org/officeDocument/2006/relationships/hyperlink" Target="https://podminky.urs.cz/item/CS_URS_2026_01/460161412" TargetMode="External" /><Relationship Id="rId10" Type="http://schemas.openxmlformats.org/officeDocument/2006/relationships/hyperlink" Target="https://podminky.urs.cz/item/CS_URS_2026_01/460161612" TargetMode="External" /><Relationship Id="rId11" Type="http://schemas.openxmlformats.org/officeDocument/2006/relationships/hyperlink" Target="https://podminky.urs.cz/item/CS_URS_2026_01/460431152" TargetMode="External" /><Relationship Id="rId12" Type="http://schemas.openxmlformats.org/officeDocument/2006/relationships/hyperlink" Target="https://podminky.urs.cz/item/CS_URS_2026_01/460431192" TargetMode="External" /><Relationship Id="rId13" Type="http://schemas.openxmlformats.org/officeDocument/2006/relationships/hyperlink" Target="https://podminky.urs.cz/item/CS_URS_2026_01/460431432" TargetMode="External" /><Relationship Id="rId14" Type="http://schemas.openxmlformats.org/officeDocument/2006/relationships/hyperlink" Target="https://podminky.urs.cz/item/CS_URS_2026_01/460431632" TargetMode="External" /><Relationship Id="rId15" Type="http://schemas.openxmlformats.org/officeDocument/2006/relationships/hyperlink" Target="https://podminky.urs.cz/item/CS_URS_2026_01/460581131" TargetMode="External" /><Relationship Id="rId16" Type="http://schemas.openxmlformats.org/officeDocument/2006/relationships/hyperlink" Target="https://podminky.urs.cz/item/CS_URS_2026_01/460631214" TargetMode="External" /><Relationship Id="rId17" Type="http://schemas.openxmlformats.org/officeDocument/2006/relationships/hyperlink" Target="https://podminky.urs.cz/item/CS_URS_2026_01/460632113" TargetMode="External" /><Relationship Id="rId18" Type="http://schemas.openxmlformats.org/officeDocument/2006/relationships/hyperlink" Target="https://podminky.urs.cz/item/CS_URS_2026_01/460632213" TargetMode="External" /><Relationship Id="rId19" Type="http://schemas.openxmlformats.org/officeDocument/2006/relationships/hyperlink" Target="https://podminky.urs.cz/item/CS_URS_2026_01/460661111" TargetMode="External" /><Relationship Id="rId20" Type="http://schemas.openxmlformats.org/officeDocument/2006/relationships/hyperlink" Target="https://podminky.urs.cz/item/CS_URS_2026_01/460661113" TargetMode="External" /><Relationship Id="rId21" Type="http://schemas.openxmlformats.org/officeDocument/2006/relationships/hyperlink" Target="https://podminky.urs.cz/item/CS_URS_2026_01/460661114" TargetMode="External" /><Relationship Id="rId22" Type="http://schemas.openxmlformats.org/officeDocument/2006/relationships/hyperlink" Target="https://podminky.urs.cz/item/CS_URS_2026_01/468051131" TargetMode="External" /><Relationship Id="rId23" Type="http://schemas.openxmlformats.org/officeDocument/2006/relationships/hyperlink" Target="https://podminky.urs.cz/item/CS_URS_2026_01/469981111" TargetMode="External" /><Relationship Id="rId24" Type="http://schemas.openxmlformats.org/officeDocument/2006/relationships/hyperlink" Target="https://podminky.urs.cz/item/CS_URS_2026_01/741320105" TargetMode="External" /><Relationship Id="rId25" Type="http://schemas.openxmlformats.org/officeDocument/2006/relationships/hyperlink" Target="https://podminky.urs.cz/item/CS_URS_2026_01/741320135" TargetMode="External" /><Relationship Id="rId26" Type="http://schemas.openxmlformats.org/officeDocument/2006/relationships/hyperlink" Target="https://podminky.urs.cz/item/CS_URS_2026_01/742124001" TargetMode="External" /><Relationship Id="rId27" Type="http://schemas.openxmlformats.org/officeDocument/2006/relationships/hyperlink" Target="https://podminky.urs.cz/item/CS_URS_2026_01/742124005" TargetMode="External" /><Relationship Id="rId28" Type="http://schemas.openxmlformats.org/officeDocument/2006/relationships/hyperlink" Target="https://podminky.urs.cz/item/CS_URS_2026_01/998741101" TargetMode="External" /><Relationship Id="rId29"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283" TargetMode="External" /><Relationship Id="rId5" Type="http://schemas.openxmlformats.org/officeDocument/2006/relationships/hyperlink" Target="https://podminky.urs.cz/item/CS_URS_2026_01/460431293" TargetMode="External" /><Relationship Id="rId6" Type="http://schemas.openxmlformats.org/officeDocument/2006/relationships/hyperlink" Target="https://podminky.urs.cz/item/CS_URS_2026_01/181951114" TargetMode="External" /><Relationship Id="rId7" Type="http://schemas.openxmlformats.org/officeDocument/2006/relationships/hyperlink" Target="https://podminky.urs.cz/item/CS_URS_2026_01/460661112" TargetMode="External" /><Relationship Id="rId8" Type="http://schemas.openxmlformats.org/officeDocument/2006/relationships/hyperlink" Target="https://podminky.urs.cz/item/CS_URS_2026_01/871143202" TargetMode="External" /><Relationship Id="rId9" Type="http://schemas.openxmlformats.org/officeDocument/2006/relationships/hyperlink" Target="https://podminky.urs.cz/item/CS_URS_2026_01/460921222" TargetMode="External" /><Relationship Id="rId10" Type="http://schemas.openxmlformats.org/officeDocument/2006/relationships/hyperlink" Target="https://podminky.urs.cz/item/CS_URS_2026_01/460871145" TargetMode="External" /><Relationship Id="rId11" Type="http://schemas.openxmlformats.org/officeDocument/2006/relationships/hyperlink" Target="https://podminky.urs.cz/item/CS_URS_2026_01/916331112" TargetMode="External" /><Relationship Id="rId12" Type="http://schemas.openxmlformats.org/officeDocument/2006/relationships/hyperlink" Target="https://podminky.urs.cz/item/CS_URS_2026_01/460911122" TargetMode="External" /><Relationship Id="rId13" Type="http://schemas.openxmlformats.org/officeDocument/2006/relationships/hyperlink" Target="https://podminky.urs.cz/item/CS_URS_2026_01/468022221" TargetMode="External" /><Relationship Id="rId14" Type="http://schemas.openxmlformats.org/officeDocument/2006/relationships/hyperlink" Target="https://podminky.urs.cz/item/CS_URS_2026_01/468031211" TargetMode="External" /><Relationship Id="rId15"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6_01/141721215"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313" TargetMode="External" /><Relationship Id="rId5" Type="http://schemas.openxmlformats.org/officeDocument/2006/relationships/hyperlink" Target="https://podminky.urs.cz/item/CS_URS_2026_01/460431333" TargetMode="External" /><Relationship Id="rId6" Type="http://schemas.openxmlformats.org/officeDocument/2006/relationships/hyperlink" Target="https://podminky.urs.cz/item/CS_URS_2026_01/460661112" TargetMode="External" /><Relationship Id="rId7" Type="http://schemas.openxmlformats.org/officeDocument/2006/relationships/hyperlink" Target="https://podminky.urs.cz/item/CS_URS_2026_01/871143202" TargetMode="External" /><Relationship Id="rId8" Type="http://schemas.openxmlformats.org/officeDocument/2006/relationships/hyperlink" Target="https://podminky.urs.cz/item/CS_URS_2026_01/181951114" TargetMode="External" /><Relationship Id="rId9" Type="http://schemas.openxmlformats.org/officeDocument/2006/relationships/hyperlink" Target="https://podminky.urs.cz/item/CS_URS_2026_01/460871145" TargetMode="External" /><Relationship Id="rId10" Type="http://schemas.openxmlformats.org/officeDocument/2006/relationships/hyperlink" Target="https://podminky.urs.cz/item/CS_URS_2026_01/460921222" TargetMode="External" /><Relationship Id="rId11" Type="http://schemas.openxmlformats.org/officeDocument/2006/relationships/hyperlink" Target="https://podminky.urs.cz/item/CS_URS_2026_01/916331112" TargetMode="External" /><Relationship Id="rId12" Type="http://schemas.openxmlformats.org/officeDocument/2006/relationships/hyperlink" Target="https://podminky.urs.cz/item/CS_URS_2026_01/460911122" TargetMode="External" /><Relationship Id="rId13" Type="http://schemas.openxmlformats.org/officeDocument/2006/relationships/hyperlink" Target="https://podminky.urs.cz/item/CS_URS_2026_01/468022221" TargetMode="External" /><Relationship Id="rId14" Type="http://schemas.openxmlformats.org/officeDocument/2006/relationships/hyperlink" Target="https://podminky.urs.cz/item/CS_URS_2026_01/468031211" TargetMode="External" /><Relationship Id="rId15"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283" TargetMode="External" /><Relationship Id="rId5" Type="http://schemas.openxmlformats.org/officeDocument/2006/relationships/hyperlink" Target="https://podminky.urs.cz/item/CS_URS_2026_01/460431293" TargetMode="External" /><Relationship Id="rId6" Type="http://schemas.openxmlformats.org/officeDocument/2006/relationships/hyperlink" Target="https://podminky.urs.cz/item/CS_URS_2026_01/210220371" TargetMode="External" /><Relationship Id="rId7" Type="http://schemas.openxmlformats.org/officeDocument/2006/relationships/hyperlink" Target="https://podminky.urs.cz/item/CS_URS_2026_01/181951114" TargetMode="External" /><Relationship Id="rId8" Type="http://schemas.openxmlformats.org/officeDocument/2006/relationships/hyperlink" Target="https://podminky.urs.cz/item/CS_URS_2026_01/460871145" TargetMode="External" /><Relationship Id="rId9" Type="http://schemas.openxmlformats.org/officeDocument/2006/relationships/hyperlink" Target="https://podminky.urs.cz/item/CS_URS_2026_01/916331112" TargetMode="External" /><Relationship Id="rId10" Type="http://schemas.openxmlformats.org/officeDocument/2006/relationships/hyperlink" Target="https://podminky.urs.cz/item/CS_URS_2026_01/460911122" TargetMode="External" /><Relationship Id="rId11" Type="http://schemas.openxmlformats.org/officeDocument/2006/relationships/hyperlink" Target="https://podminky.urs.cz/item/CS_URS_2026_01/468022221" TargetMode="External" /><Relationship Id="rId12" Type="http://schemas.openxmlformats.org/officeDocument/2006/relationships/hyperlink" Target="https://podminky.urs.cz/item/CS_URS_2026_01/460921222" TargetMode="External" /><Relationship Id="rId13" Type="http://schemas.openxmlformats.org/officeDocument/2006/relationships/hyperlink" Target="https://podminky.urs.cz/item/CS_URS_2026_01/468031211" TargetMode="External" /><Relationship Id="rId14" Type="http://schemas.openxmlformats.org/officeDocument/2006/relationships/hyperlink" Target="https://podminky.urs.cz/item/CS_URS_2026_01/460661112" TargetMode="External" /><Relationship Id="rId15" Type="http://schemas.openxmlformats.org/officeDocument/2006/relationships/hyperlink" Target="https://podminky.urs.cz/item/CS_URS_2026_01/468051131" TargetMode="External" /><Relationship Id="rId16" Type="http://schemas.openxmlformats.org/officeDocument/2006/relationships/hyperlink" Target="https://podminky.urs.cz/item/CS_URS_2026_01/871143202" TargetMode="External" /><Relationship Id="rId17" Type="http://schemas.openxmlformats.org/officeDocument/2006/relationships/hyperlink" Target="https://podminky.urs.cz/item/CS_URS_2026_01/741110043" TargetMode="External" /><Relationship Id="rId18"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6_01/460131114" TargetMode="External" /><Relationship Id="rId2" Type="http://schemas.openxmlformats.org/officeDocument/2006/relationships/hyperlink" Target="https://podminky.urs.cz/item/CS_URS_2026_01/460161283"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431293" TargetMode="External" /><Relationship Id="rId5" Type="http://schemas.openxmlformats.org/officeDocument/2006/relationships/hyperlink" Target="https://podminky.urs.cz/item/CS_URS_2026_01/210220371" TargetMode="External" /><Relationship Id="rId6" Type="http://schemas.openxmlformats.org/officeDocument/2006/relationships/hyperlink" Target="https://podminky.urs.cz/item/CS_URS_2026_01/181951114" TargetMode="External" /><Relationship Id="rId7" Type="http://schemas.openxmlformats.org/officeDocument/2006/relationships/hyperlink" Target="https://podminky.urs.cz/item/CS_URS_2026_01/871143202" TargetMode="External" /><Relationship Id="rId8"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3" TargetMode="External" /><Relationship Id="rId3" Type="http://schemas.openxmlformats.org/officeDocument/2006/relationships/hyperlink" Target="https://podminky.urs.cz/item/CS_URS_2026_01/460161182" TargetMode="External" /><Relationship Id="rId4" Type="http://schemas.openxmlformats.org/officeDocument/2006/relationships/hyperlink" Target="https://podminky.urs.cz/item/CS_URS_2026_01/460632113" TargetMode="External" /><Relationship Id="rId5" Type="http://schemas.openxmlformats.org/officeDocument/2006/relationships/hyperlink" Target="https://podminky.urs.cz/item/CS_URS_2026_01/460632213" TargetMode="External" /><Relationship Id="rId6" Type="http://schemas.openxmlformats.org/officeDocument/2006/relationships/hyperlink" Target="https://podminky.urs.cz/item/CS_URS_2026_01/468081212" TargetMode="External" /><Relationship Id="rId7" Type="http://schemas.openxmlformats.org/officeDocument/2006/relationships/hyperlink" Target="https://podminky.urs.cz/item/CS_URS_2026_01/468081334" TargetMode="External" /><Relationship Id="rId8" Type="http://schemas.openxmlformats.org/officeDocument/2006/relationships/hyperlink" Target="https://podminky.urs.cz/item/CS_URS_2026_01/971024561" TargetMode="External" /><Relationship Id="rId9" Type="http://schemas.openxmlformats.org/officeDocument/2006/relationships/hyperlink" Target="https://podminky.urs.cz/item/CS_URS_2026_01/HZS1302" TargetMode="External" /><Relationship Id="rId10"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19</v>
      </c>
      <c r="AO10" s="23"/>
      <c r="AP10" s="23"/>
      <c r="AQ10" s="23"/>
      <c r="AR10" s="21"/>
      <c r="BE10" s="32"/>
      <c r="BS10" s="18" t="s">
        <v>6</v>
      </c>
    </row>
    <row r="11" s="1" customFormat="1" ht="18.48" customHeight="1">
      <c r="B11" s="22"/>
      <c r="C11" s="23"/>
      <c r="D11" s="23"/>
      <c r="E11" s="28" t="s">
        <v>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28</v>
      </c>
      <c r="AL11" s="23"/>
      <c r="AM11" s="23"/>
      <c r="AN11" s="28" t="s">
        <v>19</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29</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30</v>
      </c>
      <c r="AO13" s="23"/>
      <c r="AP13" s="23"/>
      <c r="AQ13" s="23"/>
      <c r="AR13" s="21"/>
      <c r="BE13" s="32"/>
      <c r="BS13" s="18" t="s">
        <v>6</v>
      </c>
    </row>
    <row r="14">
      <c r="B14" s="22"/>
      <c r="C14" s="23"/>
      <c r="D14" s="23"/>
      <c r="E14" s="35" t="s">
        <v>30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28</v>
      </c>
      <c r="AL14" s="23"/>
      <c r="AM14" s="23"/>
      <c r="AN14" s="35" t="s">
        <v>30</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31</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32</v>
      </c>
      <c r="AO16" s="23"/>
      <c r="AP16" s="23"/>
      <c r="AQ16" s="23"/>
      <c r="AR16" s="21"/>
      <c r="BE16" s="32"/>
      <c r="BS16" s="18" t="s">
        <v>4</v>
      </c>
    </row>
    <row r="17" s="1" customFormat="1" ht="18.48" customHeight="1">
      <c r="B17" s="22"/>
      <c r="C17" s="23"/>
      <c r="D17" s="23"/>
      <c r="E17" s="28" t="s">
        <v>33</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28</v>
      </c>
      <c r="AL17" s="23"/>
      <c r="AM17" s="23"/>
      <c r="AN17" s="28" t="s">
        <v>19</v>
      </c>
      <c r="AO17" s="23"/>
      <c r="AP17" s="23"/>
      <c r="AQ17" s="23"/>
      <c r="AR17" s="21"/>
      <c r="BE17" s="32"/>
      <c r="BS17" s="18" t="s">
        <v>34</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35</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36</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28</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37</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38</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39</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40</v>
      </c>
      <c r="M28" s="46"/>
      <c r="N28" s="46"/>
      <c r="O28" s="46"/>
      <c r="P28" s="46"/>
      <c r="Q28" s="41"/>
      <c r="R28" s="41"/>
      <c r="S28" s="41"/>
      <c r="T28" s="41"/>
      <c r="U28" s="41"/>
      <c r="V28" s="41"/>
      <c r="W28" s="46" t="s">
        <v>41</v>
      </c>
      <c r="X28" s="46"/>
      <c r="Y28" s="46"/>
      <c r="Z28" s="46"/>
      <c r="AA28" s="46"/>
      <c r="AB28" s="46"/>
      <c r="AC28" s="46"/>
      <c r="AD28" s="46"/>
      <c r="AE28" s="46"/>
      <c r="AF28" s="41"/>
      <c r="AG28" s="41"/>
      <c r="AH28" s="41"/>
      <c r="AI28" s="41"/>
      <c r="AJ28" s="41"/>
      <c r="AK28" s="46" t="s">
        <v>42</v>
      </c>
      <c r="AL28" s="46"/>
      <c r="AM28" s="46"/>
      <c r="AN28" s="46"/>
      <c r="AO28" s="46"/>
      <c r="AP28" s="41"/>
      <c r="AQ28" s="41"/>
      <c r="AR28" s="45"/>
      <c r="BE28" s="32"/>
    </row>
    <row r="29" s="3" customFormat="1" ht="14.4" customHeight="1">
      <c r="A29" s="3"/>
      <c r="B29" s="47"/>
      <c r="C29" s="48"/>
      <c r="D29" s="33" t="s">
        <v>43</v>
      </c>
      <c r="E29" s="48"/>
      <c r="F29" s="33" t="s">
        <v>44</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45</v>
      </c>
      <c r="G30" s="48"/>
      <c r="H30" s="48"/>
      <c r="I30" s="48"/>
      <c r="J30" s="48"/>
      <c r="K30" s="48"/>
      <c r="L30" s="49">
        <v>0.12</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46</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47</v>
      </c>
      <c r="G32" s="48"/>
      <c r="H32" s="48"/>
      <c r="I32" s="48"/>
      <c r="J32" s="48"/>
      <c r="K32" s="48"/>
      <c r="L32" s="49">
        <v>0.12</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48</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49</v>
      </c>
      <c r="E35" s="55"/>
      <c r="F35" s="55"/>
      <c r="G35" s="55"/>
      <c r="H35" s="55"/>
      <c r="I35" s="55"/>
      <c r="J35" s="55"/>
      <c r="K35" s="55"/>
      <c r="L35" s="55"/>
      <c r="M35" s="55"/>
      <c r="N35" s="55"/>
      <c r="O35" s="55"/>
      <c r="P35" s="55"/>
      <c r="Q35" s="55"/>
      <c r="R35" s="55"/>
      <c r="S35" s="55"/>
      <c r="T35" s="56" t="s">
        <v>50</v>
      </c>
      <c r="U35" s="55"/>
      <c r="V35" s="55"/>
      <c r="W35" s="55"/>
      <c r="X35" s="57" t="s">
        <v>51</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52</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01_2026_Z_02</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Oprava zabezpečovacího zařízení v ŽST Doudleby n. O.</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žst. Doudleby n. O.</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23. 6. 2026</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 xml:space="preserve"> </v>
      </c>
      <c r="M49" s="41"/>
      <c r="N49" s="41"/>
      <c r="O49" s="41"/>
      <c r="P49" s="41"/>
      <c r="Q49" s="41"/>
      <c r="R49" s="41"/>
      <c r="S49" s="41"/>
      <c r="T49" s="41"/>
      <c r="U49" s="41"/>
      <c r="V49" s="41"/>
      <c r="W49" s="41"/>
      <c r="X49" s="41"/>
      <c r="Y49" s="41"/>
      <c r="Z49" s="41"/>
      <c r="AA49" s="41"/>
      <c r="AB49" s="41"/>
      <c r="AC49" s="41"/>
      <c r="AD49" s="41"/>
      <c r="AE49" s="41"/>
      <c r="AF49" s="41"/>
      <c r="AG49" s="41"/>
      <c r="AH49" s="41"/>
      <c r="AI49" s="33" t="s">
        <v>31</v>
      </c>
      <c r="AJ49" s="41"/>
      <c r="AK49" s="41"/>
      <c r="AL49" s="41"/>
      <c r="AM49" s="74" t="str">
        <f>IF(E17="","",E17)</f>
        <v>Signal Projekt s.r.o.</v>
      </c>
      <c r="AN49" s="65"/>
      <c r="AO49" s="65"/>
      <c r="AP49" s="65"/>
      <c r="AQ49" s="41"/>
      <c r="AR49" s="45"/>
      <c r="AS49" s="75" t="s">
        <v>53</v>
      </c>
      <c r="AT49" s="76"/>
      <c r="AU49" s="77"/>
      <c r="AV49" s="77"/>
      <c r="AW49" s="77"/>
      <c r="AX49" s="77"/>
      <c r="AY49" s="77"/>
      <c r="AZ49" s="77"/>
      <c r="BA49" s="77"/>
      <c r="BB49" s="77"/>
      <c r="BC49" s="77"/>
      <c r="BD49" s="78"/>
      <c r="BE49" s="39"/>
    </row>
    <row r="50" s="2" customFormat="1" ht="15.15" customHeight="1">
      <c r="A50" s="39"/>
      <c r="B50" s="40"/>
      <c r="C50" s="33" t="s">
        <v>29</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35</v>
      </c>
      <c r="AJ50" s="41"/>
      <c r="AK50" s="41"/>
      <c r="AL50" s="41"/>
      <c r="AM50" s="74" t="str">
        <f>IF(E20="","",E20)</f>
        <v>Pavel Pospíšil, DiS.</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54</v>
      </c>
      <c r="D52" s="88"/>
      <c r="E52" s="88"/>
      <c r="F52" s="88"/>
      <c r="G52" s="88"/>
      <c r="H52" s="89"/>
      <c r="I52" s="90" t="s">
        <v>55</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56</v>
      </c>
      <c r="AH52" s="88"/>
      <c r="AI52" s="88"/>
      <c r="AJ52" s="88"/>
      <c r="AK52" s="88"/>
      <c r="AL52" s="88"/>
      <c r="AM52" s="88"/>
      <c r="AN52" s="90" t="s">
        <v>57</v>
      </c>
      <c r="AO52" s="88"/>
      <c r="AP52" s="88"/>
      <c r="AQ52" s="92" t="s">
        <v>58</v>
      </c>
      <c r="AR52" s="45"/>
      <c r="AS52" s="93" t="s">
        <v>59</v>
      </c>
      <c r="AT52" s="94" t="s">
        <v>60</v>
      </c>
      <c r="AU52" s="94" t="s">
        <v>61</v>
      </c>
      <c r="AV52" s="94" t="s">
        <v>62</v>
      </c>
      <c r="AW52" s="94" t="s">
        <v>63</v>
      </c>
      <c r="AX52" s="94" t="s">
        <v>64</v>
      </c>
      <c r="AY52" s="94" t="s">
        <v>65</v>
      </c>
      <c r="AZ52" s="94" t="s">
        <v>66</v>
      </c>
      <c r="BA52" s="94" t="s">
        <v>67</v>
      </c>
      <c r="BB52" s="94" t="s">
        <v>68</v>
      </c>
      <c r="BC52" s="94" t="s">
        <v>69</v>
      </c>
      <c r="BD52" s="95" t="s">
        <v>70</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71</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ROUND(AG55+AG58+AG61+AG62+SUM(AG65:AG68)+SUM(AG71:AG73)+AG76+AG79+AG82+SUM(AG85:AG87)+AG91+AG92+AG96+AG97+AG101+AG105+AG109+AG113+AG117+AG121,2)</f>
        <v>0</v>
      </c>
      <c r="AH54" s="102"/>
      <c r="AI54" s="102"/>
      <c r="AJ54" s="102"/>
      <c r="AK54" s="102"/>
      <c r="AL54" s="102"/>
      <c r="AM54" s="102"/>
      <c r="AN54" s="103">
        <f>SUM(AG54,AT54)</f>
        <v>0</v>
      </c>
      <c r="AO54" s="103"/>
      <c r="AP54" s="103"/>
      <c r="AQ54" s="104" t="s">
        <v>19</v>
      </c>
      <c r="AR54" s="105"/>
      <c r="AS54" s="106">
        <f>ROUND(AS55+AS58+AS61+AS62+SUM(AS65:AS68)+SUM(AS71:AS73)+AS76+AS79+AS82+SUM(AS85:AS87)+AS91+AS92+AS96+AS97+AS101+AS105+AS109+AS113+AS117+AS121,2)</f>
        <v>0</v>
      </c>
      <c r="AT54" s="107">
        <f>ROUND(SUM(AV54:AW54),2)</f>
        <v>0</v>
      </c>
      <c r="AU54" s="108">
        <f>ROUND(AU55+AU58+AU61+AU62+SUM(AU65:AU68)+SUM(AU71:AU73)+AU76+AU79+AU82+SUM(AU85:AU87)+AU91+AU92+AU96+AU97+AU101+AU105+AU109+AU113+AU117+AU121,5)</f>
        <v>0</v>
      </c>
      <c r="AV54" s="107">
        <f>ROUND(AZ54*L29,2)</f>
        <v>0</v>
      </c>
      <c r="AW54" s="107">
        <f>ROUND(BA54*L30,2)</f>
        <v>0</v>
      </c>
      <c r="AX54" s="107">
        <f>ROUND(BB54*L29,2)</f>
        <v>0</v>
      </c>
      <c r="AY54" s="107">
        <f>ROUND(BC54*L30,2)</f>
        <v>0</v>
      </c>
      <c r="AZ54" s="107">
        <f>ROUND(AZ55+AZ58+AZ61+AZ62+SUM(AZ65:AZ68)+SUM(AZ71:AZ73)+AZ76+AZ79+AZ82+SUM(AZ85:AZ87)+AZ91+AZ92+AZ96+AZ97+AZ101+AZ105+AZ109+AZ113+AZ117+AZ121,2)</f>
        <v>0</v>
      </c>
      <c r="BA54" s="107">
        <f>ROUND(BA55+BA58+BA61+BA62+SUM(BA65:BA68)+SUM(BA71:BA73)+BA76+BA79+BA82+SUM(BA85:BA87)+BA91+BA92+BA96+BA97+BA101+BA105+BA109+BA113+BA117+BA121,2)</f>
        <v>0</v>
      </c>
      <c r="BB54" s="107">
        <f>ROUND(BB55+BB58+BB61+BB62+SUM(BB65:BB68)+SUM(BB71:BB73)+BB76+BB79+BB82+SUM(BB85:BB87)+BB91+BB92+BB96+BB97+BB101+BB105+BB109+BB113+BB117+BB121,2)</f>
        <v>0</v>
      </c>
      <c r="BC54" s="107">
        <f>ROUND(BC55+BC58+BC61+BC62+SUM(BC65:BC68)+SUM(BC71:BC73)+BC76+BC79+BC82+SUM(BC85:BC87)+BC91+BC92+BC96+BC97+BC101+BC105+BC109+BC113+BC117+BC121,2)</f>
        <v>0</v>
      </c>
      <c r="BD54" s="109">
        <f>ROUND(BD55+BD58+BD61+BD62+SUM(BD65:BD68)+SUM(BD71:BD73)+BD76+BD79+BD82+SUM(BD85:BD87)+BD91+BD92+BD96+BD97+BD101+BD105+BD109+BD113+BD117+BD121,2)</f>
        <v>0</v>
      </c>
      <c r="BE54" s="6"/>
      <c r="BS54" s="110" t="s">
        <v>72</v>
      </c>
      <c r="BT54" s="110" t="s">
        <v>73</v>
      </c>
      <c r="BU54" s="111" t="s">
        <v>74</v>
      </c>
      <c r="BV54" s="110" t="s">
        <v>75</v>
      </c>
      <c r="BW54" s="110" t="s">
        <v>5</v>
      </c>
      <c r="BX54" s="110" t="s">
        <v>76</v>
      </c>
      <c r="CL54" s="110" t="s">
        <v>19</v>
      </c>
    </row>
    <row r="55" s="7" customFormat="1" ht="24.75" customHeight="1">
      <c r="A55" s="7"/>
      <c r="B55" s="112"/>
      <c r="C55" s="113"/>
      <c r="D55" s="114" t="s">
        <v>77</v>
      </c>
      <c r="E55" s="114"/>
      <c r="F55" s="114"/>
      <c r="G55" s="114"/>
      <c r="H55" s="114"/>
      <c r="I55" s="115"/>
      <c r="J55" s="114" t="s">
        <v>78</v>
      </c>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6">
        <f>ROUND(SUM(AG56:AG57),2)</f>
        <v>0</v>
      </c>
      <c r="AH55" s="115"/>
      <c r="AI55" s="115"/>
      <c r="AJ55" s="115"/>
      <c r="AK55" s="115"/>
      <c r="AL55" s="115"/>
      <c r="AM55" s="115"/>
      <c r="AN55" s="117">
        <f>SUM(AG55,AT55)</f>
        <v>0</v>
      </c>
      <c r="AO55" s="115"/>
      <c r="AP55" s="115"/>
      <c r="AQ55" s="118" t="s">
        <v>79</v>
      </c>
      <c r="AR55" s="119"/>
      <c r="AS55" s="120">
        <f>ROUND(SUM(AS56:AS57),2)</f>
        <v>0</v>
      </c>
      <c r="AT55" s="121">
        <f>ROUND(SUM(AV55:AW55),2)</f>
        <v>0</v>
      </c>
      <c r="AU55" s="122">
        <f>ROUND(SUM(AU56:AU57),5)</f>
        <v>0</v>
      </c>
      <c r="AV55" s="121">
        <f>ROUND(AZ55*L29,2)</f>
        <v>0</v>
      </c>
      <c r="AW55" s="121">
        <f>ROUND(BA55*L30,2)</f>
        <v>0</v>
      </c>
      <c r="AX55" s="121">
        <f>ROUND(BB55*L29,2)</f>
        <v>0</v>
      </c>
      <c r="AY55" s="121">
        <f>ROUND(BC55*L30,2)</f>
        <v>0</v>
      </c>
      <c r="AZ55" s="121">
        <f>ROUND(SUM(AZ56:AZ57),2)</f>
        <v>0</v>
      </c>
      <c r="BA55" s="121">
        <f>ROUND(SUM(BA56:BA57),2)</f>
        <v>0</v>
      </c>
      <c r="BB55" s="121">
        <f>ROUND(SUM(BB56:BB57),2)</f>
        <v>0</v>
      </c>
      <c r="BC55" s="121">
        <f>ROUND(SUM(BC56:BC57),2)</f>
        <v>0</v>
      </c>
      <c r="BD55" s="123">
        <f>ROUND(SUM(BD56:BD57),2)</f>
        <v>0</v>
      </c>
      <c r="BE55" s="7"/>
      <c r="BS55" s="124" t="s">
        <v>72</v>
      </c>
      <c r="BT55" s="124" t="s">
        <v>80</v>
      </c>
      <c r="BU55" s="124" t="s">
        <v>74</v>
      </c>
      <c r="BV55" s="124" t="s">
        <v>75</v>
      </c>
      <c r="BW55" s="124" t="s">
        <v>81</v>
      </c>
      <c r="BX55" s="124" t="s">
        <v>5</v>
      </c>
      <c r="CL55" s="124" t="s">
        <v>19</v>
      </c>
      <c r="CM55" s="124" t="s">
        <v>82</v>
      </c>
    </row>
    <row r="56" s="4" customFormat="1" ht="16.5" customHeight="1">
      <c r="A56" s="125" t="s">
        <v>83</v>
      </c>
      <c r="B56" s="64"/>
      <c r="C56" s="126"/>
      <c r="D56" s="126"/>
      <c r="E56" s="127" t="s">
        <v>84</v>
      </c>
      <c r="F56" s="127"/>
      <c r="G56" s="127"/>
      <c r="H56" s="127"/>
      <c r="I56" s="127"/>
      <c r="J56" s="126"/>
      <c r="K56" s="127" t="s">
        <v>85</v>
      </c>
      <c r="L56" s="127"/>
      <c r="M56" s="127"/>
      <c r="N56" s="127"/>
      <c r="O56" s="127"/>
      <c r="P56" s="127"/>
      <c r="Q56" s="127"/>
      <c r="R56" s="127"/>
      <c r="S56" s="127"/>
      <c r="T56" s="127"/>
      <c r="U56" s="127"/>
      <c r="V56" s="127"/>
      <c r="W56" s="127"/>
      <c r="X56" s="127"/>
      <c r="Y56" s="127"/>
      <c r="Z56" s="127"/>
      <c r="AA56" s="127"/>
      <c r="AB56" s="127"/>
      <c r="AC56" s="127"/>
      <c r="AD56" s="127"/>
      <c r="AE56" s="127"/>
      <c r="AF56" s="127"/>
      <c r="AG56" s="128">
        <f>'01 - dle ÚRS'!J32</f>
        <v>0</v>
      </c>
      <c r="AH56" s="126"/>
      <c r="AI56" s="126"/>
      <c r="AJ56" s="126"/>
      <c r="AK56" s="126"/>
      <c r="AL56" s="126"/>
      <c r="AM56" s="126"/>
      <c r="AN56" s="128">
        <f>SUM(AG56,AT56)</f>
        <v>0</v>
      </c>
      <c r="AO56" s="126"/>
      <c r="AP56" s="126"/>
      <c r="AQ56" s="129" t="s">
        <v>86</v>
      </c>
      <c r="AR56" s="66"/>
      <c r="AS56" s="130">
        <v>0</v>
      </c>
      <c r="AT56" s="131">
        <f>ROUND(SUM(AV56:AW56),2)</f>
        <v>0</v>
      </c>
      <c r="AU56" s="132">
        <f>'01 - dle ÚRS'!P88</f>
        <v>0</v>
      </c>
      <c r="AV56" s="131">
        <f>'01 - dle ÚRS'!J35</f>
        <v>0</v>
      </c>
      <c r="AW56" s="131">
        <f>'01 - dle ÚRS'!J36</f>
        <v>0</v>
      </c>
      <c r="AX56" s="131">
        <f>'01 - dle ÚRS'!J37</f>
        <v>0</v>
      </c>
      <c r="AY56" s="131">
        <f>'01 - dle ÚRS'!J38</f>
        <v>0</v>
      </c>
      <c r="AZ56" s="131">
        <f>'01 - dle ÚRS'!F35</f>
        <v>0</v>
      </c>
      <c r="BA56" s="131">
        <f>'01 - dle ÚRS'!F36</f>
        <v>0</v>
      </c>
      <c r="BB56" s="131">
        <f>'01 - dle ÚRS'!F37</f>
        <v>0</v>
      </c>
      <c r="BC56" s="131">
        <f>'01 - dle ÚRS'!F38</f>
        <v>0</v>
      </c>
      <c r="BD56" s="133">
        <f>'01 - dle ÚRS'!F39</f>
        <v>0</v>
      </c>
      <c r="BE56" s="4"/>
      <c r="BT56" s="134" t="s">
        <v>82</v>
      </c>
      <c r="BV56" s="134" t="s">
        <v>75</v>
      </c>
      <c r="BW56" s="134" t="s">
        <v>87</v>
      </c>
      <c r="BX56" s="134" t="s">
        <v>81</v>
      </c>
      <c r="CL56" s="134" t="s">
        <v>19</v>
      </c>
    </row>
    <row r="57" s="4" customFormat="1" ht="16.5" customHeight="1">
      <c r="A57" s="125" t="s">
        <v>83</v>
      </c>
      <c r="B57" s="64"/>
      <c r="C57" s="126"/>
      <c r="D57" s="126"/>
      <c r="E57" s="127" t="s">
        <v>88</v>
      </c>
      <c r="F57" s="127"/>
      <c r="G57" s="127"/>
      <c r="H57" s="127"/>
      <c r="I57" s="127"/>
      <c r="J57" s="126"/>
      <c r="K57" s="127" t="s">
        <v>89</v>
      </c>
      <c r="L57" s="127"/>
      <c r="M57" s="127"/>
      <c r="N57" s="127"/>
      <c r="O57" s="127"/>
      <c r="P57" s="127"/>
      <c r="Q57" s="127"/>
      <c r="R57" s="127"/>
      <c r="S57" s="127"/>
      <c r="T57" s="127"/>
      <c r="U57" s="127"/>
      <c r="V57" s="127"/>
      <c r="W57" s="127"/>
      <c r="X57" s="127"/>
      <c r="Y57" s="127"/>
      <c r="Z57" s="127"/>
      <c r="AA57" s="127"/>
      <c r="AB57" s="127"/>
      <c r="AC57" s="127"/>
      <c r="AD57" s="127"/>
      <c r="AE57" s="127"/>
      <c r="AF57" s="127"/>
      <c r="AG57" s="128">
        <f>'02 - dle ÚOŽI'!J32</f>
        <v>0</v>
      </c>
      <c r="AH57" s="126"/>
      <c r="AI57" s="126"/>
      <c r="AJ57" s="126"/>
      <c r="AK57" s="126"/>
      <c r="AL57" s="126"/>
      <c r="AM57" s="126"/>
      <c r="AN57" s="128">
        <f>SUM(AG57,AT57)</f>
        <v>0</v>
      </c>
      <c r="AO57" s="126"/>
      <c r="AP57" s="126"/>
      <c r="AQ57" s="129" t="s">
        <v>86</v>
      </c>
      <c r="AR57" s="66"/>
      <c r="AS57" s="130">
        <v>0</v>
      </c>
      <c r="AT57" s="131">
        <f>ROUND(SUM(AV57:AW57),2)</f>
        <v>0</v>
      </c>
      <c r="AU57" s="132">
        <f>'02 - dle ÚOŽI'!P94</f>
        <v>0</v>
      </c>
      <c r="AV57" s="131">
        <f>'02 - dle ÚOŽI'!J35</f>
        <v>0</v>
      </c>
      <c r="AW57" s="131">
        <f>'02 - dle ÚOŽI'!J36</f>
        <v>0</v>
      </c>
      <c r="AX57" s="131">
        <f>'02 - dle ÚOŽI'!J37</f>
        <v>0</v>
      </c>
      <c r="AY57" s="131">
        <f>'02 - dle ÚOŽI'!J38</f>
        <v>0</v>
      </c>
      <c r="AZ57" s="131">
        <f>'02 - dle ÚOŽI'!F35</f>
        <v>0</v>
      </c>
      <c r="BA57" s="131">
        <f>'02 - dle ÚOŽI'!F36</f>
        <v>0</v>
      </c>
      <c r="BB57" s="131">
        <f>'02 - dle ÚOŽI'!F37</f>
        <v>0</v>
      </c>
      <c r="BC57" s="131">
        <f>'02 - dle ÚOŽI'!F38</f>
        <v>0</v>
      </c>
      <c r="BD57" s="133">
        <f>'02 - dle ÚOŽI'!F39</f>
        <v>0</v>
      </c>
      <c r="BE57" s="4"/>
      <c r="BT57" s="134" t="s">
        <v>82</v>
      </c>
      <c r="BV57" s="134" t="s">
        <v>75</v>
      </c>
      <c r="BW57" s="134" t="s">
        <v>90</v>
      </c>
      <c r="BX57" s="134" t="s">
        <v>81</v>
      </c>
      <c r="CL57" s="134" t="s">
        <v>19</v>
      </c>
    </row>
    <row r="58" s="7" customFormat="1" ht="24.75" customHeight="1">
      <c r="A58" s="7"/>
      <c r="B58" s="112"/>
      <c r="C58" s="113"/>
      <c r="D58" s="114" t="s">
        <v>91</v>
      </c>
      <c r="E58" s="114"/>
      <c r="F58" s="114"/>
      <c r="G58" s="114"/>
      <c r="H58" s="114"/>
      <c r="I58" s="115"/>
      <c r="J58" s="114" t="s">
        <v>92</v>
      </c>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6">
        <f>ROUND(SUM(AG59:AG60),2)</f>
        <v>0</v>
      </c>
      <c r="AH58" s="115"/>
      <c r="AI58" s="115"/>
      <c r="AJ58" s="115"/>
      <c r="AK58" s="115"/>
      <c r="AL58" s="115"/>
      <c r="AM58" s="115"/>
      <c r="AN58" s="117">
        <f>SUM(AG58,AT58)</f>
        <v>0</v>
      </c>
      <c r="AO58" s="115"/>
      <c r="AP58" s="115"/>
      <c r="AQ58" s="118" t="s">
        <v>79</v>
      </c>
      <c r="AR58" s="119"/>
      <c r="AS58" s="120">
        <f>ROUND(SUM(AS59:AS60),2)</f>
        <v>0</v>
      </c>
      <c r="AT58" s="121">
        <f>ROUND(SUM(AV58:AW58),2)</f>
        <v>0</v>
      </c>
      <c r="AU58" s="122">
        <f>ROUND(SUM(AU59:AU60),5)</f>
        <v>0</v>
      </c>
      <c r="AV58" s="121">
        <f>ROUND(AZ58*L29,2)</f>
        <v>0</v>
      </c>
      <c r="AW58" s="121">
        <f>ROUND(BA58*L30,2)</f>
        <v>0</v>
      </c>
      <c r="AX58" s="121">
        <f>ROUND(BB58*L29,2)</f>
        <v>0</v>
      </c>
      <c r="AY58" s="121">
        <f>ROUND(BC58*L30,2)</f>
        <v>0</v>
      </c>
      <c r="AZ58" s="121">
        <f>ROUND(SUM(AZ59:AZ60),2)</f>
        <v>0</v>
      </c>
      <c r="BA58" s="121">
        <f>ROUND(SUM(BA59:BA60),2)</f>
        <v>0</v>
      </c>
      <c r="BB58" s="121">
        <f>ROUND(SUM(BB59:BB60),2)</f>
        <v>0</v>
      </c>
      <c r="BC58" s="121">
        <f>ROUND(SUM(BC59:BC60),2)</f>
        <v>0</v>
      </c>
      <c r="BD58" s="123">
        <f>ROUND(SUM(BD59:BD60),2)</f>
        <v>0</v>
      </c>
      <c r="BE58" s="7"/>
      <c r="BS58" s="124" t="s">
        <v>72</v>
      </c>
      <c r="BT58" s="124" t="s">
        <v>80</v>
      </c>
      <c r="BU58" s="124" t="s">
        <v>74</v>
      </c>
      <c r="BV58" s="124" t="s">
        <v>75</v>
      </c>
      <c r="BW58" s="124" t="s">
        <v>93</v>
      </c>
      <c r="BX58" s="124" t="s">
        <v>5</v>
      </c>
      <c r="CL58" s="124" t="s">
        <v>19</v>
      </c>
      <c r="CM58" s="124" t="s">
        <v>82</v>
      </c>
    </row>
    <row r="59" s="4" customFormat="1" ht="16.5" customHeight="1">
      <c r="A59" s="125" t="s">
        <v>83</v>
      </c>
      <c r="B59" s="64"/>
      <c r="C59" s="126"/>
      <c r="D59" s="126"/>
      <c r="E59" s="127" t="s">
        <v>84</v>
      </c>
      <c r="F59" s="127"/>
      <c r="G59" s="127"/>
      <c r="H59" s="127"/>
      <c r="I59" s="127"/>
      <c r="J59" s="126"/>
      <c r="K59" s="127" t="s">
        <v>85</v>
      </c>
      <c r="L59" s="127"/>
      <c r="M59" s="127"/>
      <c r="N59" s="127"/>
      <c r="O59" s="127"/>
      <c r="P59" s="127"/>
      <c r="Q59" s="127"/>
      <c r="R59" s="127"/>
      <c r="S59" s="127"/>
      <c r="T59" s="127"/>
      <c r="U59" s="127"/>
      <c r="V59" s="127"/>
      <c r="W59" s="127"/>
      <c r="X59" s="127"/>
      <c r="Y59" s="127"/>
      <c r="Z59" s="127"/>
      <c r="AA59" s="127"/>
      <c r="AB59" s="127"/>
      <c r="AC59" s="127"/>
      <c r="AD59" s="127"/>
      <c r="AE59" s="127"/>
      <c r="AF59" s="127"/>
      <c r="AG59" s="128">
        <f>'01 - dle ÚRS_01'!J32</f>
        <v>0</v>
      </c>
      <c r="AH59" s="126"/>
      <c r="AI59" s="126"/>
      <c r="AJ59" s="126"/>
      <c r="AK59" s="126"/>
      <c r="AL59" s="126"/>
      <c r="AM59" s="126"/>
      <c r="AN59" s="128">
        <f>SUM(AG59,AT59)</f>
        <v>0</v>
      </c>
      <c r="AO59" s="126"/>
      <c r="AP59" s="126"/>
      <c r="AQ59" s="129" t="s">
        <v>86</v>
      </c>
      <c r="AR59" s="66"/>
      <c r="AS59" s="130">
        <v>0</v>
      </c>
      <c r="AT59" s="131">
        <f>ROUND(SUM(AV59:AW59),2)</f>
        <v>0</v>
      </c>
      <c r="AU59" s="132">
        <f>'01 - dle ÚRS_01'!P91</f>
        <v>0</v>
      </c>
      <c r="AV59" s="131">
        <f>'01 - dle ÚRS_01'!J35</f>
        <v>0</v>
      </c>
      <c r="AW59" s="131">
        <f>'01 - dle ÚRS_01'!J36</f>
        <v>0</v>
      </c>
      <c r="AX59" s="131">
        <f>'01 - dle ÚRS_01'!J37</f>
        <v>0</v>
      </c>
      <c r="AY59" s="131">
        <f>'01 - dle ÚRS_01'!J38</f>
        <v>0</v>
      </c>
      <c r="AZ59" s="131">
        <f>'01 - dle ÚRS_01'!F35</f>
        <v>0</v>
      </c>
      <c r="BA59" s="131">
        <f>'01 - dle ÚRS_01'!F36</f>
        <v>0</v>
      </c>
      <c r="BB59" s="131">
        <f>'01 - dle ÚRS_01'!F37</f>
        <v>0</v>
      </c>
      <c r="BC59" s="131">
        <f>'01 - dle ÚRS_01'!F38</f>
        <v>0</v>
      </c>
      <c r="BD59" s="133">
        <f>'01 - dle ÚRS_01'!F39</f>
        <v>0</v>
      </c>
      <c r="BE59" s="4"/>
      <c r="BT59" s="134" t="s">
        <v>82</v>
      </c>
      <c r="BV59" s="134" t="s">
        <v>75</v>
      </c>
      <c r="BW59" s="134" t="s">
        <v>94</v>
      </c>
      <c r="BX59" s="134" t="s">
        <v>93</v>
      </c>
      <c r="CL59" s="134" t="s">
        <v>19</v>
      </c>
    </row>
    <row r="60" s="4" customFormat="1" ht="16.5" customHeight="1">
      <c r="A60" s="125" t="s">
        <v>83</v>
      </c>
      <c r="B60" s="64"/>
      <c r="C60" s="126"/>
      <c r="D60" s="126"/>
      <c r="E60" s="127" t="s">
        <v>88</v>
      </c>
      <c r="F60" s="127"/>
      <c r="G60" s="127"/>
      <c r="H60" s="127"/>
      <c r="I60" s="127"/>
      <c r="J60" s="126"/>
      <c r="K60" s="127" t="s">
        <v>89</v>
      </c>
      <c r="L60" s="127"/>
      <c r="M60" s="127"/>
      <c r="N60" s="127"/>
      <c r="O60" s="127"/>
      <c r="P60" s="127"/>
      <c r="Q60" s="127"/>
      <c r="R60" s="127"/>
      <c r="S60" s="127"/>
      <c r="T60" s="127"/>
      <c r="U60" s="127"/>
      <c r="V60" s="127"/>
      <c r="W60" s="127"/>
      <c r="X60" s="127"/>
      <c r="Y60" s="127"/>
      <c r="Z60" s="127"/>
      <c r="AA60" s="127"/>
      <c r="AB60" s="127"/>
      <c r="AC60" s="127"/>
      <c r="AD60" s="127"/>
      <c r="AE60" s="127"/>
      <c r="AF60" s="127"/>
      <c r="AG60" s="128">
        <f>'02 - dle ÚOŽI_01'!J32</f>
        <v>0</v>
      </c>
      <c r="AH60" s="126"/>
      <c r="AI60" s="126"/>
      <c r="AJ60" s="126"/>
      <c r="AK60" s="126"/>
      <c r="AL60" s="126"/>
      <c r="AM60" s="126"/>
      <c r="AN60" s="128">
        <f>SUM(AG60,AT60)</f>
        <v>0</v>
      </c>
      <c r="AO60" s="126"/>
      <c r="AP60" s="126"/>
      <c r="AQ60" s="129" t="s">
        <v>86</v>
      </c>
      <c r="AR60" s="66"/>
      <c r="AS60" s="130">
        <v>0</v>
      </c>
      <c r="AT60" s="131">
        <f>ROUND(SUM(AV60:AW60),2)</f>
        <v>0</v>
      </c>
      <c r="AU60" s="132">
        <f>'02 - dle ÚOŽI_01'!P107</f>
        <v>0</v>
      </c>
      <c r="AV60" s="131">
        <f>'02 - dle ÚOŽI_01'!J35</f>
        <v>0</v>
      </c>
      <c r="AW60" s="131">
        <f>'02 - dle ÚOŽI_01'!J36</f>
        <v>0</v>
      </c>
      <c r="AX60" s="131">
        <f>'02 - dle ÚOŽI_01'!J37</f>
        <v>0</v>
      </c>
      <c r="AY60" s="131">
        <f>'02 - dle ÚOŽI_01'!J38</f>
        <v>0</v>
      </c>
      <c r="AZ60" s="131">
        <f>'02 - dle ÚOŽI_01'!F35</f>
        <v>0</v>
      </c>
      <c r="BA60" s="131">
        <f>'02 - dle ÚOŽI_01'!F36</f>
        <v>0</v>
      </c>
      <c r="BB60" s="131">
        <f>'02 - dle ÚOŽI_01'!F37</f>
        <v>0</v>
      </c>
      <c r="BC60" s="131">
        <f>'02 - dle ÚOŽI_01'!F38</f>
        <v>0</v>
      </c>
      <c r="BD60" s="133">
        <f>'02 - dle ÚOŽI_01'!F39</f>
        <v>0</v>
      </c>
      <c r="BE60" s="4"/>
      <c r="BT60" s="134" t="s">
        <v>82</v>
      </c>
      <c r="BV60" s="134" t="s">
        <v>75</v>
      </c>
      <c r="BW60" s="134" t="s">
        <v>95</v>
      </c>
      <c r="BX60" s="134" t="s">
        <v>93</v>
      </c>
      <c r="CL60" s="134" t="s">
        <v>19</v>
      </c>
    </row>
    <row r="61" s="7" customFormat="1" ht="24.75" customHeight="1">
      <c r="A61" s="125" t="s">
        <v>83</v>
      </c>
      <c r="B61" s="112"/>
      <c r="C61" s="113"/>
      <c r="D61" s="114" t="s">
        <v>96</v>
      </c>
      <c r="E61" s="114"/>
      <c r="F61" s="114"/>
      <c r="G61" s="114"/>
      <c r="H61" s="114"/>
      <c r="I61" s="115"/>
      <c r="J61" s="114" t="s">
        <v>97</v>
      </c>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7">
        <f>'PS 12-02-01 - Doudleby na...'!J30</f>
        <v>0</v>
      </c>
      <c r="AH61" s="115"/>
      <c r="AI61" s="115"/>
      <c r="AJ61" s="115"/>
      <c r="AK61" s="115"/>
      <c r="AL61" s="115"/>
      <c r="AM61" s="115"/>
      <c r="AN61" s="117">
        <f>SUM(AG61,AT61)</f>
        <v>0</v>
      </c>
      <c r="AO61" s="115"/>
      <c r="AP61" s="115"/>
      <c r="AQ61" s="118" t="s">
        <v>98</v>
      </c>
      <c r="AR61" s="119"/>
      <c r="AS61" s="120">
        <v>0</v>
      </c>
      <c r="AT61" s="121">
        <f>ROUND(SUM(AV61:AW61),2)</f>
        <v>0</v>
      </c>
      <c r="AU61" s="122">
        <f>'PS 12-02-01 - Doudleby na...'!P83</f>
        <v>0</v>
      </c>
      <c r="AV61" s="121">
        <f>'PS 12-02-01 - Doudleby na...'!J33</f>
        <v>0</v>
      </c>
      <c r="AW61" s="121">
        <f>'PS 12-02-01 - Doudleby na...'!J34</f>
        <v>0</v>
      </c>
      <c r="AX61" s="121">
        <f>'PS 12-02-01 - Doudleby na...'!J35</f>
        <v>0</v>
      </c>
      <c r="AY61" s="121">
        <f>'PS 12-02-01 - Doudleby na...'!J36</f>
        <v>0</v>
      </c>
      <c r="AZ61" s="121">
        <f>'PS 12-02-01 - Doudleby na...'!F33</f>
        <v>0</v>
      </c>
      <c r="BA61" s="121">
        <f>'PS 12-02-01 - Doudleby na...'!F34</f>
        <v>0</v>
      </c>
      <c r="BB61" s="121">
        <f>'PS 12-02-01 - Doudleby na...'!F35</f>
        <v>0</v>
      </c>
      <c r="BC61" s="121">
        <f>'PS 12-02-01 - Doudleby na...'!F36</f>
        <v>0</v>
      </c>
      <c r="BD61" s="123">
        <f>'PS 12-02-01 - Doudleby na...'!F37</f>
        <v>0</v>
      </c>
      <c r="BE61" s="7"/>
      <c r="BT61" s="124" t="s">
        <v>80</v>
      </c>
      <c r="BV61" s="124" t="s">
        <v>75</v>
      </c>
      <c r="BW61" s="124" t="s">
        <v>99</v>
      </c>
      <c r="BX61" s="124" t="s">
        <v>5</v>
      </c>
      <c r="CL61" s="124" t="s">
        <v>19</v>
      </c>
      <c r="CM61" s="124" t="s">
        <v>82</v>
      </c>
    </row>
    <row r="62" s="7" customFormat="1" ht="24.75" customHeight="1">
      <c r="A62" s="7"/>
      <c r="B62" s="112"/>
      <c r="C62" s="113"/>
      <c r="D62" s="114" t="s">
        <v>100</v>
      </c>
      <c r="E62" s="114"/>
      <c r="F62" s="114"/>
      <c r="G62" s="114"/>
      <c r="H62" s="114"/>
      <c r="I62" s="115"/>
      <c r="J62" s="114" t="s">
        <v>101</v>
      </c>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6">
        <f>ROUND(SUM(AG63:AG64),2)</f>
        <v>0</v>
      </c>
      <c r="AH62" s="115"/>
      <c r="AI62" s="115"/>
      <c r="AJ62" s="115"/>
      <c r="AK62" s="115"/>
      <c r="AL62" s="115"/>
      <c r="AM62" s="115"/>
      <c r="AN62" s="117">
        <f>SUM(AG62,AT62)</f>
        <v>0</v>
      </c>
      <c r="AO62" s="115"/>
      <c r="AP62" s="115"/>
      <c r="AQ62" s="118" t="s">
        <v>98</v>
      </c>
      <c r="AR62" s="119"/>
      <c r="AS62" s="120">
        <f>ROUND(SUM(AS63:AS64),2)</f>
        <v>0</v>
      </c>
      <c r="AT62" s="121">
        <f>ROUND(SUM(AV62:AW62),2)</f>
        <v>0</v>
      </c>
      <c r="AU62" s="122">
        <f>ROUND(SUM(AU63:AU64),5)</f>
        <v>0</v>
      </c>
      <c r="AV62" s="121">
        <f>ROUND(AZ62*L29,2)</f>
        <v>0</v>
      </c>
      <c r="AW62" s="121">
        <f>ROUND(BA62*L30,2)</f>
        <v>0</v>
      </c>
      <c r="AX62" s="121">
        <f>ROUND(BB62*L29,2)</f>
        <v>0</v>
      </c>
      <c r="AY62" s="121">
        <f>ROUND(BC62*L30,2)</f>
        <v>0</v>
      </c>
      <c r="AZ62" s="121">
        <f>ROUND(SUM(AZ63:AZ64),2)</f>
        <v>0</v>
      </c>
      <c r="BA62" s="121">
        <f>ROUND(SUM(BA63:BA64),2)</f>
        <v>0</v>
      </c>
      <c r="BB62" s="121">
        <f>ROUND(SUM(BB63:BB64),2)</f>
        <v>0</v>
      </c>
      <c r="BC62" s="121">
        <f>ROUND(SUM(BC63:BC64),2)</f>
        <v>0</v>
      </c>
      <c r="BD62" s="123">
        <f>ROUND(SUM(BD63:BD64),2)</f>
        <v>0</v>
      </c>
      <c r="BE62" s="7"/>
      <c r="BS62" s="124" t="s">
        <v>72</v>
      </c>
      <c r="BT62" s="124" t="s">
        <v>80</v>
      </c>
      <c r="BU62" s="124" t="s">
        <v>74</v>
      </c>
      <c r="BV62" s="124" t="s">
        <v>75</v>
      </c>
      <c r="BW62" s="124" t="s">
        <v>102</v>
      </c>
      <c r="BX62" s="124" t="s">
        <v>5</v>
      </c>
      <c r="CL62" s="124" t="s">
        <v>19</v>
      </c>
      <c r="CM62" s="124" t="s">
        <v>82</v>
      </c>
    </row>
    <row r="63" s="4" customFormat="1" ht="16.5" customHeight="1">
      <c r="A63" s="125" t="s">
        <v>83</v>
      </c>
      <c r="B63" s="64"/>
      <c r="C63" s="126"/>
      <c r="D63" s="126"/>
      <c r="E63" s="127" t="s">
        <v>84</v>
      </c>
      <c r="F63" s="127"/>
      <c r="G63" s="127"/>
      <c r="H63" s="127"/>
      <c r="I63" s="127"/>
      <c r="J63" s="126"/>
      <c r="K63" s="127" t="s">
        <v>103</v>
      </c>
      <c r="L63" s="127"/>
      <c r="M63" s="127"/>
      <c r="N63" s="127"/>
      <c r="O63" s="127"/>
      <c r="P63" s="127"/>
      <c r="Q63" s="127"/>
      <c r="R63" s="127"/>
      <c r="S63" s="127"/>
      <c r="T63" s="127"/>
      <c r="U63" s="127"/>
      <c r="V63" s="127"/>
      <c r="W63" s="127"/>
      <c r="X63" s="127"/>
      <c r="Y63" s="127"/>
      <c r="Z63" s="127"/>
      <c r="AA63" s="127"/>
      <c r="AB63" s="127"/>
      <c r="AC63" s="127"/>
      <c r="AD63" s="127"/>
      <c r="AE63" s="127"/>
      <c r="AF63" s="127"/>
      <c r="AG63" s="128">
        <f>'01 - Dle Sborníku'!J32</f>
        <v>0</v>
      </c>
      <c r="AH63" s="126"/>
      <c r="AI63" s="126"/>
      <c r="AJ63" s="126"/>
      <c r="AK63" s="126"/>
      <c r="AL63" s="126"/>
      <c r="AM63" s="126"/>
      <c r="AN63" s="128">
        <f>SUM(AG63,AT63)</f>
        <v>0</v>
      </c>
      <c r="AO63" s="126"/>
      <c r="AP63" s="126"/>
      <c r="AQ63" s="129" t="s">
        <v>86</v>
      </c>
      <c r="AR63" s="66"/>
      <c r="AS63" s="130">
        <v>0</v>
      </c>
      <c r="AT63" s="131">
        <f>ROUND(SUM(AV63:AW63),2)</f>
        <v>0</v>
      </c>
      <c r="AU63" s="132">
        <f>'01 - Dle Sborníku'!P89</f>
        <v>0</v>
      </c>
      <c r="AV63" s="131">
        <f>'01 - Dle Sborníku'!J35</f>
        <v>0</v>
      </c>
      <c r="AW63" s="131">
        <f>'01 - Dle Sborníku'!J36</f>
        <v>0</v>
      </c>
      <c r="AX63" s="131">
        <f>'01 - Dle Sborníku'!J37</f>
        <v>0</v>
      </c>
      <c r="AY63" s="131">
        <f>'01 - Dle Sborníku'!J38</f>
        <v>0</v>
      </c>
      <c r="AZ63" s="131">
        <f>'01 - Dle Sborníku'!F35</f>
        <v>0</v>
      </c>
      <c r="BA63" s="131">
        <f>'01 - Dle Sborníku'!F36</f>
        <v>0</v>
      </c>
      <c r="BB63" s="131">
        <f>'01 - Dle Sborníku'!F37</f>
        <v>0</v>
      </c>
      <c r="BC63" s="131">
        <f>'01 - Dle Sborníku'!F38</f>
        <v>0</v>
      </c>
      <c r="BD63" s="133">
        <f>'01 - Dle Sborníku'!F39</f>
        <v>0</v>
      </c>
      <c r="BE63" s="4"/>
      <c r="BT63" s="134" t="s">
        <v>82</v>
      </c>
      <c r="BV63" s="134" t="s">
        <v>75</v>
      </c>
      <c r="BW63" s="134" t="s">
        <v>104</v>
      </c>
      <c r="BX63" s="134" t="s">
        <v>102</v>
      </c>
      <c r="CL63" s="134" t="s">
        <v>19</v>
      </c>
    </row>
    <row r="64" s="4" customFormat="1" ht="16.5" customHeight="1">
      <c r="A64" s="125" t="s">
        <v>83</v>
      </c>
      <c r="B64" s="64"/>
      <c r="C64" s="126"/>
      <c r="D64" s="126"/>
      <c r="E64" s="127" t="s">
        <v>88</v>
      </c>
      <c r="F64" s="127"/>
      <c r="G64" s="127"/>
      <c r="H64" s="127"/>
      <c r="I64" s="127"/>
      <c r="J64" s="126"/>
      <c r="K64" s="127" t="s">
        <v>105</v>
      </c>
      <c r="L64" s="127"/>
      <c r="M64" s="127"/>
      <c r="N64" s="127"/>
      <c r="O64" s="127"/>
      <c r="P64" s="127"/>
      <c r="Q64" s="127"/>
      <c r="R64" s="127"/>
      <c r="S64" s="127"/>
      <c r="T64" s="127"/>
      <c r="U64" s="127"/>
      <c r="V64" s="127"/>
      <c r="W64" s="127"/>
      <c r="X64" s="127"/>
      <c r="Y64" s="127"/>
      <c r="Z64" s="127"/>
      <c r="AA64" s="127"/>
      <c r="AB64" s="127"/>
      <c r="AC64" s="127"/>
      <c r="AD64" s="127"/>
      <c r="AE64" s="127"/>
      <c r="AF64" s="127"/>
      <c r="AG64" s="128">
        <f>'02 - Dle URS'!J32</f>
        <v>0</v>
      </c>
      <c r="AH64" s="126"/>
      <c r="AI64" s="126"/>
      <c r="AJ64" s="126"/>
      <c r="AK64" s="126"/>
      <c r="AL64" s="126"/>
      <c r="AM64" s="126"/>
      <c r="AN64" s="128">
        <f>SUM(AG64,AT64)</f>
        <v>0</v>
      </c>
      <c r="AO64" s="126"/>
      <c r="AP64" s="126"/>
      <c r="AQ64" s="129" t="s">
        <v>86</v>
      </c>
      <c r="AR64" s="66"/>
      <c r="AS64" s="130">
        <v>0</v>
      </c>
      <c r="AT64" s="131">
        <f>ROUND(SUM(AV64:AW64),2)</f>
        <v>0</v>
      </c>
      <c r="AU64" s="132">
        <f>'02 - Dle URS'!P90</f>
        <v>0</v>
      </c>
      <c r="AV64" s="131">
        <f>'02 - Dle URS'!J35</f>
        <v>0</v>
      </c>
      <c r="AW64" s="131">
        <f>'02 - Dle URS'!J36</f>
        <v>0</v>
      </c>
      <c r="AX64" s="131">
        <f>'02 - Dle URS'!J37</f>
        <v>0</v>
      </c>
      <c r="AY64" s="131">
        <f>'02 - Dle URS'!J38</f>
        <v>0</v>
      </c>
      <c r="AZ64" s="131">
        <f>'02 - Dle URS'!F35</f>
        <v>0</v>
      </c>
      <c r="BA64" s="131">
        <f>'02 - Dle URS'!F36</f>
        <v>0</v>
      </c>
      <c r="BB64" s="131">
        <f>'02 - Dle URS'!F37</f>
        <v>0</v>
      </c>
      <c r="BC64" s="131">
        <f>'02 - Dle URS'!F38</f>
        <v>0</v>
      </c>
      <c r="BD64" s="133">
        <f>'02 - Dle URS'!F39</f>
        <v>0</v>
      </c>
      <c r="BE64" s="4"/>
      <c r="BT64" s="134" t="s">
        <v>82</v>
      </c>
      <c r="BV64" s="134" t="s">
        <v>75</v>
      </c>
      <c r="BW64" s="134" t="s">
        <v>106</v>
      </c>
      <c r="BX64" s="134" t="s">
        <v>102</v>
      </c>
      <c r="CL64" s="134" t="s">
        <v>19</v>
      </c>
    </row>
    <row r="65" s="7" customFormat="1" ht="24.75" customHeight="1">
      <c r="A65" s="125" t="s">
        <v>83</v>
      </c>
      <c r="B65" s="112"/>
      <c r="C65" s="113"/>
      <c r="D65" s="114" t="s">
        <v>107</v>
      </c>
      <c r="E65" s="114"/>
      <c r="F65" s="114"/>
      <c r="G65" s="114"/>
      <c r="H65" s="114"/>
      <c r="I65" s="115"/>
      <c r="J65" s="114" t="s">
        <v>108</v>
      </c>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7">
        <f>'PS 12-02-21 - Rozhlasové ...'!J30</f>
        <v>0</v>
      </c>
      <c r="AH65" s="115"/>
      <c r="AI65" s="115"/>
      <c r="AJ65" s="115"/>
      <c r="AK65" s="115"/>
      <c r="AL65" s="115"/>
      <c r="AM65" s="115"/>
      <c r="AN65" s="117">
        <f>SUM(AG65,AT65)</f>
        <v>0</v>
      </c>
      <c r="AO65" s="115"/>
      <c r="AP65" s="115"/>
      <c r="AQ65" s="118" t="s">
        <v>98</v>
      </c>
      <c r="AR65" s="119"/>
      <c r="AS65" s="120">
        <v>0</v>
      </c>
      <c r="AT65" s="121">
        <f>ROUND(SUM(AV65:AW65),2)</f>
        <v>0</v>
      </c>
      <c r="AU65" s="122">
        <f>'PS 12-02-21 - Rozhlasové ...'!P80</f>
        <v>0</v>
      </c>
      <c r="AV65" s="121">
        <f>'PS 12-02-21 - Rozhlasové ...'!J33</f>
        <v>0</v>
      </c>
      <c r="AW65" s="121">
        <f>'PS 12-02-21 - Rozhlasové ...'!J34</f>
        <v>0</v>
      </c>
      <c r="AX65" s="121">
        <f>'PS 12-02-21 - Rozhlasové ...'!J35</f>
        <v>0</v>
      </c>
      <c r="AY65" s="121">
        <f>'PS 12-02-21 - Rozhlasové ...'!J36</f>
        <v>0</v>
      </c>
      <c r="AZ65" s="121">
        <f>'PS 12-02-21 - Rozhlasové ...'!F33</f>
        <v>0</v>
      </c>
      <c r="BA65" s="121">
        <f>'PS 12-02-21 - Rozhlasové ...'!F34</f>
        <v>0</v>
      </c>
      <c r="BB65" s="121">
        <f>'PS 12-02-21 - Rozhlasové ...'!F35</f>
        <v>0</v>
      </c>
      <c r="BC65" s="121">
        <f>'PS 12-02-21 - Rozhlasové ...'!F36</f>
        <v>0</v>
      </c>
      <c r="BD65" s="123">
        <f>'PS 12-02-21 - Rozhlasové ...'!F37</f>
        <v>0</v>
      </c>
      <c r="BE65" s="7"/>
      <c r="BT65" s="124" t="s">
        <v>80</v>
      </c>
      <c r="BV65" s="124" t="s">
        <v>75</v>
      </c>
      <c r="BW65" s="124" t="s">
        <v>109</v>
      </c>
      <c r="BX65" s="124" t="s">
        <v>5</v>
      </c>
      <c r="CL65" s="124" t="s">
        <v>19</v>
      </c>
      <c r="CM65" s="124" t="s">
        <v>82</v>
      </c>
    </row>
    <row r="66" s="7" customFormat="1" ht="24.75" customHeight="1">
      <c r="A66" s="125" t="s">
        <v>83</v>
      </c>
      <c r="B66" s="112"/>
      <c r="C66" s="113"/>
      <c r="D66" s="114" t="s">
        <v>110</v>
      </c>
      <c r="E66" s="114"/>
      <c r="F66" s="114"/>
      <c r="G66" s="114"/>
      <c r="H66" s="114"/>
      <c r="I66" s="115"/>
      <c r="J66" s="114" t="s">
        <v>111</v>
      </c>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7">
        <f>'PS 12-02-31 - Integrovaná...'!J30</f>
        <v>0</v>
      </c>
      <c r="AH66" s="115"/>
      <c r="AI66" s="115"/>
      <c r="AJ66" s="115"/>
      <c r="AK66" s="115"/>
      <c r="AL66" s="115"/>
      <c r="AM66" s="115"/>
      <c r="AN66" s="117">
        <f>SUM(AG66,AT66)</f>
        <v>0</v>
      </c>
      <c r="AO66" s="115"/>
      <c r="AP66" s="115"/>
      <c r="AQ66" s="118" t="s">
        <v>98</v>
      </c>
      <c r="AR66" s="119"/>
      <c r="AS66" s="120">
        <v>0</v>
      </c>
      <c r="AT66" s="121">
        <f>ROUND(SUM(AV66:AW66),2)</f>
        <v>0</v>
      </c>
      <c r="AU66" s="122">
        <f>'PS 12-02-31 - Integrovaná...'!P80</f>
        <v>0</v>
      </c>
      <c r="AV66" s="121">
        <f>'PS 12-02-31 - Integrovaná...'!J33</f>
        <v>0</v>
      </c>
      <c r="AW66" s="121">
        <f>'PS 12-02-31 - Integrovaná...'!J34</f>
        <v>0</v>
      </c>
      <c r="AX66" s="121">
        <f>'PS 12-02-31 - Integrovaná...'!J35</f>
        <v>0</v>
      </c>
      <c r="AY66" s="121">
        <f>'PS 12-02-31 - Integrovaná...'!J36</f>
        <v>0</v>
      </c>
      <c r="AZ66" s="121">
        <f>'PS 12-02-31 - Integrovaná...'!F33</f>
        <v>0</v>
      </c>
      <c r="BA66" s="121">
        <f>'PS 12-02-31 - Integrovaná...'!F34</f>
        <v>0</v>
      </c>
      <c r="BB66" s="121">
        <f>'PS 12-02-31 - Integrovaná...'!F35</f>
        <v>0</v>
      </c>
      <c r="BC66" s="121">
        <f>'PS 12-02-31 - Integrovaná...'!F36</f>
        <v>0</v>
      </c>
      <c r="BD66" s="123">
        <f>'PS 12-02-31 - Integrovaná...'!F37</f>
        <v>0</v>
      </c>
      <c r="BE66" s="7"/>
      <c r="BT66" s="124" t="s">
        <v>80</v>
      </c>
      <c r="BV66" s="124" t="s">
        <v>75</v>
      </c>
      <c r="BW66" s="124" t="s">
        <v>112</v>
      </c>
      <c r="BX66" s="124" t="s">
        <v>5</v>
      </c>
      <c r="CL66" s="124" t="s">
        <v>19</v>
      </c>
      <c r="CM66" s="124" t="s">
        <v>82</v>
      </c>
    </row>
    <row r="67" s="7" customFormat="1" ht="24.75" customHeight="1">
      <c r="A67" s="125" t="s">
        <v>83</v>
      </c>
      <c r="B67" s="112"/>
      <c r="C67" s="113"/>
      <c r="D67" s="114" t="s">
        <v>113</v>
      </c>
      <c r="E67" s="114"/>
      <c r="F67" s="114"/>
      <c r="G67" s="114"/>
      <c r="H67" s="114"/>
      <c r="I67" s="115"/>
      <c r="J67" s="114" t="s">
        <v>114</v>
      </c>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7">
        <f>'PS 12-02-41 - Poplachový ...'!J30</f>
        <v>0</v>
      </c>
      <c r="AH67" s="115"/>
      <c r="AI67" s="115"/>
      <c r="AJ67" s="115"/>
      <c r="AK67" s="115"/>
      <c r="AL67" s="115"/>
      <c r="AM67" s="115"/>
      <c r="AN67" s="117">
        <f>SUM(AG67,AT67)</f>
        <v>0</v>
      </c>
      <c r="AO67" s="115"/>
      <c r="AP67" s="115"/>
      <c r="AQ67" s="118" t="s">
        <v>98</v>
      </c>
      <c r="AR67" s="119"/>
      <c r="AS67" s="120">
        <v>0</v>
      </c>
      <c r="AT67" s="121">
        <f>ROUND(SUM(AV67:AW67),2)</f>
        <v>0</v>
      </c>
      <c r="AU67" s="122">
        <f>'PS 12-02-41 - Poplachový ...'!P80</f>
        <v>0</v>
      </c>
      <c r="AV67" s="121">
        <f>'PS 12-02-41 - Poplachový ...'!J33</f>
        <v>0</v>
      </c>
      <c r="AW67" s="121">
        <f>'PS 12-02-41 - Poplachový ...'!J34</f>
        <v>0</v>
      </c>
      <c r="AX67" s="121">
        <f>'PS 12-02-41 - Poplachový ...'!J35</f>
        <v>0</v>
      </c>
      <c r="AY67" s="121">
        <f>'PS 12-02-41 - Poplachový ...'!J36</f>
        <v>0</v>
      </c>
      <c r="AZ67" s="121">
        <f>'PS 12-02-41 - Poplachový ...'!F33</f>
        <v>0</v>
      </c>
      <c r="BA67" s="121">
        <f>'PS 12-02-41 - Poplachový ...'!F34</f>
        <v>0</v>
      </c>
      <c r="BB67" s="121">
        <f>'PS 12-02-41 - Poplachový ...'!F35</f>
        <v>0</v>
      </c>
      <c r="BC67" s="121">
        <f>'PS 12-02-41 - Poplachový ...'!F36</f>
        <v>0</v>
      </c>
      <c r="BD67" s="123">
        <f>'PS 12-02-41 - Poplachový ...'!F37</f>
        <v>0</v>
      </c>
      <c r="BE67" s="7"/>
      <c r="BT67" s="124" t="s">
        <v>80</v>
      </c>
      <c r="BV67" s="124" t="s">
        <v>75</v>
      </c>
      <c r="BW67" s="124" t="s">
        <v>115</v>
      </c>
      <c r="BX67" s="124" t="s">
        <v>5</v>
      </c>
      <c r="CL67" s="124" t="s">
        <v>19</v>
      </c>
      <c r="CM67" s="124" t="s">
        <v>82</v>
      </c>
    </row>
    <row r="68" s="7" customFormat="1" ht="24.75" customHeight="1">
      <c r="A68" s="7"/>
      <c r="B68" s="112"/>
      <c r="C68" s="113"/>
      <c r="D68" s="114" t="s">
        <v>116</v>
      </c>
      <c r="E68" s="114"/>
      <c r="F68" s="114"/>
      <c r="G68" s="114"/>
      <c r="H68" s="114"/>
      <c r="I68" s="115"/>
      <c r="J68" s="114" t="s">
        <v>117</v>
      </c>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6">
        <f>ROUND(SUM(AG69:AG70),2)</f>
        <v>0</v>
      </c>
      <c r="AH68" s="115"/>
      <c r="AI68" s="115"/>
      <c r="AJ68" s="115"/>
      <c r="AK68" s="115"/>
      <c r="AL68" s="115"/>
      <c r="AM68" s="115"/>
      <c r="AN68" s="117">
        <f>SUM(AG68,AT68)</f>
        <v>0</v>
      </c>
      <c r="AO68" s="115"/>
      <c r="AP68" s="115"/>
      <c r="AQ68" s="118" t="s">
        <v>98</v>
      </c>
      <c r="AR68" s="119"/>
      <c r="AS68" s="120">
        <f>ROUND(SUM(AS69:AS70),2)</f>
        <v>0</v>
      </c>
      <c r="AT68" s="121">
        <f>ROUND(SUM(AV68:AW68),2)</f>
        <v>0</v>
      </c>
      <c r="AU68" s="122">
        <f>ROUND(SUM(AU69:AU70),5)</f>
        <v>0</v>
      </c>
      <c r="AV68" s="121">
        <f>ROUND(AZ68*L29,2)</f>
        <v>0</v>
      </c>
      <c r="AW68" s="121">
        <f>ROUND(BA68*L30,2)</f>
        <v>0</v>
      </c>
      <c r="AX68" s="121">
        <f>ROUND(BB68*L29,2)</f>
        <v>0</v>
      </c>
      <c r="AY68" s="121">
        <f>ROUND(BC68*L30,2)</f>
        <v>0</v>
      </c>
      <c r="AZ68" s="121">
        <f>ROUND(SUM(AZ69:AZ70),2)</f>
        <v>0</v>
      </c>
      <c r="BA68" s="121">
        <f>ROUND(SUM(BA69:BA70),2)</f>
        <v>0</v>
      </c>
      <c r="BB68" s="121">
        <f>ROUND(SUM(BB69:BB70),2)</f>
        <v>0</v>
      </c>
      <c r="BC68" s="121">
        <f>ROUND(SUM(BC69:BC70),2)</f>
        <v>0</v>
      </c>
      <c r="BD68" s="123">
        <f>ROUND(SUM(BD69:BD70),2)</f>
        <v>0</v>
      </c>
      <c r="BE68" s="7"/>
      <c r="BS68" s="124" t="s">
        <v>72</v>
      </c>
      <c r="BT68" s="124" t="s">
        <v>80</v>
      </c>
      <c r="BV68" s="124" t="s">
        <v>75</v>
      </c>
      <c r="BW68" s="124" t="s">
        <v>118</v>
      </c>
      <c r="BX68" s="124" t="s">
        <v>5</v>
      </c>
      <c r="CL68" s="124" t="s">
        <v>19</v>
      </c>
      <c r="CM68" s="124" t="s">
        <v>82</v>
      </c>
    </row>
    <row r="69" s="4" customFormat="1" ht="23.25" customHeight="1">
      <c r="A69" s="125" t="s">
        <v>83</v>
      </c>
      <c r="B69" s="64"/>
      <c r="C69" s="126"/>
      <c r="D69" s="126"/>
      <c r="E69" s="127" t="s">
        <v>116</v>
      </c>
      <c r="F69" s="127"/>
      <c r="G69" s="127"/>
      <c r="H69" s="127"/>
      <c r="I69" s="127"/>
      <c r="J69" s="126"/>
      <c r="K69" s="127" t="s">
        <v>117</v>
      </c>
      <c r="L69" s="127"/>
      <c r="M69" s="127"/>
      <c r="N69" s="127"/>
      <c r="O69" s="127"/>
      <c r="P69" s="127"/>
      <c r="Q69" s="127"/>
      <c r="R69" s="127"/>
      <c r="S69" s="127"/>
      <c r="T69" s="127"/>
      <c r="U69" s="127"/>
      <c r="V69" s="127"/>
      <c r="W69" s="127"/>
      <c r="X69" s="127"/>
      <c r="Y69" s="127"/>
      <c r="Z69" s="127"/>
      <c r="AA69" s="127"/>
      <c r="AB69" s="127"/>
      <c r="AC69" s="127"/>
      <c r="AD69" s="127"/>
      <c r="AE69" s="127"/>
      <c r="AF69" s="127"/>
      <c r="AG69" s="128">
        <f>'PS 12-02-71 - Sdělovací z...'!J30</f>
        <v>0</v>
      </c>
      <c r="AH69" s="126"/>
      <c r="AI69" s="126"/>
      <c r="AJ69" s="126"/>
      <c r="AK69" s="126"/>
      <c r="AL69" s="126"/>
      <c r="AM69" s="126"/>
      <c r="AN69" s="128">
        <f>SUM(AG69,AT69)</f>
        <v>0</v>
      </c>
      <c r="AO69" s="126"/>
      <c r="AP69" s="126"/>
      <c r="AQ69" s="129" t="s">
        <v>86</v>
      </c>
      <c r="AR69" s="66"/>
      <c r="AS69" s="130">
        <v>0</v>
      </c>
      <c r="AT69" s="131">
        <f>ROUND(SUM(AV69:AW69),2)</f>
        <v>0</v>
      </c>
      <c r="AU69" s="132">
        <f>'PS 12-02-71 - Sdělovací z...'!P80</f>
        <v>0</v>
      </c>
      <c r="AV69" s="131">
        <f>'PS 12-02-71 - Sdělovací z...'!J33</f>
        <v>0</v>
      </c>
      <c r="AW69" s="131">
        <f>'PS 12-02-71 - Sdělovací z...'!J34</f>
        <v>0</v>
      </c>
      <c r="AX69" s="131">
        <f>'PS 12-02-71 - Sdělovací z...'!J35</f>
        <v>0</v>
      </c>
      <c r="AY69" s="131">
        <f>'PS 12-02-71 - Sdělovací z...'!J36</f>
        <v>0</v>
      </c>
      <c r="AZ69" s="131">
        <f>'PS 12-02-71 - Sdělovací z...'!F33</f>
        <v>0</v>
      </c>
      <c r="BA69" s="131">
        <f>'PS 12-02-71 - Sdělovací z...'!F34</f>
        <v>0</v>
      </c>
      <c r="BB69" s="131">
        <f>'PS 12-02-71 - Sdělovací z...'!F35</f>
        <v>0</v>
      </c>
      <c r="BC69" s="131">
        <f>'PS 12-02-71 - Sdělovací z...'!F36</f>
        <v>0</v>
      </c>
      <c r="BD69" s="133">
        <f>'PS 12-02-71 - Sdělovací z...'!F37</f>
        <v>0</v>
      </c>
      <c r="BE69" s="4"/>
      <c r="BT69" s="134" t="s">
        <v>82</v>
      </c>
      <c r="BU69" s="134" t="s">
        <v>119</v>
      </c>
      <c r="BV69" s="134" t="s">
        <v>75</v>
      </c>
      <c r="BW69" s="134" t="s">
        <v>118</v>
      </c>
      <c r="BX69" s="134" t="s">
        <v>5</v>
      </c>
      <c r="CL69" s="134" t="s">
        <v>19</v>
      </c>
      <c r="CM69" s="134" t="s">
        <v>82</v>
      </c>
    </row>
    <row r="70" s="4" customFormat="1" ht="16.5" customHeight="1">
      <c r="A70" s="125" t="s">
        <v>83</v>
      </c>
      <c r="B70" s="64"/>
      <c r="C70" s="126"/>
      <c r="D70" s="126"/>
      <c r="E70" s="127" t="s">
        <v>88</v>
      </c>
      <c r="F70" s="127"/>
      <c r="G70" s="127"/>
      <c r="H70" s="127"/>
      <c r="I70" s="127"/>
      <c r="J70" s="126"/>
      <c r="K70" s="127" t="s">
        <v>120</v>
      </c>
      <c r="L70" s="127"/>
      <c r="M70" s="127"/>
      <c r="N70" s="127"/>
      <c r="O70" s="127"/>
      <c r="P70" s="127"/>
      <c r="Q70" s="127"/>
      <c r="R70" s="127"/>
      <c r="S70" s="127"/>
      <c r="T70" s="127"/>
      <c r="U70" s="127"/>
      <c r="V70" s="127"/>
      <c r="W70" s="127"/>
      <c r="X70" s="127"/>
      <c r="Y70" s="127"/>
      <c r="Z70" s="127"/>
      <c r="AA70" s="127"/>
      <c r="AB70" s="127"/>
      <c r="AC70" s="127"/>
      <c r="AD70" s="127"/>
      <c r="AE70" s="127"/>
      <c r="AF70" s="127"/>
      <c r="AG70" s="128">
        <f>'02 - dle URS_01'!J32</f>
        <v>0</v>
      </c>
      <c r="AH70" s="126"/>
      <c r="AI70" s="126"/>
      <c r="AJ70" s="126"/>
      <c r="AK70" s="126"/>
      <c r="AL70" s="126"/>
      <c r="AM70" s="126"/>
      <c r="AN70" s="128">
        <f>SUM(AG70,AT70)</f>
        <v>0</v>
      </c>
      <c r="AO70" s="126"/>
      <c r="AP70" s="126"/>
      <c r="AQ70" s="129" t="s">
        <v>86</v>
      </c>
      <c r="AR70" s="66"/>
      <c r="AS70" s="130">
        <v>0</v>
      </c>
      <c r="AT70" s="131">
        <f>ROUND(SUM(AV70:AW70),2)</f>
        <v>0</v>
      </c>
      <c r="AU70" s="132">
        <f>'02 - dle URS_01'!P85</f>
        <v>0</v>
      </c>
      <c r="AV70" s="131">
        <f>'02 - dle URS_01'!J35</f>
        <v>0</v>
      </c>
      <c r="AW70" s="131">
        <f>'02 - dle URS_01'!J36</f>
        <v>0</v>
      </c>
      <c r="AX70" s="131">
        <f>'02 - dle URS_01'!J37</f>
        <v>0</v>
      </c>
      <c r="AY70" s="131">
        <f>'02 - dle URS_01'!J38</f>
        <v>0</v>
      </c>
      <c r="AZ70" s="131">
        <f>'02 - dle URS_01'!F35</f>
        <v>0</v>
      </c>
      <c r="BA70" s="131">
        <f>'02 - dle URS_01'!F36</f>
        <v>0</v>
      </c>
      <c r="BB70" s="131">
        <f>'02 - dle URS_01'!F37</f>
        <v>0</v>
      </c>
      <c r="BC70" s="131">
        <f>'02 - dle URS_01'!F38</f>
        <v>0</v>
      </c>
      <c r="BD70" s="133">
        <f>'02 - dle URS_01'!F39</f>
        <v>0</v>
      </c>
      <c r="BE70" s="4"/>
      <c r="BT70" s="134" t="s">
        <v>82</v>
      </c>
      <c r="BV70" s="134" t="s">
        <v>75</v>
      </c>
      <c r="BW70" s="134" t="s">
        <v>121</v>
      </c>
      <c r="BX70" s="134" t="s">
        <v>118</v>
      </c>
      <c r="CL70" s="134" t="s">
        <v>19</v>
      </c>
    </row>
    <row r="71" s="7" customFormat="1" ht="24.75" customHeight="1">
      <c r="A71" s="125" t="s">
        <v>83</v>
      </c>
      <c r="B71" s="112"/>
      <c r="C71" s="113"/>
      <c r="D71" s="114" t="s">
        <v>122</v>
      </c>
      <c r="E71" s="114"/>
      <c r="F71" s="114"/>
      <c r="G71" s="114"/>
      <c r="H71" s="114"/>
      <c r="I71" s="115"/>
      <c r="J71" s="114" t="s">
        <v>123</v>
      </c>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7">
        <f>'PS 12-02-81 - Přenosový s...'!J30</f>
        <v>0</v>
      </c>
      <c r="AH71" s="115"/>
      <c r="AI71" s="115"/>
      <c r="AJ71" s="115"/>
      <c r="AK71" s="115"/>
      <c r="AL71" s="115"/>
      <c r="AM71" s="115"/>
      <c r="AN71" s="117">
        <f>SUM(AG71,AT71)</f>
        <v>0</v>
      </c>
      <c r="AO71" s="115"/>
      <c r="AP71" s="115"/>
      <c r="AQ71" s="118" t="s">
        <v>98</v>
      </c>
      <c r="AR71" s="119"/>
      <c r="AS71" s="120">
        <v>0</v>
      </c>
      <c r="AT71" s="121">
        <f>ROUND(SUM(AV71:AW71),2)</f>
        <v>0</v>
      </c>
      <c r="AU71" s="122">
        <f>'PS 12-02-81 - Přenosový s...'!P80</f>
        <v>0</v>
      </c>
      <c r="AV71" s="121">
        <f>'PS 12-02-81 - Přenosový s...'!J33</f>
        <v>0</v>
      </c>
      <c r="AW71" s="121">
        <f>'PS 12-02-81 - Přenosový s...'!J34</f>
        <v>0</v>
      </c>
      <c r="AX71" s="121">
        <f>'PS 12-02-81 - Přenosový s...'!J35</f>
        <v>0</v>
      </c>
      <c r="AY71" s="121">
        <f>'PS 12-02-81 - Přenosový s...'!J36</f>
        <v>0</v>
      </c>
      <c r="AZ71" s="121">
        <f>'PS 12-02-81 - Přenosový s...'!F33</f>
        <v>0</v>
      </c>
      <c r="BA71" s="121">
        <f>'PS 12-02-81 - Přenosový s...'!F34</f>
        <v>0</v>
      </c>
      <c r="BB71" s="121">
        <f>'PS 12-02-81 - Přenosový s...'!F35</f>
        <v>0</v>
      </c>
      <c r="BC71" s="121">
        <f>'PS 12-02-81 - Přenosový s...'!F36</f>
        <v>0</v>
      </c>
      <c r="BD71" s="123">
        <f>'PS 12-02-81 - Přenosový s...'!F37</f>
        <v>0</v>
      </c>
      <c r="BE71" s="7"/>
      <c r="BT71" s="124" t="s">
        <v>80</v>
      </c>
      <c r="BV71" s="124" t="s">
        <v>75</v>
      </c>
      <c r="BW71" s="124" t="s">
        <v>124</v>
      </c>
      <c r="BX71" s="124" t="s">
        <v>5</v>
      </c>
      <c r="CL71" s="124" t="s">
        <v>19</v>
      </c>
      <c r="CM71" s="124" t="s">
        <v>82</v>
      </c>
    </row>
    <row r="72" s="7" customFormat="1" ht="24.75" customHeight="1">
      <c r="A72" s="125" t="s">
        <v>83</v>
      </c>
      <c r="B72" s="112"/>
      <c r="C72" s="113"/>
      <c r="D72" s="114" t="s">
        <v>125</v>
      </c>
      <c r="E72" s="114"/>
      <c r="F72" s="114"/>
      <c r="G72" s="114"/>
      <c r="H72" s="114"/>
      <c r="I72" s="115"/>
      <c r="J72" s="114" t="s">
        <v>126</v>
      </c>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7">
        <f>'PS 12-03-11 -  Doudleby n...'!J30</f>
        <v>0</v>
      </c>
      <c r="AH72" s="115"/>
      <c r="AI72" s="115"/>
      <c r="AJ72" s="115"/>
      <c r="AK72" s="115"/>
      <c r="AL72" s="115"/>
      <c r="AM72" s="115"/>
      <c r="AN72" s="117">
        <f>SUM(AG72,AT72)</f>
        <v>0</v>
      </c>
      <c r="AO72" s="115"/>
      <c r="AP72" s="115"/>
      <c r="AQ72" s="118" t="s">
        <v>98</v>
      </c>
      <c r="AR72" s="119"/>
      <c r="AS72" s="120">
        <v>0</v>
      </c>
      <c r="AT72" s="121">
        <f>ROUND(SUM(AV72:AW72),2)</f>
        <v>0</v>
      </c>
      <c r="AU72" s="122">
        <f>'PS 12-03-11 -  Doudleby n...'!P84</f>
        <v>0</v>
      </c>
      <c r="AV72" s="121">
        <f>'PS 12-03-11 -  Doudleby n...'!J33</f>
        <v>0</v>
      </c>
      <c r="AW72" s="121">
        <f>'PS 12-03-11 -  Doudleby n...'!J34</f>
        <v>0</v>
      </c>
      <c r="AX72" s="121">
        <f>'PS 12-03-11 -  Doudleby n...'!J35</f>
        <v>0</v>
      </c>
      <c r="AY72" s="121">
        <f>'PS 12-03-11 -  Doudleby n...'!J36</f>
        <v>0</v>
      </c>
      <c r="AZ72" s="121">
        <f>'PS 12-03-11 -  Doudleby n...'!F33</f>
        <v>0</v>
      </c>
      <c r="BA72" s="121">
        <f>'PS 12-03-11 -  Doudleby n...'!F34</f>
        <v>0</v>
      </c>
      <c r="BB72" s="121">
        <f>'PS 12-03-11 -  Doudleby n...'!F35</f>
        <v>0</v>
      </c>
      <c r="BC72" s="121">
        <f>'PS 12-03-11 -  Doudleby n...'!F36</f>
        <v>0</v>
      </c>
      <c r="BD72" s="123">
        <f>'PS 12-03-11 -  Doudleby n...'!F37</f>
        <v>0</v>
      </c>
      <c r="BE72" s="7"/>
      <c r="BT72" s="124" t="s">
        <v>80</v>
      </c>
      <c r="BV72" s="124" t="s">
        <v>75</v>
      </c>
      <c r="BW72" s="124" t="s">
        <v>127</v>
      </c>
      <c r="BX72" s="124" t="s">
        <v>5</v>
      </c>
      <c r="CL72" s="124" t="s">
        <v>19</v>
      </c>
      <c r="CM72" s="124" t="s">
        <v>82</v>
      </c>
    </row>
    <row r="73" s="7" customFormat="1" ht="24.75" customHeight="1">
      <c r="A73" s="7"/>
      <c r="B73" s="112"/>
      <c r="C73" s="113"/>
      <c r="D73" s="114" t="s">
        <v>128</v>
      </c>
      <c r="E73" s="114"/>
      <c r="F73" s="114"/>
      <c r="G73" s="114"/>
      <c r="H73" s="114"/>
      <c r="I73" s="115"/>
      <c r="J73" s="114" t="s">
        <v>129</v>
      </c>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6">
        <f>ROUND(SUM(AG74:AG75),2)</f>
        <v>0</v>
      </c>
      <c r="AH73" s="115"/>
      <c r="AI73" s="115"/>
      <c r="AJ73" s="115"/>
      <c r="AK73" s="115"/>
      <c r="AL73" s="115"/>
      <c r="AM73" s="115"/>
      <c r="AN73" s="117">
        <f>SUM(AG73,AT73)</f>
        <v>0</v>
      </c>
      <c r="AO73" s="115"/>
      <c r="AP73" s="115"/>
      <c r="AQ73" s="118" t="s">
        <v>79</v>
      </c>
      <c r="AR73" s="119"/>
      <c r="AS73" s="120">
        <f>ROUND(SUM(AS74:AS75),2)</f>
        <v>0</v>
      </c>
      <c r="AT73" s="121">
        <f>ROUND(SUM(AV73:AW73),2)</f>
        <v>0</v>
      </c>
      <c r="AU73" s="122">
        <f>ROUND(SUM(AU74:AU75),5)</f>
        <v>0</v>
      </c>
      <c r="AV73" s="121">
        <f>ROUND(AZ73*L29,2)</f>
        <v>0</v>
      </c>
      <c r="AW73" s="121">
        <f>ROUND(BA73*L30,2)</f>
        <v>0</v>
      </c>
      <c r="AX73" s="121">
        <f>ROUND(BB73*L29,2)</f>
        <v>0</v>
      </c>
      <c r="AY73" s="121">
        <f>ROUND(BC73*L30,2)</f>
        <v>0</v>
      </c>
      <c r="AZ73" s="121">
        <f>ROUND(SUM(AZ74:AZ75),2)</f>
        <v>0</v>
      </c>
      <c r="BA73" s="121">
        <f>ROUND(SUM(BA74:BA75),2)</f>
        <v>0</v>
      </c>
      <c r="BB73" s="121">
        <f>ROUND(SUM(BB74:BB75),2)</f>
        <v>0</v>
      </c>
      <c r="BC73" s="121">
        <f>ROUND(SUM(BC74:BC75),2)</f>
        <v>0</v>
      </c>
      <c r="BD73" s="123">
        <f>ROUND(SUM(BD74:BD75),2)</f>
        <v>0</v>
      </c>
      <c r="BE73" s="7"/>
      <c r="BS73" s="124" t="s">
        <v>72</v>
      </c>
      <c r="BT73" s="124" t="s">
        <v>80</v>
      </c>
      <c r="BU73" s="124" t="s">
        <v>74</v>
      </c>
      <c r="BV73" s="124" t="s">
        <v>75</v>
      </c>
      <c r="BW73" s="124" t="s">
        <v>130</v>
      </c>
      <c r="BX73" s="124" t="s">
        <v>5</v>
      </c>
      <c r="CL73" s="124" t="s">
        <v>19</v>
      </c>
      <c r="CM73" s="124" t="s">
        <v>82</v>
      </c>
    </row>
    <row r="74" s="4" customFormat="1" ht="16.5" customHeight="1">
      <c r="A74" s="125" t="s">
        <v>83</v>
      </c>
      <c r="B74" s="64"/>
      <c r="C74" s="126"/>
      <c r="D74" s="126"/>
      <c r="E74" s="127" t="s">
        <v>131</v>
      </c>
      <c r="F74" s="127"/>
      <c r="G74" s="127"/>
      <c r="H74" s="127"/>
      <c r="I74" s="127"/>
      <c r="J74" s="126"/>
      <c r="K74" s="127" t="s">
        <v>132</v>
      </c>
      <c r="L74" s="127"/>
      <c r="M74" s="127"/>
      <c r="N74" s="127"/>
      <c r="O74" s="127"/>
      <c r="P74" s="127"/>
      <c r="Q74" s="127"/>
      <c r="R74" s="127"/>
      <c r="S74" s="127"/>
      <c r="T74" s="127"/>
      <c r="U74" s="127"/>
      <c r="V74" s="127"/>
      <c r="W74" s="127"/>
      <c r="X74" s="127"/>
      <c r="Y74" s="127"/>
      <c r="Z74" s="127"/>
      <c r="AA74" s="127"/>
      <c r="AB74" s="127"/>
      <c r="AC74" s="127"/>
      <c r="AD74" s="127"/>
      <c r="AE74" s="127"/>
      <c r="AF74" s="127"/>
      <c r="AG74" s="128">
        <f>'R01 - Infrastruktura'!J32</f>
        <v>0</v>
      </c>
      <c r="AH74" s="126"/>
      <c r="AI74" s="126"/>
      <c r="AJ74" s="126"/>
      <c r="AK74" s="126"/>
      <c r="AL74" s="126"/>
      <c r="AM74" s="126"/>
      <c r="AN74" s="128">
        <f>SUM(AG74,AT74)</f>
        <v>0</v>
      </c>
      <c r="AO74" s="126"/>
      <c r="AP74" s="126"/>
      <c r="AQ74" s="129" t="s">
        <v>86</v>
      </c>
      <c r="AR74" s="66"/>
      <c r="AS74" s="130">
        <v>0</v>
      </c>
      <c r="AT74" s="131">
        <f>ROUND(SUM(AV74:AW74),2)</f>
        <v>0</v>
      </c>
      <c r="AU74" s="132">
        <f>'R01 - Infrastruktura'!P95</f>
        <v>0</v>
      </c>
      <c r="AV74" s="131">
        <f>'R01 - Infrastruktura'!J35</f>
        <v>0</v>
      </c>
      <c r="AW74" s="131">
        <f>'R01 - Infrastruktura'!J36</f>
        <v>0</v>
      </c>
      <c r="AX74" s="131">
        <f>'R01 - Infrastruktura'!J37</f>
        <v>0</v>
      </c>
      <c r="AY74" s="131">
        <f>'R01 - Infrastruktura'!J38</f>
        <v>0</v>
      </c>
      <c r="AZ74" s="131">
        <f>'R01 - Infrastruktura'!F35</f>
        <v>0</v>
      </c>
      <c r="BA74" s="131">
        <f>'R01 - Infrastruktura'!F36</f>
        <v>0</v>
      </c>
      <c r="BB74" s="131">
        <f>'R01 - Infrastruktura'!F37</f>
        <v>0</v>
      </c>
      <c r="BC74" s="131">
        <f>'R01 - Infrastruktura'!F38</f>
        <v>0</v>
      </c>
      <c r="BD74" s="133">
        <f>'R01 - Infrastruktura'!F39</f>
        <v>0</v>
      </c>
      <c r="BE74" s="4"/>
      <c r="BT74" s="134" t="s">
        <v>82</v>
      </c>
      <c r="BV74" s="134" t="s">
        <v>75</v>
      </c>
      <c r="BW74" s="134" t="s">
        <v>133</v>
      </c>
      <c r="BX74" s="134" t="s">
        <v>130</v>
      </c>
      <c r="CL74" s="134" t="s">
        <v>19</v>
      </c>
    </row>
    <row r="75" s="4" customFormat="1" ht="16.5" customHeight="1">
      <c r="A75" s="125" t="s">
        <v>83</v>
      </c>
      <c r="B75" s="64"/>
      <c r="C75" s="126"/>
      <c r="D75" s="126"/>
      <c r="E75" s="127" t="s">
        <v>134</v>
      </c>
      <c r="F75" s="127"/>
      <c r="G75" s="127"/>
      <c r="H75" s="127"/>
      <c r="I75" s="127"/>
      <c r="J75" s="126"/>
      <c r="K75" s="127" t="s">
        <v>135</v>
      </c>
      <c r="L75" s="127"/>
      <c r="M75" s="127"/>
      <c r="N75" s="127"/>
      <c r="O75" s="127"/>
      <c r="P75" s="127"/>
      <c r="Q75" s="127"/>
      <c r="R75" s="127"/>
      <c r="S75" s="127"/>
      <c r="T75" s="127"/>
      <c r="U75" s="127"/>
      <c r="V75" s="127"/>
      <c r="W75" s="127"/>
      <c r="X75" s="127"/>
      <c r="Y75" s="127"/>
      <c r="Z75" s="127"/>
      <c r="AA75" s="127"/>
      <c r="AB75" s="127"/>
      <c r="AC75" s="127"/>
      <c r="AD75" s="127"/>
      <c r="AE75" s="127"/>
      <c r="AF75" s="127"/>
      <c r="AG75" s="128">
        <f>'R04 - ON'!J32</f>
        <v>0</v>
      </c>
      <c r="AH75" s="126"/>
      <c r="AI75" s="126"/>
      <c r="AJ75" s="126"/>
      <c r="AK75" s="126"/>
      <c r="AL75" s="126"/>
      <c r="AM75" s="126"/>
      <c r="AN75" s="128">
        <f>SUM(AG75,AT75)</f>
        <v>0</v>
      </c>
      <c r="AO75" s="126"/>
      <c r="AP75" s="126"/>
      <c r="AQ75" s="129" t="s">
        <v>86</v>
      </c>
      <c r="AR75" s="66"/>
      <c r="AS75" s="130">
        <v>0</v>
      </c>
      <c r="AT75" s="131">
        <f>ROUND(SUM(AV75:AW75),2)</f>
        <v>0</v>
      </c>
      <c r="AU75" s="132">
        <f>'R04 - ON'!P86</f>
        <v>0</v>
      </c>
      <c r="AV75" s="131">
        <f>'R04 - ON'!J35</f>
        <v>0</v>
      </c>
      <c r="AW75" s="131">
        <f>'R04 - ON'!J36</f>
        <v>0</v>
      </c>
      <c r="AX75" s="131">
        <f>'R04 - ON'!J37</f>
        <v>0</v>
      </c>
      <c r="AY75" s="131">
        <f>'R04 - ON'!J38</f>
        <v>0</v>
      </c>
      <c r="AZ75" s="131">
        <f>'R04 - ON'!F35</f>
        <v>0</v>
      </c>
      <c r="BA75" s="131">
        <f>'R04 - ON'!F36</f>
        <v>0</v>
      </c>
      <c r="BB75" s="131">
        <f>'R04 - ON'!F37</f>
        <v>0</v>
      </c>
      <c r="BC75" s="131">
        <f>'R04 - ON'!F38</f>
        <v>0</v>
      </c>
      <c r="BD75" s="133">
        <f>'R04 - ON'!F39</f>
        <v>0</v>
      </c>
      <c r="BE75" s="4"/>
      <c r="BT75" s="134" t="s">
        <v>82</v>
      </c>
      <c r="BV75" s="134" t="s">
        <v>75</v>
      </c>
      <c r="BW75" s="134" t="s">
        <v>136</v>
      </c>
      <c r="BX75" s="134" t="s">
        <v>130</v>
      </c>
      <c r="CL75" s="134" t="s">
        <v>19</v>
      </c>
    </row>
    <row r="76" s="7" customFormat="1" ht="24.75" customHeight="1">
      <c r="A76" s="7"/>
      <c r="B76" s="112"/>
      <c r="C76" s="113"/>
      <c r="D76" s="114" t="s">
        <v>137</v>
      </c>
      <c r="E76" s="114"/>
      <c r="F76" s="114"/>
      <c r="G76" s="114"/>
      <c r="H76" s="114"/>
      <c r="I76" s="115"/>
      <c r="J76" s="114" t="s">
        <v>138</v>
      </c>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6">
        <f>ROUND(SUM(AG77:AG78),2)</f>
        <v>0</v>
      </c>
      <c r="AH76" s="115"/>
      <c r="AI76" s="115"/>
      <c r="AJ76" s="115"/>
      <c r="AK76" s="115"/>
      <c r="AL76" s="115"/>
      <c r="AM76" s="115"/>
      <c r="AN76" s="117">
        <f>SUM(AG76,AT76)</f>
        <v>0</v>
      </c>
      <c r="AO76" s="115"/>
      <c r="AP76" s="115"/>
      <c r="AQ76" s="118" t="s">
        <v>79</v>
      </c>
      <c r="AR76" s="119"/>
      <c r="AS76" s="120">
        <f>ROUND(SUM(AS77:AS78),2)</f>
        <v>0</v>
      </c>
      <c r="AT76" s="121">
        <f>ROUND(SUM(AV76:AW76),2)</f>
        <v>0</v>
      </c>
      <c r="AU76" s="122">
        <f>ROUND(SUM(AU77:AU78),5)</f>
        <v>0</v>
      </c>
      <c r="AV76" s="121">
        <f>ROUND(AZ76*L29,2)</f>
        <v>0</v>
      </c>
      <c r="AW76" s="121">
        <f>ROUND(BA76*L30,2)</f>
        <v>0</v>
      </c>
      <c r="AX76" s="121">
        <f>ROUND(BB76*L29,2)</f>
        <v>0</v>
      </c>
      <c r="AY76" s="121">
        <f>ROUND(BC76*L30,2)</f>
        <v>0</v>
      </c>
      <c r="AZ76" s="121">
        <f>ROUND(SUM(AZ77:AZ78),2)</f>
        <v>0</v>
      </c>
      <c r="BA76" s="121">
        <f>ROUND(SUM(BA77:BA78),2)</f>
        <v>0</v>
      </c>
      <c r="BB76" s="121">
        <f>ROUND(SUM(BB77:BB78),2)</f>
        <v>0</v>
      </c>
      <c r="BC76" s="121">
        <f>ROUND(SUM(BC77:BC78),2)</f>
        <v>0</v>
      </c>
      <c r="BD76" s="123">
        <f>ROUND(SUM(BD77:BD78),2)</f>
        <v>0</v>
      </c>
      <c r="BE76" s="7"/>
      <c r="BS76" s="124" t="s">
        <v>72</v>
      </c>
      <c r="BT76" s="124" t="s">
        <v>80</v>
      </c>
      <c r="BU76" s="124" t="s">
        <v>74</v>
      </c>
      <c r="BV76" s="124" t="s">
        <v>75</v>
      </c>
      <c r="BW76" s="124" t="s">
        <v>139</v>
      </c>
      <c r="BX76" s="124" t="s">
        <v>5</v>
      </c>
      <c r="CL76" s="124" t="s">
        <v>19</v>
      </c>
      <c r="CM76" s="124" t="s">
        <v>82</v>
      </c>
    </row>
    <row r="77" s="4" customFormat="1" ht="16.5" customHeight="1">
      <c r="A77" s="125" t="s">
        <v>83</v>
      </c>
      <c r="B77" s="64"/>
      <c r="C77" s="126"/>
      <c r="D77" s="126"/>
      <c r="E77" s="127" t="s">
        <v>84</v>
      </c>
      <c r="F77" s="127"/>
      <c r="G77" s="127"/>
      <c r="H77" s="127"/>
      <c r="I77" s="127"/>
      <c r="J77" s="126"/>
      <c r="K77" s="127" t="s">
        <v>85</v>
      </c>
      <c r="L77" s="127"/>
      <c r="M77" s="127"/>
      <c r="N77" s="127"/>
      <c r="O77" s="127"/>
      <c r="P77" s="127"/>
      <c r="Q77" s="127"/>
      <c r="R77" s="127"/>
      <c r="S77" s="127"/>
      <c r="T77" s="127"/>
      <c r="U77" s="127"/>
      <c r="V77" s="127"/>
      <c r="W77" s="127"/>
      <c r="X77" s="127"/>
      <c r="Y77" s="127"/>
      <c r="Z77" s="127"/>
      <c r="AA77" s="127"/>
      <c r="AB77" s="127"/>
      <c r="AC77" s="127"/>
      <c r="AD77" s="127"/>
      <c r="AE77" s="127"/>
      <c r="AF77" s="127"/>
      <c r="AG77" s="128">
        <f>'01 - dle ÚRS_02'!J32</f>
        <v>0</v>
      </c>
      <c r="AH77" s="126"/>
      <c r="AI77" s="126"/>
      <c r="AJ77" s="126"/>
      <c r="AK77" s="126"/>
      <c r="AL77" s="126"/>
      <c r="AM77" s="126"/>
      <c r="AN77" s="128">
        <f>SUM(AG77,AT77)</f>
        <v>0</v>
      </c>
      <c r="AO77" s="126"/>
      <c r="AP77" s="126"/>
      <c r="AQ77" s="129" t="s">
        <v>86</v>
      </c>
      <c r="AR77" s="66"/>
      <c r="AS77" s="130">
        <v>0</v>
      </c>
      <c r="AT77" s="131">
        <f>ROUND(SUM(AV77:AW77),2)</f>
        <v>0</v>
      </c>
      <c r="AU77" s="132">
        <f>'01 - dle ÚRS_02'!P90</f>
        <v>0</v>
      </c>
      <c r="AV77" s="131">
        <f>'01 - dle ÚRS_02'!J35</f>
        <v>0</v>
      </c>
      <c r="AW77" s="131">
        <f>'01 - dle ÚRS_02'!J36</f>
        <v>0</v>
      </c>
      <c r="AX77" s="131">
        <f>'01 - dle ÚRS_02'!J37</f>
        <v>0</v>
      </c>
      <c r="AY77" s="131">
        <f>'01 - dle ÚRS_02'!J38</f>
        <v>0</v>
      </c>
      <c r="AZ77" s="131">
        <f>'01 - dle ÚRS_02'!F35</f>
        <v>0</v>
      </c>
      <c r="BA77" s="131">
        <f>'01 - dle ÚRS_02'!F36</f>
        <v>0</v>
      </c>
      <c r="BB77" s="131">
        <f>'01 - dle ÚRS_02'!F37</f>
        <v>0</v>
      </c>
      <c r="BC77" s="131">
        <f>'01 - dle ÚRS_02'!F38</f>
        <v>0</v>
      </c>
      <c r="BD77" s="133">
        <f>'01 - dle ÚRS_02'!F39</f>
        <v>0</v>
      </c>
      <c r="BE77" s="4"/>
      <c r="BT77" s="134" t="s">
        <v>82</v>
      </c>
      <c r="BV77" s="134" t="s">
        <v>75</v>
      </c>
      <c r="BW77" s="134" t="s">
        <v>140</v>
      </c>
      <c r="BX77" s="134" t="s">
        <v>139</v>
      </c>
      <c r="CL77" s="134" t="s">
        <v>19</v>
      </c>
    </row>
    <row r="78" s="4" customFormat="1" ht="16.5" customHeight="1">
      <c r="A78" s="125" t="s">
        <v>83</v>
      </c>
      <c r="B78" s="64"/>
      <c r="C78" s="126"/>
      <c r="D78" s="126"/>
      <c r="E78" s="127" t="s">
        <v>88</v>
      </c>
      <c r="F78" s="127"/>
      <c r="G78" s="127"/>
      <c r="H78" s="127"/>
      <c r="I78" s="127"/>
      <c r="J78" s="126"/>
      <c r="K78" s="127" t="s">
        <v>89</v>
      </c>
      <c r="L78" s="127"/>
      <c r="M78" s="127"/>
      <c r="N78" s="127"/>
      <c r="O78" s="127"/>
      <c r="P78" s="127"/>
      <c r="Q78" s="127"/>
      <c r="R78" s="127"/>
      <c r="S78" s="127"/>
      <c r="T78" s="127"/>
      <c r="U78" s="127"/>
      <c r="V78" s="127"/>
      <c r="W78" s="127"/>
      <c r="X78" s="127"/>
      <c r="Y78" s="127"/>
      <c r="Z78" s="127"/>
      <c r="AA78" s="127"/>
      <c r="AB78" s="127"/>
      <c r="AC78" s="127"/>
      <c r="AD78" s="127"/>
      <c r="AE78" s="127"/>
      <c r="AF78" s="127"/>
      <c r="AG78" s="128">
        <f>'02 - dle ÚOŽI_02'!J32</f>
        <v>0</v>
      </c>
      <c r="AH78" s="126"/>
      <c r="AI78" s="126"/>
      <c r="AJ78" s="126"/>
      <c r="AK78" s="126"/>
      <c r="AL78" s="126"/>
      <c r="AM78" s="126"/>
      <c r="AN78" s="128">
        <f>SUM(AG78,AT78)</f>
        <v>0</v>
      </c>
      <c r="AO78" s="126"/>
      <c r="AP78" s="126"/>
      <c r="AQ78" s="129" t="s">
        <v>86</v>
      </c>
      <c r="AR78" s="66"/>
      <c r="AS78" s="130">
        <v>0</v>
      </c>
      <c r="AT78" s="131">
        <f>ROUND(SUM(AV78:AW78),2)</f>
        <v>0</v>
      </c>
      <c r="AU78" s="132">
        <f>'02 - dle ÚOŽI_02'!P93</f>
        <v>0</v>
      </c>
      <c r="AV78" s="131">
        <f>'02 - dle ÚOŽI_02'!J35</f>
        <v>0</v>
      </c>
      <c r="AW78" s="131">
        <f>'02 - dle ÚOŽI_02'!J36</f>
        <v>0</v>
      </c>
      <c r="AX78" s="131">
        <f>'02 - dle ÚOŽI_02'!J37</f>
        <v>0</v>
      </c>
      <c r="AY78" s="131">
        <f>'02 - dle ÚOŽI_02'!J38</f>
        <v>0</v>
      </c>
      <c r="AZ78" s="131">
        <f>'02 - dle ÚOŽI_02'!F35</f>
        <v>0</v>
      </c>
      <c r="BA78" s="131">
        <f>'02 - dle ÚOŽI_02'!F36</f>
        <v>0</v>
      </c>
      <c r="BB78" s="131">
        <f>'02 - dle ÚOŽI_02'!F37</f>
        <v>0</v>
      </c>
      <c r="BC78" s="131">
        <f>'02 - dle ÚOŽI_02'!F38</f>
        <v>0</v>
      </c>
      <c r="BD78" s="133">
        <f>'02 - dle ÚOŽI_02'!F39</f>
        <v>0</v>
      </c>
      <c r="BE78" s="4"/>
      <c r="BT78" s="134" t="s">
        <v>82</v>
      </c>
      <c r="BV78" s="134" t="s">
        <v>75</v>
      </c>
      <c r="BW78" s="134" t="s">
        <v>141</v>
      </c>
      <c r="BX78" s="134" t="s">
        <v>139</v>
      </c>
      <c r="CL78" s="134" t="s">
        <v>19</v>
      </c>
    </row>
    <row r="79" s="7" customFormat="1" ht="24.75" customHeight="1">
      <c r="A79" s="7"/>
      <c r="B79" s="112"/>
      <c r="C79" s="113"/>
      <c r="D79" s="114" t="s">
        <v>142</v>
      </c>
      <c r="E79" s="114"/>
      <c r="F79" s="114"/>
      <c r="G79" s="114"/>
      <c r="H79" s="114"/>
      <c r="I79" s="115"/>
      <c r="J79" s="114" t="s">
        <v>143</v>
      </c>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6">
        <f>ROUND(SUM(AG80:AG81),2)</f>
        <v>0</v>
      </c>
      <c r="AH79" s="115"/>
      <c r="AI79" s="115"/>
      <c r="AJ79" s="115"/>
      <c r="AK79" s="115"/>
      <c r="AL79" s="115"/>
      <c r="AM79" s="115"/>
      <c r="AN79" s="117">
        <f>SUM(AG79,AT79)</f>
        <v>0</v>
      </c>
      <c r="AO79" s="115"/>
      <c r="AP79" s="115"/>
      <c r="AQ79" s="118" t="s">
        <v>79</v>
      </c>
      <c r="AR79" s="119"/>
      <c r="AS79" s="120">
        <f>ROUND(SUM(AS80:AS81),2)</f>
        <v>0</v>
      </c>
      <c r="AT79" s="121">
        <f>ROUND(SUM(AV79:AW79),2)</f>
        <v>0</v>
      </c>
      <c r="AU79" s="122">
        <f>ROUND(SUM(AU80:AU81),5)</f>
        <v>0</v>
      </c>
      <c r="AV79" s="121">
        <f>ROUND(AZ79*L29,2)</f>
        <v>0</v>
      </c>
      <c r="AW79" s="121">
        <f>ROUND(BA79*L30,2)</f>
        <v>0</v>
      </c>
      <c r="AX79" s="121">
        <f>ROUND(BB79*L29,2)</f>
        <v>0</v>
      </c>
      <c r="AY79" s="121">
        <f>ROUND(BC79*L30,2)</f>
        <v>0</v>
      </c>
      <c r="AZ79" s="121">
        <f>ROUND(SUM(AZ80:AZ81),2)</f>
        <v>0</v>
      </c>
      <c r="BA79" s="121">
        <f>ROUND(SUM(BA80:BA81),2)</f>
        <v>0</v>
      </c>
      <c r="BB79" s="121">
        <f>ROUND(SUM(BB80:BB81),2)</f>
        <v>0</v>
      </c>
      <c r="BC79" s="121">
        <f>ROUND(SUM(BC80:BC81),2)</f>
        <v>0</v>
      </c>
      <c r="BD79" s="123">
        <f>ROUND(SUM(BD80:BD81),2)</f>
        <v>0</v>
      </c>
      <c r="BE79" s="7"/>
      <c r="BS79" s="124" t="s">
        <v>72</v>
      </c>
      <c r="BT79" s="124" t="s">
        <v>80</v>
      </c>
      <c r="BU79" s="124" t="s">
        <v>74</v>
      </c>
      <c r="BV79" s="124" t="s">
        <v>75</v>
      </c>
      <c r="BW79" s="124" t="s">
        <v>144</v>
      </c>
      <c r="BX79" s="124" t="s">
        <v>5</v>
      </c>
      <c r="CL79" s="124" t="s">
        <v>19</v>
      </c>
      <c r="CM79" s="124" t="s">
        <v>82</v>
      </c>
    </row>
    <row r="80" s="4" customFormat="1" ht="16.5" customHeight="1">
      <c r="A80" s="125" t="s">
        <v>83</v>
      </c>
      <c r="B80" s="64"/>
      <c r="C80" s="126"/>
      <c r="D80" s="126"/>
      <c r="E80" s="127" t="s">
        <v>84</v>
      </c>
      <c r="F80" s="127"/>
      <c r="G80" s="127"/>
      <c r="H80" s="127"/>
      <c r="I80" s="127"/>
      <c r="J80" s="126"/>
      <c r="K80" s="127" t="s">
        <v>85</v>
      </c>
      <c r="L80" s="127"/>
      <c r="M80" s="127"/>
      <c r="N80" s="127"/>
      <c r="O80" s="127"/>
      <c r="P80" s="127"/>
      <c r="Q80" s="127"/>
      <c r="R80" s="127"/>
      <c r="S80" s="127"/>
      <c r="T80" s="127"/>
      <c r="U80" s="127"/>
      <c r="V80" s="127"/>
      <c r="W80" s="127"/>
      <c r="X80" s="127"/>
      <c r="Y80" s="127"/>
      <c r="Z80" s="127"/>
      <c r="AA80" s="127"/>
      <c r="AB80" s="127"/>
      <c r="AC80" s="127"/>
      <c r="AD80" s="127"/>
      <c r="AE80" s="127"/>
      <c r="AF80" s="127"/>
      <c r="AG80" s="128">
        <f>'01 - dle ÚRS_03'!J32</f>
        <v>0</v>
      </c>
      <c r="AH80" s="126"/>
      <c r="AI80" s="126"/>
      <c r="AJ80" s="126"/>
      <c r="AK80" s="126"/>
      <c r="AL80" s="126"/>
      <c r="AM80" s="126"/>
      <c r="AN80" s="128">
        <f>SUM(AG80,AT80)</f>
        <v>0</v>
      </c>
      <c r="AO80" s="126"/>
      <c r="AP80" s="126"/>
      <c r="AQ80" s="129" t="s">
        <v>86</v>
      </c>
      <c r="AR80" s="66"/>
      <c r="AS80" s="130">
        <v>0</v>
      </c>
      <c r="AT80" s="131">
        <f>ROUND(SUM(AV80:AW80),2)</f>
        <v>0</v>
      </c>
      <c r="AU80" s="132">
        <f>'01 - dle ÚRS_03'!P87</f>
        <v>0</v>
      </c>
      <c r="AV80" s="131">
        <f>'01 - dle ÚRS_03'!J35</f>
        <v>0</v>
      </c>
      <c r="AW80" s="131">
        <f>'01 - dle ÚRS_03'!J36</f>
        <v>0</v>
      </c>
      <c r="AX80" s="131">
        <f>'01 - dle ÚRS_03'!J37</f>
        <v>0</v>
      </c>
      <c r="AY80" s="131">
        <f>'01 - dle ÚRS_03'!J38</f>
        <v>0</v>
      </c>
      <c r="AZ80" s="131">
        <f>'01 - dle ÚRS_03'!F35</f>
        <v>0</v>
      </c>
      <c r="BA80" s="131">
        <f>'01 - dle ÚRS_03'!F36</f>
        <v>0</v>
      </c>
      <c r="BB80" s="131">
        <f>'01 - dle ÚRS_03'!F37</f>
        <v>0</v>
      </c>
      <c r="BC80" s="131">
        <f>'01 - dle ÚRS_03'!F38</f>
        <v>0</v>
      </c>
      <c r="BD80" s="133">
        <f>'01 - dle ÚRS_03'!F39</f>
        <v>0</v>
      </c>
      <c r="BE80" s="4"/>
      <c r="BT80" s="134" t="s">
        <v>82</v>
      </c>
      <c r="BV80" s="134" t="s">
        <v>75</v>
      </c>
      <c r="BW80" s="134" t="s">
        <v>145</v>
      </c>
      <c r="BX80" s="134" t="s">
        <v>144</v>
      </c>
      <c r="CL80" s="134" t="s">
        <v>19</v>
      </c>
    </row>
    <row r="81" s="4" customFormat="1" ht="16.5" customHeight="1">
      <c r="A81" s="125" t="s">
        <v>83</v>
      </c>
      <c r="B81" s="64"/>
      <c r="C81" s="126"/>
      <c r="D81" s="126"/>
      <c r="E81" s="127" t="s">
        <v>88</v>
      </c>
      <c r="F81" s="127"/>
      <c r="G81" s="127"/>
      <c r="H81" s="127"/>
      <c r="I81" s="127"/>
      <c r="J81" s="126"/>
      <c r="K81" s="127" t="s">
        <v>89</v>
      </c>
      <c r="L81" s="127"/>
      <c r="M81" s="127"/>
      <c r="N81" s="127"/>
      <c r="O81" s="127"/>
      <c r="P81" s="127"/>
      <c r="Q81" s="127"/>
      <c r="R81" s="127"/>
      <c r="S81" s="127"/>
      <c r="T81" s="127"/>
      <c r="U81" s="127"/>
      <c r="V81" s="127"/>
      <c r="W81" s="127"/>
      <c r="X81" s="127"/>
      <c r="Y81" s="127"/>
      <c r="Z81" s="127"/>
      <c r="AA81" s="127"/>
      <c r="AB81" s="127"/>
      <c r="AC81" s="127"/>
      <c r="AD81" s="127"/>
      <c r="AE81" s="127"/>
      <c r="AF81" s="127"/>
      <c r="AG81" s="128">
        <f>'02 - dle ÚOŽI_03'!J32</f>
        <v>0</v>
      </c>
      <c r="AH81" s="126"/>
      <c r="AI81" s="126"/>
      <c r="AJ81" s="126"/>
      <c r="AK81" s="126"/>
      <c r="AL81" s="126"/>
      <c r="AM81" s="126"/>
      <c r="AN81" s="128">
        <f>SUM(AG81,AT81)</f>
        <v>0</v>
      </c>
      <c r="AO81" s="126"/>
      <c r="AP81" s="126"/>
      <c r="AQ81" s="129" t="s">
        <v>86</v>
      </c>
      <c r="AR81" s="66"/>
      <c r="AS81" s="130">
        <v>0</v>
      </c>
      <c r="AT81" s="131">
        <f>ROUND(SUM(AV81:AW81),2)</f>
        <v>0</v>
      </c>
      <c r="AU81" s="132">
        <f>'02 - dle ÚOŽI_03'!P97</f>
        <v>0</v>
      </c>
      <c r="AV81" s="131">
        <f>'02 - dle ÚOŽI_03'!J35</f>
        <v>0</v>
      </c>
      <c r="AW81" s="131">
        <f>'02 - dle ÚOŽI_03'!J36</f>
        <v>0</v>
      </c>
      <c r="AX81" s="131">
        <f>'02 - dle ÚOŽI_03'!J37</f>
        <v>0</v>
      </c>
      <c r="AY81" s="131">
        <f>'02 - dle ÚOŽI_03'!J38</f>
        <v>0</v>
      </c>
      <c r="AZ81" s="131">
        <f>'02 - dle ÚOŽI_03'!F35</f>
        <v>0</v>
      </c>
      <c r="BA81" s="131">
        <f>'02 - dle ÚOŽI_03'!F36</f>
        <v>0</v>
      </c>
      <c r="BB81" s="131">
        <f>'02 - dle ÚOŽI_03'!F37</f>
        <v>0</v>
      </c>
      <c r="BC81" s="131">
        <f>'02 - dle ÚOŽI_03'!F38</f>
        <v>0</v>
      </c>
      <c r="BD81" s="133">
        <f>'02 - dle ÚOŽI_03'!F39</f>
        <v>0</v>
      </c>
      <c r="BE81" s="4"/>
      <c r="BT81" s="134" t="s">
        <v>82</v>
      </c>
      <c r="BV81" s="134" t="s">
        <v>75</v>
      </c>
      <c r="BW81" s="134" t="s">
        <v>146</v>
      </c>
      <c r="BX81" s="134" t="s">
        <v>144</v>
      </c>
      <c r="CL81" s="134" t="s">
        <v>19</v>
      </c>
    </row>
    <row r="82" s="7" customFormat="1" ht="24.75" customHeight="1">
      <c r="A82" s="7"/>
      <c r="B82" s="112"/>
      <c r="C82" s="113"/>
      <c r="D82" s="114" t="s">
        <v>147</v>
      </c>
      <c r="E82" s="114"/>
      <c r="F82" s="114"/>
      <c r="G82" s="114"/>
      <c r="H82" s="114"/>
      <c r="I82" s="115"/>
      <c r="J82" s="114" t="s">
        <v>148</v>
      </c>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6">
        <f>ROUND(SUM(AG83:AG84),2)</f>
        <v>0</v>
      </c>
      <c r="AH82" s="115"/>
      <c r="AI82" s="115"/>
      <c r="AJ82" s="115"/>
      <c r="AK82" s="115"/>
      <c r="AL82" s="115"/>
      <c r="AM82" s="115"/>
      <c r="AN82" s="117">
        <f>SUM(AG82,AT82)</f>
        <v>0</v>
      </c>
      <c r="AO82" s="115"/>
      <c r="AP82" s="115"/>
      <c r="AQ82" s="118" t="s">
        <v>98</v>
      </c>
      <c r="AR82" s="119"/>
      <c r="AS82" s="120">
        <f>ROUND(SUM(AS83:AS84),2)</f>
        <v>0</v>
      </c>
      <c r="AT82" s="121">
        <f>ROUND(SUM(AV82:AW82),2)</f>
        <v>0</v>
      </c>
      <c r="AU82" s="122">
        <f>ROUND(SUM(AU83:AU84),5)</f>
        <v>0</v>
      </c>
      <c r="AV82" s="121">
        <f>ROUND(AZ82*L29,2)</f>
        <v>0</v>
      </c>
      <c r="AW82" s="121">
        <f>ROUND(BA82*L30,2)</f>
        <v>0</v>
      </c>
      <c r="AX82" s="121">
        <f>ROUND(BB82*L29,2)</f>
        <v>0</v>
      </c>
      <c r="AY82" s="121">
        <f>ROUND(BC82*L30,2)</f>
        <v>0</v>
      </c>
      <c r="AZ82" s="121">
        <f>ROUND(SUM(AZ83:AZ84),2)</f>
        <v>0</v>
      </c>
      <c r="BA82" s="121">
        <f>ROUND(SUM(BA83:BA84),2)</f>
        <v>0</v>
      </c>
      <c r="BB82" s="121">
        <f>ROUND(SUM(BB83:BB84),2)</f>
        <v>0</v>
      </c>
      <c r="BC82" s="121">
        <f>ROUND(SUM(BC83:BC84),2)</f>
        <v>0</v>
      </c>
      <c r="BD82" s="123">
        <f>ROUND(SUM(BD83:BD84),2)</f>
        <v>0</v>
      </c>
      <c r="BE82" s="7"/>
      <c r="BS82" s="124" t="s">
        <v>72</v>
      </c>
      <c r="BT82" s="124" t="s">
        <v>80</v>
      </c>
      <c r="BU82" s="124" t="s">
        <v>74</v>
      </c>
      <c r="BV82" s="124" t="s">
        <v>75</v>
      </c>
      <c r="BW82" s="124" t="s">
        <v>149</v>
      </c>
      <c r="BX82" s="124" t="s">
        <v>5</v>
      </c>
      <c r="CL82" s="124" t="s">
        <v>19</v>
      </c>
      <c r="CM82" s="124" t="s">
        <v>82</v>
      </c>
    </row>
    <row r="83" s="4" customFormat="1" ht="16.5" customHeight="1">
      <c r="A83" s="125" t="s">
        <v>83</v>
      </c>
      <c r="B83" s="64"/>
      <c r="C83" s="126"/>
      <c r="D83" s="126"/>
      <c r="E83" s="127" t="s">
        <v>84</v>
      </c>
      <c r="F83" s="127"/>
      <c r="G83" s="127"/>
      <c r="H83" s="127"/>
      <c r="I83" s="127"/>
      <c r="J83" s="126"/>
      <c r="K83" s="127" t="s">
        <v>103</v>
      </c>
      <c r="L83" s="127"/>
      <c r="M83" s="127"/>
      <c r="N83" s="127"/>
      <c r="O83" s="127"/>
      <c r="P83" s="127"/>
      <c r="Q83" s="127"/>
      <c r="R83" s="127"/>
      <c r="S83" s="127"/>
      <c r="T83" s="127"/>
      <c r="U83" s="127"/>
      <c r="V83" s="127"/>
      <c r="W83" s="127"/>
      <c r="X83" s="127"/>
      <c r="Y83" s="127"/>
      <c r="Z83" s="127"/>
      <c r="AA83" s="127"/>
      <c r="AB83" s="127"/>
      <c r="AC83" s="127"/>
      <c r="AD83" s="127"/>
      <c r="AE83" s="127"/>
      <c r="AF83" s="127"/>
      <c r="AG83" s="128">
        <f>'01 - Dle Sborníku_01'!J32</f>
        <v>0</v>
      </c>
      <c r="AH83" s="126"/>
      <c r="AI83" s="126"/>
      <c r="AJ83" s="126"/>
      <c r="AK83" s="126"/>
      <c r="AL83" s="126"/>
      <c r="AM83" s="126"/>
      <c r="AN83" s="128">
        <f>SUM(AG83,AT83)</f>
        <v>0</v>
      </c>
      <c r="AO83" s="126"/>
      <c r="AP83" s="126"/>
      <c r="AQ83" s="129" t="s">
        <v>86</v>
      </c>
      <c r="AR83" s="66"/>
      <c r="AS83" s="130">
        <v>0</v>
      </c>
      <c r="AT83" s="131">
        <f>ROUND(SUM(AV83:AW83),2)</f>
        <v>0</v>
      </c>
      <c r="AU83" s="132">
        <f>'01 - Dle Sborníku_01'!P89</f>
        <v>0</v>
      </c>
      <c r="AV83" s="131">
        <f>'01 - Dle Sborníku_01'!J35</f>
        <v>0</v>
      </c>
      <c r="AW83" s="131">
        <f>'01 - Dle Sborníku_01'!J36</f>
        <v>0</v>
      </c>
      <c r="AX83" s="131">
        <f>'01 - Dle Sborníku_01'!J37</f>
        <v>0</v>
      </c>
      <c r="AY83" s="131">
        <f>'01 - Dle Sborníku_01'!J38</f>
        <v>0</v>
      </c>
      <c r="AZ83" s="131">
        <f>'01 - Dle Sborníku_01'!F35</f>
        <v>0</v>
      </c>
      <c r="BA83" s="131">
        <f>'01 - Dle Sborníku_01'!F36</f>
        <v>0</v>
      </c>
      <c r="BB83" s="131">
        <f>'01 - Dle Sborníku_01'!F37</f>
        <v>0</v>
      </c>
      <c r="BC83" s="131">
        <f>'01 - Dle Sborníku_01'!F38</f>
        <v>0</v>
      </c>
      <c r="BD83" s="133">
        <f>'01 - Dle Sborníku_01'!F39</f>
        <v>0</v>
      </c>
      <c r="BE83" s="4"/>
      <c r="BT83" s="134" t="s">
        <v>82</v>
      </c>
      <c r="BV83" s="134" t="s">
        <v>75</v>
      </c>
      <c r="BW83" s="134" t="s">
        <v>150</v>
      </c>
      <c r="BX83" s="134" t="s">
        <v>149</v>
      </c>
      <c r="CL83" s="134" t="s">
        <v>19</v>
      </c>
    </row>
    <row r="84" s="4" customFormat="1" ht="16.5" customHeight="1">
      <c r="A84" s="125" t="s">
        <v>83</v>
      </c>
      <c r="B84" s="64"/>
      <c r="C84" s="126"/>
      <c r="D84" s="126"/>
      <c r="E84" s="127" t="s">
        <v>88</v>
      </c>
      <c r="F84" s="127"/>
      <c r="G84" s="127"/>
      <c r="H84" s="127"/>
      <c r="I84" s="127"/>
      <c r="J84" s="126"/>
      <c r="K84" s="127" t="s">
        <v>105</v>
      </c>
      <c r="L84" s="127"/>
      <c r="M84" s="127"/>
      <c r="N84" s="127"/>
      <c r="O84" s="127"/>
      <c r="P84" s="127"/>
      <c r="Q84" s="127"/>
      <c r="R84" s="127"/>
      <c r="S84" s="127"/>
      <c r="T84" s="127"/>
      <c r="U84" s="127"/>
      <c r="V84" s="127"/>
      <c r="W84" s="127"/>
      <c r="X84" s="127"/>
      <c r="Y84" s="127"/>
      <c r="Z84" s="127"/>
      <c r="AA84" s="127"/>
      <c r="AB84" s="127"/>
      <c r="AC84" s="127"/>
      <c r="AD84" s="127"/>
      <c r="AE84" s="127"/>
      <c r="AF84" s="127"/>
      <c r="AG84" s="128">
        <f>'02 - Dle URS_02'!J32</f>
        <v>0</v>
      </c>
      <c r="AH84" s="126"/>
      <c r="AI84" s="126"/>
      <c r="AJ84" s="126"/>
      <c r="AK84" s="126"/>
      <c r="AL84" s="126"/>
      <c r="AM84" s="126"/>
      <c r="AN84" s="128">
        <f>SUM(AG84,AT84)</f>
        <v>0</v>
      </c>
      <c r="AO84" s="126"/>
      <c r="AP84" s="126"/>
      <c r="AQ84" s="129" t="s">
        <v>86</v>
      </c>
      <c r="AR84" s="66"/>
      <c r="AS84" s="130">
        <v>0</v>
      </c>
      <c r="AT84" s="131">
        <f>ROUND(SUM(AV84:AW84),2)</f>
        <v>0</v>
      </c>
      <c r="AU84" s="132">
        <f>'02 - Dle URS_02'!P90</f>
        <v>0</v>
      </c>
      <c r="AV84" s="131">
        <f>'02 - Dle URS_02'!J35</f>
        <v>0</v>
      </c>
      <c r="AW84" s="131">
        <f>'02 - Dle URS_02'!J36</f>
        <v>0</v>
      </c>
      <c r="AX84" s="131">
        <f>'02 - Dle URS_02'!J37</f>
        <v>0</v>
      </c>
      <c r="AY84" s="131">
        <f>'02 - Dle URS_02'!J38</f>
        <v>0</v>
      </c>
      <c r="AZ84" s="131">
        <f>'02 - Dle URS_02'!F35</f>
        <v>0</v>
      </c>
      <c r="BA84" s="131">
        <f>'02 - Dle URS_02'!F36</f>
        <v>0</v>
      </c>
      <c r="BB84" s="131">
        <f>'02 - Dle URS_02'!F37</f>
        <v>0</v>
      </c>
      <c r="BC84" s="131">
        <f>'02 - Dle URS_02'!F38</f>
        <v>0</v>
      </c>
      <c r="BD84" s="133">
        <f>'02 - Dle URS_02'!F39</f>
        <v>0</v>
      </c>
      <c r="BE84" s="4"/>
      <c r="BT84" s="134" t="s">
        <v>82</v>
      </c>
      <c r="BV84" s="134" t="s">
        <v>75</v>
      </c>
      <c r="BW84" s="134" t="s">
        <v>151</v>
      </c>
      <c r="BX84" s="134" t="s">
        <v>149</v>
      </c>
      <c r="CL84" s="134" t="s">
        <v>19</v>
      </c>
    </row>
    <row r="85" s="7" customFormat="1" ht="24.75" customHeight="1">
      <c r="A85" s="125" t="s">
        <v>83</v>
      </c>
      <c r="B85" s="112"/>
      <c r="C85" s="113"/>
      <c r="D85" s="114" t="s">
        <v>152</v>
      </c>
      <c r="E85" s="114"/>
      <c r="F85" s="114"/>
      <c r="G85" s="114"/>
      <c r="H85" s="114"/>
      <c r="I85" s="115"/>
      <c r="J85" s="114" t="s">
        <v>153</v>
      </c>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7">
        <f>'SO 12-12-01 - Doudleby na...'!J30</f>
        <v>0</v>
      </c>
      <c r="AH85" s="115"/>
      <c r="AI85" s="115"/>
      <c r="AJ85" s="115"/>
      <c r="AK85" s="115"/>
      <c r="AL85" s="115"/>
      <c r="AM85" s="115"/>
      <c r="AN85" s="117">
        <f>SUM(AG85,AT85)</f>
        <v>0</v>
      </c>
      <c r="AO85" s="115"/>
      <c r="AP85" s="115"/>
      <c r="AQ85" s="118" t="s">
        <v>79</v>
      </c>
      <c r="AR85" s="119"/>
      <c r="AS85" s="120">
        <v>0</v>
      </c>
      <c r="AT85" s="121">
        <f>ROUND(SUM(AV85:AW85),2)</f>
        <v>0</v>
      </c>
      <c r="AU85" s="122">
        <f>'SO 12-12-01 - Doudleby na...'!P82</f>
        <v>0</v>
      </c>
      <c r="AV85" s="121">
        <f>'SO 12-12-01 - Doudleby na...'!J33</f>
        <v>0</v>
      </c>
      <c r="AW85" s="121">
        <f>'SO 12-12-01 - Doudleby na...'!J34</f>
        <v>0</v>
      </c>
      <c r="AX85" s="121">
        <f>'SO 12-12-01 - Doudleby na...'!J35</f>
        <v>0</v>
      </c>
      <c r="AY85" s="121">
        <f>'SO 12-12-01 - Doudleby na...'!J36</f>
        <v>0</v>
      </c>
      <c r="AZ85" s="121">
        <f>'SO 12-12-01 - Doudleby na...'!F33</f>
        <v>0</v>
      </c>
      <c r="BA85" s="121">
        <f>'SO 12-12-01 - Doudleby na...'!F34</f>
        <v>0</v>
      </c>
      <c r="BB85" s="121">
        <f>'SO 12-12-01 - Doudleby na...'!F35</f>
        <v>0</v>
      </c>
      <c r="BC85" s="121">
        <f>'SO 12-12-01 - Doudleby na...'!F36</f>
        <v>0</v>
      </c>
      <c r="BD85" s="123">
        <f>'SO 12-12-01 - Doudleby na...'!F37</f>
        <v>0</v>
      </c>
      <c r="BE85" s="7"/>
      <c r="BT85" s="124" t="s">
        <v>80</v>
      </c>
      <c r="BV85" s="124" t="s">
        <v>75</v>
      </c>
      <c r="BW85" s="124" t="s">
        <v>154</v>
      </c>
      <c r="BX85" s="124" t="s">
        <v>5</v>
      </c>
      <c r="CL85" s="124" t="s">
        <v>19</v>
      </c>
      <c r="CM85" s="124" t="s">
        <v>82</v>
      </c>
    </row>
    <row r="86" s="7" customFormat="1" ht="24.75" customHeight="1">
      <c r="A86" s="125" t="s">
        <v>83</v>
      </c>
      <c r="B86" s="112"/>
      <c r="C86" s="113"/>
      <c r="D86" s="114" t="s">
        <v>155</v>
      </c>
      <c r="E86" s="114"/>
      <c r="F86" s="114"/>
      <c r="G86" s="114"/>
      <c r="H86" s="114"/>
      <c r="I86" s="115"/>
      <c r="J86" s="114" t="s">
        <v>156</v>
      </c>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7">
        <f>'SO 12-71-01 - Doudleby na...'!J30</f>
        <v>0</v>
      </c>
      <c r="AH86" s="115"/>
      <c r="AI86" s="115"/>
      <c r="AJ86" s="115"/>
      <c r="AK86" s="115"/>
      <c r="AL86" s="115"/>
      <c r="AM86" s="115"/>
      <c r="AN86" s="117">
        <f>SUM(AG86,AT86)</f>
        <v>0</v>
      </c>
      <c r="AO86" s="115"/>
      <c r="AP86" s="115"/>
      <c r="AQ86" s="118" t="s">
        <v>79</v>
      </c>
      <c r="AR86" s="119"/>
      <c r="AS86" s="120">
        <v>0</v>
      </c>
      <c r="AT86" s="121">
        <f>ROUND(SUM(AV86:AW86),2)</f>
        <v>0</v>
      </c>
      <c r="AU86" s="122">
        <f>'SO 12-71-01 - Doudleby na...'!P93</f>
        <v>0</v>
      </c>
      <c r="AV86" s="121">
        <f>'SO 12-71-01 - Doudleby na...'!J33</f>
        <v>0</v>
      </c>
      <c r="AW86" s="121">
        <f>'SO 12-71-01 - Doudleby na...'!J34</f>
        <v>0</v>
      </c>
      <c r="AX86" s="121">
        <f>'SO 12-71-01 - Doudleby na...'!J35</f>
        <v>0</v>
      </c>
      <c r="AY86" s="121">
        <f>'SO 12-71-01 - Doudleby na...'!J36</f>
        <v>0</v>
      </c>
      <c r="AZ86" s="121">
        <f>'SO 12-71-01 - Doudleby na...'!F33</f>
        <v>0</v>
      </c>
      <c r="BA86" s="121">
        <f>'SO 12-71-01 - Doudleby na...'!F34</f>
        <v>0</v>
      </c>
      <c r="BB86" s="121">
        <f>'SO 12-71-01 - Doudleby na...'!F35</f>
        <v>0</v>
      </c>
      <c r="BC86" s="121">
        <f>'SO 12-71-01 - Doudleby na...'!F36</f>
        <v>0</v>
      </c>
      <c r="BD86" s="123">
        <f>'SO 12-71-01 - Doudleby na...'!F37</f>
        <v>0</v>
      </c>
      <c r="BE86" s="7"/>
      <c r="BT86" s="124" t="s">
        <v>80</v>
      </c>
      <c r="BV86" s="124" t="s">
        <v>75</v>
      </c>
      <c r="BW86" s="124" t="s">
        <v>157</v>
      </c>
      <c r="BX86" s="124" t="s">
        <v>5</v>
      </c>
      <c r="CL86" s="124" t="s">
        <v>19</v>
      </c>
      <c r="CM86" s="124" t="s">
        <v>82</v>
      </c>
    </row>
    <row r="87" s="7" customFormat="1" ht="24.75" customHeight="1">
      <c r="A87" s="7"/>
      <c r="B87" s="112"/>
      <c r="C87" s="113"/>
      <c r="D87" s="114" t="s">
        <v>158</v>
      </c>
      <c r="E87" s="114"/>
      <c r="F87" s="114"/>
      <c r="G87" s="114"/>
      <c r="H87" s="114"/>
      <c r="I87" s="115"/>
      <c r="J87" s="114" t="s">
        <v>159</v>
      </c>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6">
        <f>ROUND(SUM(AG88:AG90),2)</f>
        <v>0</v>
      </c>
      <c r="AH87" s="115"/>
      <c r="AI87" s="115"/>
      <c r="AJ87" s="115"/>
      <c r="AK87" s="115"/>
      <c r="AL87" s="115"/>
      <c r="AM87" s="115"/>
      <c r="AN87" s="117">
        <f>SUM(AG87,AT87)</f>
        <v>0</v>
      </c>
      <c r="AO87" s="115"/>
      <c r="AP87" s="115"/>
      <c r="AQ87" s="118" t="s">
        <v>79</v>
      </c>
      <c r="AR87" s="119"/>
      <c r="AS87" s="120">
        <f>ROUND(SUM(AS88:AS90),2)</f>
        <v>0</v>
      </c>
      <c r="AT87" s="121">
        <f>ROUND(SUM(AV87:AW87),2)</f>
        <v>0</v>
      </c>
      <c r="AU87" s="122">
        <f>ROUND(SUM(AU88:AU90),5)</f>
        <v>0</v>
      </c>
      <c r="AV87" s="121">
        <f>ROUND(AZ87*L29,2)</f>
        <v>0</v>
      </c>
      <c r="AW87" s="121">
        <f>ROUND(BA87*L30,2)</f>
        <v>0</v>
      </c>
      <c r="AX87" s="121">
        <f>ROUND(BB87*L29,2)</f>
        <v>0</v>
      </c>
      <c r="AY87" s="121">
        <f>ROUND(BC87*L30,2)</f>
        <v>0</v>
      </c>
      <c r="AZ87" s="121">
        <f>ROUND(SUM(AZ88:AZ90),2)</f>
        <v>0</v>
      </c>
      <c r="BA87" s="121">
        <f>ROUND(SUM(BA88:BA90),2)</f>
        <v>0</v>
      </c>
      <c r="BB87" s="121">
        <f>ROUND(SUM(BB88:BB90),2)</f>
        <v>0</v>
      </c>
      <c r="BC87" s="121">
        <f>ROUND(SUM(BC88:BC90),2)</f>
        <v>0</v>
      </c>
      <c r="BD87" s="123">
        <f>ROUND(SUM(BD88:BD90),2)</f>
        <v>0</v>
      </c>
      <c r="BE87" s="7"/>
      <c r="BS87" s="124" t="s">
        <v>72</v>
      </c>
      <c r="BT87" s="124" t="s">
        <v>80</v>
      </c>
      <c r="BU87" s="124" t="s">
        <v>74</v>
      </c>
      <c r="BV87" s="124" t="s">
        <v>75</v>
      </c>
      <c r="BW87" s="124" t="s">
        <v>160</v>
      </c>
      <c r="BX87" s="124" t="s">
        <v>5</v>
      </c>
      <c r="CL87" s="124" t="s">
        <v>19</v>
      </c>
      <c r="CM87" s="124" t="s">
        <v>82</v>
      </c>
    </row>
    <row r="88" s="4" customFormat="1" ht="16.5" customHeight="1">
      <c r="A88" s="125" t="s">
        <v>83</v>
      </c>
      <c r="B88" s="64"/>
      <c r="C88" s="126"/>
      <c r="D88" s="126"/>
      <c r="E88" s="127" t="s">
        <v>131</v>
      </c>
      <c r="F88" s="127"/>
      <c r="G88" s="127"/>
      <c r="H88" s="127"/>
      <c r="I88" s="127"/>
      <c r="J88" s="126"/>
      <c r="K88" s="127" t="s">
        <v>132</v>
      </c>
      <c r="L88" s="127"/>
      <c r="M88" s="127"/>
      <c r="N88" s="127"/>
      <c r="O88" s="127"/>
      <c r="P88" s="127"/>
      <c r="Q88" s="127"/>
      <c r="R88" s="127"/>
      <c r="S88" s="127"/>
      <c r="T88" s="127"/>
      <c r="U88" s="127"/>
      <c r="V88" s="127"/>
      <c r="W88" s="127"/>
      <c r="X88" s="127"/>
      <c r="Y88" s="127"/>
      <c r="Z88" s="127"/>
      <c r="AA88" s="127"/>
      <c r="AB88" s="127"/>
      <c r="AC88" s="127"/>
      <c r="AD88" s="127"/>
      <c r="AE88" s="127"/>
      <c r="AF88" s="127"/>
      <c r="AG88" s="128">
        <f>'R01 - Infrastruktura_01'!J32</f>
        <v>0</v>
      </c>
      <c r="AH88" s="126"/>
      <c r="AI88" s="126"/>
      <c r="AJ88" s="126"/>
      <c r="AK88" s="126"/>
      <c r="AL88" s="126"/>
      <c r="AM88" s="126"/>
      <c r="AN88" s="128">
        <f>SUM(AG88,AT88)</f>
        <v>0</v>
      </c>
      <c r="AO88" s="126"/>
      <c r="AP88" s="126"/>
      <c r="AQ88" s="129" t="s">
        <v>86</v>
      </c>
      <c r="AR88" s="66"/>
      <c r="AS88" s="130">
        <v>0</v>
      </c>
      <c r="AT88" s="131">
        <f>ROUND(SUM(AV88:AW88),2)</f>
        <v>0</v>
      </c>
      <c r="AU88" s="132">
        <f>'R01 - Infrastruktura_01'!P91</f>
        <v>0</v>
      </c>
      <c r="AV88" s="131">
        <f>'R01 - Infrastruktura_01'!J35</f>
        <v>0</v>
      </c>
      <c r="AW88" s="131">
        <f>'R01 - Infrastruktura_01'!J36</f>
        <v>0</v>
      </c>
      <c r="AX88" s="131">
        <f>'R01 - Infrastruktura_01'!J37</f>
        <v>0</v>
      </c>
      <c r="AY88" s="131">
        <f>'R01 - Infrastruktura_01'!J38</f>
        <v>0</v>
      </c>
      <c r="AZ88" s="131">
        <f>'R01 - Infrastruktura_01'!F35</f>
        <v>0</v>
      </c>
      <c r="BA88" s="131">
        <f>'R01 - Infrastruktura_01'!F36</f>
        <v>0</v>
      </c>
      <c r="BB88" s="131">
        <f>'R01 - Infrastruktura_01'!F37</f>
        <v>0</v>
      </c>
      <c r="BC88" s="131">
        <f>'R01 - Infrastruktura_01'!F38</f>
        <v>0</v>
      </c>
      <c r="BD88" s="133">
        <f>'R01 - Infrastruktura_01'!F39</f>
        <v>0</v>
      </c>
      <c r="BE88" s="4"/>
      <c r="BT88" s="134" t="s">
        <v>82</v>
      </c>
      <c r="BV88" s="134" t="s">
        <v>75</v>
      </c>
      <c r="BW88" s="134" t="s">
        <v>161</v>
      </c>
      <c r="BX88" s="134" t="s">
        <v>160</v>
      </c>
      <c r="CL88" s="134" t="s">
        <v>19</v>
      </c>
    </row>
    <row r="89" s="4" customFormat="1" ht="16.5" customHeight="1">
      <c r="A89" s="125" t="s">
        <v>83</v>
      </c>
      <c r="B89" s="64"/>
      <c r="C89" s="126"/>
      <c r="D89" s="126"/>
      <c r="E89" s="127" t="s">
        <v>162</v>
      </c>
      <c r="F89" s="127"/>
      <c r="G89" s="127"/>
      <c r="H89" s="127"/>
      <c r="I89" s="127"/>
      <c r="J89" s="126"/>
      <c r="K89" s="127" t="s">
        <v>163</v>
      </c>
      <c r="L89" s="127"/>
      <c r="M89" s="127"/>
      <c r="N89" s="127"/>
      <c r="O89" s="127"/>
      <c r="P89" s="127"/>
      <c r="Q89" s="127"/>
      <c r="R89" s="127"/>
      <c r="S89" s="127"/>
      <c r="T89" s="127"/>
      <c r="U89" s="127"/>
      <c r="V89" s="127"/>
      <c r="W89" s="127"/>
      <c r="X89" s="127"/>
      <c r="Y89" s="127"/>
      <c r="Z89" s="127"/>
      <c r="AA89" s="127"/>
      <c r="AB89" s="127"/>
      <c r="AC89" s="127"/>
      <c r="AD89" s="127"/>
      <c r="AE89" s="127"/>
      <c r="AF89" s="127"/>
      <c r="AG89" s="128">
        <f>'R02 - Stavební část'!J32</f>
        <v>0</v>
      </c>
      <c r="AH89" s="126"/>
      <c r="AI89" s="126"/>
      <c r="AJ89" s="126"/>
      <c r="AK89" s="126"/>
      <c r="AL89" s="126"/>
      <c r="AM89" s="126"/>
      <c r="AN89" s="128">
        <f>SUM(AG89,AT89)</f>
        <v>0</v>
      </c>
      <c r="AO89" s="126"/>
      <c r="AP89" s="126"/>
      <c r="AQ89" s="129" t="s">
        <v>86</v>
      </c>
      <c r="AR89" s="66"/>
      <c r="AS89" s="130">
        <v>0</v>
      </c>
      <c r="AT89" s="131">
        <f>ROUND(SUM(AV89:AW89),2)</f>
        <v>0</v>
      </c>
      <c r="AU89" s="132">
        <f>'R02 - Stavební část'!P88</f>
        <v>0</v>
      </c>
      <c r="AV89" s="131">
        <f>'R02 - Stavební část'!J35</f>
        <v>0</v>
      </c>
      <c r="AW89" s="131">
        <f>'R02 - Stavební část'!J36</f>
        <v>0</v>
      </c>
      <c r="AX89" s="131">
        <f>'R02 - Stavební část'!J37</f>
        <v>0</v>
      </c>
      <c r="AY89" s="131">
        <f>'R02 - Stavební část'!J38</f>
        <v>0</v>
      </c>
      <c r="AZ89" s="131">
        <f>'R02 - Stavební část'!F35</f>
        <v>0</v>
      </c>
      <c r="BA89" s="131">
        <f>'R02 - Stavební část'!F36</f>
        <v>0</v>
      </c>
      <c r="BB89" s="131">
        <f>'R02 - Stavební část'!F37</f>
        <v>0</v>
      </c>
      <c r="BC89" s="131">
        <f>'R02 - Stavební část'!F38</f>
        <v>0</v>
      </c>
      <c r="BD89" s="133">
        <f>'R02 - Stavební část'!F39</f>
        <v>0</v>
      </c>
      <c r="BE89" s="4"/>
      <c r="BT89" s="134" t="s">
        <v>82</v>
      </c>
      <c r="BV89" s="134" t="s">
        <v>75</v>
      </c>
      <c r="BW89" s="134" t="s">
        <v>164</v>
      </c>
      <c r="BX89" s="134" t="s">
        <v>160</v>
      </c>
      <c r="CL89" s="134" t="s">
        <v>19</v>
      </c>
    </row>
    <row r="90" s="4" customFormat="1" ht="16.5" customHeight="1">
      <c r="A90" s="125" t="s">
        <v>83</v>
      </c>
      <c r="B90" s="64"/>
      <c r="C90" s="126"/>
      <c r="D90" s="126"/>
      <c r="E90" s="127" t="s">
        <v>134</v>
      </c>
      <c r="F90" s="127"/>
      <c r="G90" s="127"/>
      <c r="H90" s="127"/>
      <c r="I90" s="127"/>
      <c r="J90" s="126"/>
      <c r="K90" s="127" t="s">
        <v>135</v>
      </c>
      <c r="L90" s="127"/>
      <c r="M90" s="127"/>
      <c r="N90" s="127"/>
      <c r="O90" s="127"/>
      <c r="P90" s="127"/>
      <c r="Q90" s="127"/>
      <c r="R90" s="127"/>
      <c r="S90" s="127"/>
      <c r="T90" s="127"/>
      <c r="U90" s="127"/>
      <c r="V90" s="127"/>
      <c r="W90" s="127"/>
      <c r="X90" s="127"/>
      <c r="Y90" s="127"/>
      <c r="Z90" s="127"/>
      <c r="AA90" s="127"/>
      <c r="AB90" s="127"/>
      <c r="AC90" s="127"/>
      <c r="AD90" s="127"/>
      <c r="AE90" s="127"/>
      <c r="AF90" s="127"/>
      <c r="AG90" s="128">
        <f>'R04 - ON_01'!J32</f>
        <v>0</v>
      </c>
      <c r="AH90" s="126"/>
      <c r="AI90" s="126"/>
      <c r="AJ90" s="126"/>
      <c r="AK90" s="126"/>
      <c r="AL90" s="126"/>
      <c r="AM90" s="126"/>
      <c r="AN90" s="128">
        <f>SUM(AG90,AT90)</f>
        <v>0</v>
      </c>
      <c r="AO90" s="126"/>
      <c r="AP90" s="126"/>
      <c r="AQ90" s="129" t="s">
        <v>86</v>
      </c>
      <c r="AR90" s="66"/>
      <c r="AS90" s="130">
        <v>0</v>
      </c>
      <c r="AT90" s="131">
        <f>ROUND(SUM(AV90:AW90),2)</f>
        <v>0</v>
      </c>
      <c r="AU90" s="132">
        <f>'R04 - ON_01'!P85</f>
        <v>0</v>
      </c>
      <c r="AV90" s="131">
        <f>'R04 - ON_01'!J35</f>
        <v>0</v>
      </c>
      <c r="AW90" s="131">
        <f>'R04 - ON_01'!J36</f>
        <v>0</v>
      </c>
      <c r="AX90" s="131">
        <f>'R04 - ON_01'!J37</f>
        <v>0</v>
      </c>
      <c r="AY90" s="131">
        <f>'R04 - ON_01'!J38</f>
        <v>0</v>
      </c>
      <c r="AZ90" s="131">
        <f>'R04 - ON_01'!F35</f>
        <v>0</v>
      </c>
      <c r="BA90" s="131">
        <f>'R04 - ON_01'!F36</f>
        <v>0</v>
      </c>
      <c r="BB90" s="131">
        <f>'R04 - ON_01'!F37</f>
        <v>0</v>
      </c>
      <c r="BC90" s="131">
        <f>'R04 - ON_01'!F38</f>
        <v>0</v>
      </c>
      <c r="BD90" s="133">
        <f>'R04 - ON_01'!F39</f>
        <v>0</v>
      </c>
      <c r="BE90" s="4"/>
      <c r="BT90" s="134" t="s">
        <v>82</v>
      </c>
      <c r="BV90" s="134" t="s">
        <v>75</v>
      </c>
      <c r="BW90" s="134" t="s">
        <v>165</v>
      </c>
      <c r="BX90" s="134" t="s">
        <v>160</v>
      </c>
      <c r="CL90" s="134" t="s">
        <v>19</v>
      </c>
    </row>
    <row r="91" s="7" customFormat="1" ht="24.75" customHeight="1">
      <c r="A91" s="125" t="s">
        <v>83</v>
      </c>
      <c r="B91" s="112"/>
      <c r="C91" s="113"/>
      <c r="D91" s="114" t="s">
        <v>166</v>
      </c>
      <c r="E91" s="114"/>
      <c r="F91" s="114"/>
      <c r="G91" s="114"/>
      <c r="H91" s="114"/>
      <c r="I91" s="115"/>
      <c r="J91" s="114" t="s">
        <v>167</v>
      </c>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7">
        <f>'SO 12-72-01 - Doudleby na...'!J30</f>
        <v>0</v>
      </c>
      <c r="AH91" s="115"/>
      <c r="AI91" s="115"/>
      <c r="AJ91" s="115"/>
      <c r="AK91" s="115"/>
      <c r="AL91" s="115"/>
      <c r="AM91" s="115"/>
      <c r="AN91" s="117">
        <f>SUM(AG91,AT91)</f>
        <v>0</v>
      </c>
      <c r="AO91" s="115"/>
      <c r="AP91" s="115"/>
      <c r="AQ91" s="118" t="s">
        <v>79</v>
      </c>
      <c r="AR91" s="119"/>
      <c r="AS91" s="120">
        <v>0</v>
      </c>
      <c r="AT91" s="121">
        <f>ROUND(SUM(AV91:AW91),2)</f>
        <v>0</v>
      </c>
      <c r="AU91" s="122">
        <f>'SO 12-72-01 - Doudleby na...'!P90</f>
        <v>0</v>
      </c>
      <c r="AV91" s="121">
        <f>'SO 12-72-01 - Doudleby na...'!J33</f>
        <v>0</v>
      </c>
      <c r="AW91" s="121">
        <f>'SO 12-72-01 - Doudleby na...'!J34</f>
        <v>0</v>
      </c>
      <c r="AX91" s="121">
        <f>'SO 12-72-01 - Doudleby na...'!J35</f>
        <v>0</v>
      </c>
      <c r="AY91" s="121">
        <f>'SO 12-72-01 - Doudleby na...'!J36</f>
        <v>0</v>
      </c>
      <c r="AZ91" s="121">
        <f>'SO 12-72-01 - Doudleby na...'!F33</f>
        <v>0</v>
      </c>
      <c r="BA91" s="121">
        <f>'SO 12-72-01 - Doudleby na...'!F34</f>
        <v>0</v>
      </c>
      <c r="BB91" s="121">
        <f>'SO 12-72-01 - Doudleby na...'!F35</f>
        <v>0</v>
      </c>
      <c r="BC91" s="121">
        <f>'SO 12-72-01 - Doudleby na...'!F36</f>
        <v>0</v>
      </c>
      <c r="BD91" s="123">
        <f>'SO 12-72-01 - Doudleby na...'!F37</f>
        <v>0</v>
      </c>
      <c r="BE91" s="7"/>
      <c r="BT91" s="124" t="s">
        <v>80</v>
      </c>
      <c r="BV91" s="124" t="s">
        <v>75</v>
      </c>
      <c r="BW91" s="124" t="s">
        <v>168</v>
      </c>
      <c r="BX91" s="124" t="s">
        <v>5</v>
      </c>
      <c r="CL91" s="124" t="s">
        <v>19</v>
      </c>
      <c r="CM91" s="124" t="s">
        <v>82</v>
      </c>
    </row>
    <row r="92" s="7" customFormat="1" ht="24.75" customHeight="1">
      <c r="A92" s="7"/>
      <c r="B92" s="112"/>
      <c r="C92" s="113"/>
      <c r="D92" s="114" t="s">
        <v>169</v>
      </c>
      <c r="E92" s="114"/>
      <c r="F92" s="114"/>
      <c r="G92" s="114"/>
      <c r="H92" s="114"/>
      <c r="I92" s="115"/>
      <c r="J92" s="114" t="s">
        <v>170</v>
      </c>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6">
        <f>ROUND(SUM(AG93:AG95),2)</f>
        <v>0</v>
      </c>
      <c r="AH92" s="115"/>
      <c r="AI92" s="115"/>
      <c r="AJ92" s="115"/>
      <c r="AK92" s="115"/>
      <c r="AL92" s="115"/>
      <c r="AM92" s="115"/>
      <c r="AN92" s="117">
        <f>SUM(AG92,AT92)</f>
        <v>0</v>
      </c>
      <c r="AO92" s="115"/>
      <c r="AP92" s="115"/>
      <c r="AQ92" s="118" t="s">
        <v>79</v>
      </c>
      <c r="AR92" s="119"/>
      <c r="AS92" s="120">
        <f>ROUND(SUM(AS93:AS95),2)</f>
        <v>0</v>
      </c>
      <c r="AT92" s="121">
        <f>ROUND(SUM(AV92:AW92),2)</f>
        <v>0</v>
      </c>
      <c r="AU92" s="122">
        <f>ROUND(SUM(AU93:AU95),5)</f>
        <v>0</v>
      </c>
      <c r="AV92" s="121">
        <f>ROUND(AZ92*L29,2)</f>
        <v>0</v>
      </c>
      <c r="AW92" s="121">
        <f>ROUND(BA92*L30,2)</f>
        <v>0</v>
      </c>
      <c r="AX92" s="121">
        <f>ROUND(BB92*L29,2)</f>
        <v>0</v>
      </c>
      <c r="AY92" s="121">
        <f>ROUND(BC92*L30,2)</f>
        <v>0</v>
      </c>
      <c r="AZ92" s="121">
        <f>ROUND(SUM(AZ93:AZ95),2)</f>
        <v>0</v>
      </c>
      <c r="BA92" s="121">
        <f>ROUND(SUM(BA93:BA95),2)</f>
        <v>0</v>
      </c>
      <c r="BB92" s="121">
        <f>ROUND(SUM(BB93:BB95),2)</f>
        <v>0</v>
      </c>
      <c r="BC92" s="121">
        <f>ROUND(SUM(BC93:BC95),2)</f>
        <v>0</v>
      </c>
      <c r="BD92" s="123">
        <f>ROUND(SUM(BD93:BD95),2)</f>
        <v>0</v>
      </c>
      <c r="BE92" s="7"/>
      <c r="BS92" s="124" t="s">
        <v>72</v>
      </c>
      <c r="BT92" s="124" t="s">
        <v>80</v>
      </c>
      <c r="BU92" s="124" t="s">
        <v>74</v>
      </c>
      <c r="BV92" s="124" t="s">
        <v>75</v>
      </c>
      <c r="BW92" s="124" t="s">
        <v>171</v>
      </c>
      <c r="BX92" s="124" t="s">
        <v>5</v>
      </c>
      <c r="CL92" s="124" t="s">
        <v>19</v>
      </c>
      <c r="CM92" s="124" t="s">
        <v>82</v>
      </c>
    </row>
    <row r="93" s="4" customFormat="1" ht="16.5" customHeight="1">
      <c r="A93" s="125" t="s">
        <v>83</v>
      </c>
      <c r="B93" s="64"/>
      <c r="C93" s="126"/>
      <c r="D93" s="126"/>
      <c r="E93" s="127" t="s">
        <v>131</v>
      </c>
      <c r="F93" s="127"/>
      <c r="G93" s="127"/>
      <c r="H93" s="127"/>
      <c r="I93" s="127"/>
      <c r="J93" s="126"/>
      <c r="K93" s="127" t="s">
        <v>132</v>
      </c>
      <c r="L93" s="127"/>
      <c r="M93" s="127"/>
      <c r="N93" s="127"/>
      <c r="O93" s="127"/>
      <c r="P93" s="127"/>
      <c r="Q93" s="127"/>
      <c r="R93" s="127"/>
      <c r="S93" s="127"/>
      <c r="T93" s="127"/>
      <c r="U93" s="127"/>
      <c r="V93" s="127"/>
      <c r="W93" s="127"/>
      <c r="X93" s="127"/>
      <c r="Y93" s="127"/>
      <c r="Z93" s="127"/>
      <c r="AA93" s="127"/>
      <c r="AB93" s="127"/>
      <c r="AC93" s="127"/>
      <c r="AD93" s="127"/>
      <c r="AE93" s="127"/>
      <c r="AF93" s="127"/>
      <c r="AG93" s="128">
        <f>'R01 - Infrastruktura_02'!J32</f>
        <v>0</v>
      </c>
      <c r="AH93" s="126"/>
      <c r="AI93" s="126"/>
      <c r="AJ93" s="126"/>
      <c r="AK93" s="126"/>
      <c r="AL93" s="126"/>
      <c r="AM93" s="126"/>
      <c r="AN93" s="128">
        <f>SUM(AG93,AT93)</f>
        <v>0</v>
      </c>
      <c r="AO93" s="126"/>
      <c r="AP93" s="126"/>
      <c r="AQ93" s="129" t="s">
        <v>86</v>
      </c>
      <c r="AR93" s="66"/>
      <c r="AS93" s="130">
        <v>0</v>
      </c>
      <c r="AT93" s="131">
        <f>ROUND(SUM(AV93:AW93),2)</f>
        <v>0</v>
      </c>
      <c r="AU93" s="132">
        <f>'R01 - Infrastruktura_02'!P88</f>
        <v>0</v>
      </c>
      <c r="AV93" s="131">
        <f>'R01 - Infrastruktura_02'!J35</f>
        <v>0</v>
      </c>
      <c r="AW93" s="131">
        <f>'R01 - Infrastruktura_02'!J36</f>
        <v>0</v>
      </c>
      <c r="AX93" s="131">
        <f>'R01 - Infrastruktura_02'!J37</f>
        <v>0</v>
      </c>
      <c r="AY93" s="131">
        <f>'R01 - Infrastruktura_02'!J38</f>
        <v>0</v>
      </c>
      <c r="AZ93" s="131">
        <f>'R01 - Infrastruktura_02'!F35</f>
        <v>0</v>
      </c>
      <c r="BA93" s="131">
        <f>'R01 - Infrastruktura_02'!F36</f>
        <v>0</v>
      </c>
      <c r="BB93" s="131">
        <f>'R01 - Infrastruktura_02'!F37</f>
        <v>0</v>
      </c>
      <c r="BC93" s="131">
        <f>'R01 - Infrastruktura_02'!F38</f>
        <v>0</v>
      </c>
      <c r="BD93" s="133">
        <f>'R01 - Infrastruktura_02'!F39</f>
        <v>0</v>
      </c>
      <c r="BE93" s="4"/>
      <c r="BT93" s="134" t="s">
        <v>82</v>
      </c>
      <c r="BV93" s="134" t="s">
        <v>75</v>
      </c>
      <c r="BW93" s="134" t="s">
        <v>172</v>
      </c>
      <c r="BX93" s="134" t="s">
        <v>171</v>
      </c>
      <c r="CL93" s="134" t="s">
        <v>19</v>
      </c>
    </row>
    <row r="94" s="4" customFormat="1" ht="16.5" customHeight="1">
      <c r="A94" s="125" t="s">
        <v>83</v>
      </c>
      <c r="B94" s="64"/>
      <c r="C94" s="126"/>
      <c r="D94" s="126"/>
      <c r="E94" s="127" t="s">
        <v>162</v>
      </c>
      <c r="F94" s="127"/>
      <c r="G94" s="127"/>
      <c r="H94" s="127"/>
      <c r="I94" s="127"/>
      <c r="J94" s="126"/>
      <c r="K94" s="127" t="s">
        <v>163</v>
      </c>
      <c r="L94" s="127"/>
      <c r="M94" s="127"/>
      <c r="N94" s="127"/>
      <c r="O94" s="127"/>
      <c r="P94" s="127"/>
      <c r="Q94" s="127"/>
      <c r="R94" s="127"/>
      <c r="S94" s="127"/>
      <c r="T94" s="127"/>
      <c r="U94" s="127"/>
      <c r="V94" s="127"/>
      <c r="W94" s="127"/>
      <c r="X94" s="127"/>
      <c r="Y94" s="127"/>
      <c r="Z94" s="127"/>
      <c r="AA94" s="127"/>
      <c r="AB94" s="127"/>
      <c r="AC94" s="127"/>
      <c r="AD94" s="127"/>
      <c r="AE94" s="127"/>
      <c r="AF94" s="127"/>
      <c r="AG94" s="128">
        <f>'R02 - Stavební část_01'!J32</f>
        <v>0</v>
      </c>
      <c r="AH94" s="126"/>
      <c r="AI94" s="126"/>
      <c r="AJ94" s="126"/>
      <c r="AK94" s="126"/>
      <c r="AL94" s="126"/>
      <c r="AM94" s="126"/>
      <c r="AN94" s="128">
        <f>SUM(AG94,AT94)</f>
        <v>0</v>
      </c>
      <c r="AO94" s="126"/>
      <c r="AP94" s="126"/>
      <c r="AQ94" s="129" t="s">
        <v>86</v>
      </c>
      <c r="AR94" s="66"/>
      <c r="AS94" s="130">
        <v>0</v>
      </c>
      <c r="AT94" s="131">
        <f>ROUND(SUM(AV94:AW94),2)</f>
        <v>0</v>
      </c>
      <c r="AU94" s="132">
        <f>'R02 - Stavební část_01'!P88</f>
        <v>0</v>
      </c>
      <c r="AV94" s="131">
        <f>'R02 - Stavební část_01'!J35</f>
        <v>0</v>
      </c>
      <c r="AW94" s="131">
        <f>'R02 - Stavební část_01'!J36</f>
        <v>0</v>
      </c>
      <c r="AX94" s="131">
        <f>'R02 - Stavební část_01'!J37</f>
        <v>0</v>
      </c>
      <c r="AY94" s="131">
        <f>'R02 - Stavební část_01'!J38</f>
        <v>0</v>
      </c>
      <c r="AZ94" s="131">
        <f>'R02 - Stavební část_01'!F35</f>
        <v>0</v>
      </c>
      <c r="BA94" s="131">
        <f>'R02 - Stavební část_01'!F36</f>
        <v>0</v>
      </c>
      <c r="BB94" s="131">
        <f>'R02 - Stavební část_01'!F37</f>
        <v>0</v>
      </c>
      <c r="BC94" s="131">
        <f>'R02 - Stavební část_01'!F38</f>
        <v>0</v>
      </c>
      <c r="BD94" s="133">
        <f>'R02 - Stavební část_01'!F39</f>
        <v>0</v>
      </c>
      <c r="BE94" s="4"/>
      <c r="BT94" s="134" t="s">
        <v>82</v>
      </c>
      <c r="BV94" s="134" t="s">
        <v>75</v>
      </c>
      <c r="BW94" s="134" t="s">
        <v>173</v>
      </c>
      <c r="BX94" s="134" t="s">
        <v>171</v>
      </c>
      <c r="CL94" s="134" t="s">
        <v>19</v>
      </c>
    </row>
    <row r="95" s="4" customFormat="1" ht="16.5" customHeight="1">
      <c r="A95" s="125" t="s">
        <v>83</v>
      </c>
      <c r="B95" s="64"/>
      <c r="C95" s="126"/>
      <c r="D95" s="126"/>
      <c r="E95" s="127" t="s">
        <v>134</v>
      </c>
      <c r="F95" s="127"/>
      <c r="G95" s="127"/>
      <c r="H95" s="127"/>
      <c r="I95" s="127"/>
      <c r="J95" s="126"/>
      <c r="K95" s="127" t="s">
        <v>135</v>
      </c>
      <c r="L95" s="127"/>
      <c r="M95" s="127"/>
      <c r="N95" s="127"/>
      <c r="O95" s="127"/>
      <c r="P95" s="127"/>
      <c r="Q95" s="127"/>
      <c r="R95" s="127"/>
      <c r="S95" s="127"/>
      <c r="T95" s="127"/>
      <c r="U95" s="127"/>
      <c r="V95" s="127"/>
      <c r="W95" s="127"/>
      <c r="X95" s="127"/>
      <c r="Y95" s="127"/>
      <c r="Z95" s="127"/>
      <c r="AA95" s="127"/>
      <c r="AB95" s="127"/>
      <c r="AC95" s="127"/>
      <c r="AD95" s="127"/>
      <c r="AE95" s="127"/>
      <c r="AF95" s="127"/>
      <c r="AG95" s="128">
        <f>'R04 - ON_02'!J32</f>
        <v>0</v>
      </c>
      <c r="AH95" s="126"/>
      <c r="AI95" s="126"/>
      <c r="AJ95" s="126"/>
      <c r="AK95" s="126"/>
      <c r="AL95" s="126"/>
      <c r="AM95" s="126"/>
      <c r="AN95" s="128">
        <f>SUM(AG95,AT95)</f>
        <v>0</v>
      </c>
      <c r="AO95" s="126"/>
      <c r="AP95" s="126"/>
      <c r="AQ95" s="129" t="s">
        <v>86</v>
      </c>
      <c r="AR95" s="66"/>
      <c r="AS95" s="130">
        <v>0</v>
      </c>
      <c r="AT95" s="131">
        <f>ROUND(SUM(AV95:AW95),2)</f>
        <v>0</v>
      </c>
      <c r="AU95" s="132">
        <f>'R04 - ON_02'!P86</f>
        <v>0</v>
      </c>
      <c r="AV95" s="131">
        <f>'R04 - ON_02'!J35</f>
        <v>0</v>
      </c>
      <c r="AW95" s="131">
        <f>'R04 - ON_02'!J36</f>
        <v>0</v>
      </c>
      <c r="AX95" s="131">
        <f>'R04 - ON_02'!J37</f>
        <v>0</v>
      </c>
      <c r="AY95" s="131">
        <f>'R04 - ON_02'!J38</f>
        <v>0</v>
      </c>
      <c r="AZ95" s="131">
        <f>'R04 - ON_02'!F35</f>
        <v>0</v>
      </c>
      <c r="BA95" s="131">
        <f>'R04 - ON_02'!F36</f>
        <v>0</v>
      </c>
      <c r="BB95" s="131">
        <f>'R04 - ON_02'!F37</f>
        <v>0</v>
      </c>
      <c r="BC95" s="131">
        <f>'R04 - ON_02'!F38</f>
        <v>0</v>
      </c>
      <c r="BD95" s="133">
        <f>'R04 - ON_02'!F39</f>
        <v>0</v>
      </c>
      <c r="BE95" s="4"/>
      <c r="BT95" s="134" t="s">
        <v>82</v>
      </c>
      <c r="BV95" s="134" t="s">
        <v>75</v>
      </c>
      <c r="BW95" s="134" t="s">
        <v>174</v>
      </c>
      <c r="BX95" s="134" t="s">
        <v>171</v>
      </c>
      <c r="CL95" s="134" t="s">
        <v>19</v>
      </c>
    </row>
    <row r="96" s="7" customFormat="1" ht="24.75" customHeight="1">
      <c r="A96" s="125" t="s">
        <v>83</v>
      </c>
      <c r="B96" s="112"/>
      <c r="C96" s="113"/>
      <c r="D96" s="114" t="s">
        <v>175</v>
      </c>
      <c r="E96" s="114"/>
      <c r="F96" s="114"/>
      <c r="G96" s="114"/>
      <c r="H96" s="114"/>
      <c r="I96" s="115"/>
      <c r="J96" s="114" t="s">
        <v>176</v>
      </c>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7">
        <f>'SO 12-72-03 - Doudleby na...'!J30</f>
        <v>0</v>
      </c>
      <c r="AH96" s="115"/>
      <c r="AI96" s="115"/>
      <c r="AJ96" s="115"/>
      <c r="AK96" s="115"/>
      <c r="AL96" s="115"/>
      <c r="AM96" s="115"/>
      <c r="AN96" s="117">
        <f>SUM(AG96,AT96)</f>
        <v>0</v>
      </c>
      <c r="AO96" s="115"/>
      <c r="AP96" s="115"/>
      <c r="AQ96" s="118" t="s">
        <v>79</v>
      </c>
      <c r="AR96" s="119"/>
      <c r="AS96" s="120">
        <v>0</v>
      </c>
      <c r="AT96" s="121">
        <f>ROUND(SUM(AV96:AW96),2)</f>
        <v>0</v>
      </c>
      <c r="AU96" s="122">
        <f>'SO 12-72-03 - Doudleby na...'!P91</f>
        <v>0</v>
      </c>
      <c r="AV96" s="121">
        <f>'SO 12-72-03 - Doudleby na...'!J33</f>
        <v>0</v>
      </c>
      <c r="AW96" s="121">
        <f>'SO 12-72-03 - Doudleby na...'!J34</f>
        <v>0</v>
      </c>
      <c r="AX96" s="121">
        <f>'SO 12-72-03 - Doudleby na...'!J35</f>
        <v>0</v>
      </c>
      <c r="AY96" s="121">
        <f>'SO 12-72-03 - Doudleby na...'!J36</f>
        <v>0</v>
      </c>
      <c r="AZ96" s="121">
        <f>'SO 12-72-03 - Doudleby na...'!F33</f>
        <v>0</v>
      </c>
      <c r="BA96" s="121">
        <f>'SO 12-72-03 - Doudleby na...'!F34</f>
        <v>0</v>
      </c>
      <c r="BB96" s="121">
        <f>'SO 12-72-03 - Doudleby na...'!F35</f>
        <v>0</v>
      </c>
      <c r="BC96" s="121">
        <f>'SO 12-72-03 - Doudleby na...'!F36</f>
        <v>0</v>
      </c>
      <c r="BD96" s="123">
        <f>'SO 12-72-03 - Doudleby na...'!F37</f>
        <v>0</v>
      </c>
      <c r="BE96" s="7"/>
      <c r="BT96" s="124" t="s">
        <v>80</v>
      </c>
      <c r="BV96" s="124" t="s">
        <v>75</v>
      </c>
      <c r="BW96" s="124" t="s">
        <v>177</v>
      </c>
      <c r="BX96" s="124" t="s">
        <v>5</v>
      </c>
      <c r="CL96" s="124" t="s">
        <v>19</v>
      </c>
      <c r="CM96" s="124" t="s">
        <v>82</v>
      </c>
    </row>
    <row r="97" s="7" customFormat="1" ht="24.75" customHeight="1">
      <c r="A97" s="7"/>
      <c r="B97" s="112"/>
      <c r="C97" s="113"/>
      <c r="D97" s="114" t="s">
        <v>178</v>
      </c>
      <c r="E97" s="114"/>
      <c r="F97" s="114"/>
      <c r="G97" s="114"/>
      <c r="H97" s="114"/>
      <c r="I97" s="115"/>
      <c r="J97" s="114" t="s">
        <v>179</v>
      </c>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6">
        <f>ROUND(SUM(AG98:AG100),2)</f>
        <v>0</v>
      </c>
      <c r="AH97" s="115"/>
      <c r="AI97" s="115"/>
      <c r="AJ97" s="115"/>
      <c r="AK97" s="115"/>
      <c r="AL97" s="115"/>
      <c r="AM97" s="115"/>
      <c r="AN97" s="117">
        <f>SUM(AG97,AT97)</f>
        <v>0</v>
      </c>
      <c r="AO97" s="115"/>
      <c r="AP97" s="115"/>
      <c r="AQ97" s="118" t="s">
        <v>79</v>
      </c>
      <c r="AR97" s="119"/>
      <c r="AS97" s="120">
        <f>ROUND(SUM(AS98:AS100),2)</f>
        <v>0</v>
      </c>
      <c r="AT97" s="121">
        <f>ROUND(SUM(AV97:AW97),2)</f>
        <v>0</v>
      </c>
      <c r="AU97" s="122">
        <f>ROUND(SUM(AU98:AU100),5)</f>
        <v>0</v>
      </c>
      <c r="AV97" s="121">
        <f>ROUND(AZ97*L29,2)</f>
        <v>0</v>
      </c>
      <c r="AW97" s="121">
        <f>ROUND(BA97*L30,2)</f>
        <v>0</v>
      </c>
      <c r="AX97" s="121">
        <f>ROUND(BB97*L29,2)</f>
        <v>0</v>
      </c>
      <c r="AY97" s="121">
        <f>ROUND(BC97*L30,2)</f>
        <v>0</v>
      </c>
      <c r="AZ97" s="121">
        <f>ROUND(SUM(AZ98:AZ100),2)</f>
        <v>0</v>
      </c>
      <c r="BA97" s="121">
        <f>ROUND(SUM(BA98:BA100),2)</f>
        <v>0</v>
      </c>
      <c r="BB97" s="121">
        <f>ROUND(SUM(BB98:BB100),2)</f>
        <v>0</v>
      </c>
      <c r="BC97" s="121">
        <f>ROUND(SUM(BC98:BC100),2)</f>
        <v>0</v>
      </c>
      <c r="BD97" s="123">
        <f>ROUND(SUM(BD98:BD100),2)</f>
        <v>0</v>
      </c>
      <c r="BE97" s="7"/>
      <c r="BS97" s="124" t="s">
        <v>72</v>
      </c>
      <c r="BT97" s="124" t="s">
        <v>80</v>
      </c>
      <c r="BU97" s="124" t="s">
        <v>74</v>
      </c>
      <c r="BV97" s="124" t="s">
        <v>75</v>
      </c>
      <c r="BW97" s="124" t="s">
        <v>180</v>
      </c>
      <c r="BX97" s="124" t="s">
        <v>5</v>
      </c>
      <c r="CL97" s="124" t="s">
        <v>19</v>
      </c>
      <c r="CM97" s="124" t="s">
        <v>82</v>
      </c>
    </row>
    <row r="98" s="4" customFormat="1" ht="16.5" customHeight="1">
      <c r="A98" s="125" t="s">
        <v>83</v>
      </c>
      <c r="B98" s="64"/>
      <c r="C98" s="126"/>
      <c r="D98" s="126"/>
      <c r="E98" s="127" t="s">
        <v>131</v>
      </c>
      <c r="F98" s="127"/>
      <c r="G98" s="127"/>
      <c r="H98" s="127"/>
      <c r="I98" s="127"/>
      <c r="J98" s="126"/>
      <c r="K98" s="127" t="s">
        <v>132</v>
      </c>
      <c r="L98" s="127"/>
      <c r="M98" s="127"/>
      <c r="N98" s="127"/>
      <c r="O98" s="127"/>
      <c r="P98" s="127"/>
      <c r="Q98" s="127"/>
      <c r="R98" s="127"/>
      <c r="S98" s="127"/>
      <c r="T98" s="127"/>
      <c r="U98" s="127"/>
      <c r="V98" s="127"/>
      <c r="W98" s="127"/>
      <c r="X98" s="127"/>
      <c r="Y98" s="127"/>
      <c r="Z98" s="127"/>
      <c r="AA98" s="127"/>
      <c r="AB98" s="127"/>
      <c r="AC98" s="127"/>
      <c r="AD98" s="127"/>
      <c r="AE98" s="127"/>
      <c r="AF98" s="127"/>
      <c r="AG98" s="128">
        <f>'R01 - Infrastruktura_03'!J32</f>
        <v>0</v>
      </c>
      <c r="AH98" s="126"/>
      <c r="AI98" s="126"/>
      <c r="AJ98" s="126"/>
      <c r="AK98" s="126"/>
      <c r="AL98" s="126"/>
      <c r="AM98" s="126"/>
      <c r="AN98" s="128">
        <f>SUM(AG98,AT98)</f>
        <v>0</v>
      </c>
      <c r="AO98" s="126"/>
      <c r="AP98" s="126"/>
      <c r="AQ98" s="129" t="s">
        <v>86</v>
      </c>
      <c r="AR98" s="66"/>
      <c r="AS98" s="130">
        <v>0</v>
      </c>
      <c r="AT98" s="131">
        <f>ROUND(SUM(AV98:AW98),2)</f>
        <v>0</v>
      </c>
      <c r="AU98" s="132">
        <f>'R01 - Infrastruktura_03'!P91</f>
        <v>0</v>
      </c>
      <c r="AV98" s="131">
        <f>'R01 - Infrastruktura_03'!J35</f>
        <v>0</v>
      </c>
      <c r="AW98" s="131">
        <f>'R01 - Infrastruktura_03'!J36</f>
        <v>0</v>
      </c>
      <c r="AX98" s="131">
        <f>'R01 - Infrastruktura_03'!J37</f>
        <v>0</v>
      </c>
      <c r="AY98" s="131">
        <f>'R01 - Infrastruktura_03'!J38</f>
        <v>0</v>
      </c>
      <c r="AZ98" s="131">
        <f>'R01 - Infrastruktura_03'!F35</f>
        <v>0</v>
      </c>
      <c r="BA98" s="131">
        <f>'R01 - Infrastruktura_03'!F36</f>
        <v>0</v>
      </c>
      <c r="BB98" s="131">
        <f>'R01 - Infrastruktura_03'!F37</f>
        <v>0</v>
      </c>
      <c r="BC98" s="131">
        <f>'R01 - Infrastruktura_03'!F38</f>
        <v>0</v>
      </c>
      <c r="BD98" s="133">
        <f>'R01 - Infrastruktura_03'!F39</f>
        <v>0</v>
      </c>
      <c r="BE98" s="4"/>
      <c r="BT98" s="134" t="s">
        <v>82</v>
      </c>
      <c r="BV98" s="134" t="s">
        <v>75</v>
      </c>
      <c r="BW98" s="134" t="s">
        <v>181</v>
      </c>
      <c r="BX98" s="134" t="s">
        <v>180</v>
      </c>
      <c r="CL98" s="134" t="s">
        <v>19</v>
      </c>
    </row>
    <row r="99" s="4" customFormat="1" ht="16.5" customHeight="1">
      <c r="A99" s="125" t="s">
        <v>83</v>
      </c>
      <c r="B99" s="64"/>
      <c r="C99" s="126"/>
      <c r="D99" s="126"/>
      <c r="E99" s="127" t="s">
        <v>162</v>
      </c>
      <c r="F99" s="127"/>
      <c r="G99" s="127"/>
      <c r="H99" s="127"/>
      <c r="I99" s="127"/>
      <c r="J99" s="126"/>
      <c r="K99" s="127" t="s">
        <v>163</v>
      </c>
      <c r="L99" s="127"/>
      <c r="M99" s="127"/>
      <c r="N99" s="127"/>
      <c r="O99" s="127"/>
      <c r="P99" s="127"/>
      <c r="Q99" s="127"/>
      <c r="R99" s="127"/>
      <c r="S99" s="127"/>
      <c r="T99" s="127"/>
      <c r="U99" s="127"/>
      <c r="V99" s="127"/>
      <c r="W99" s="127"/>
      <c r="X99" s="127"/>
      <c r="Y99" s="127"/>
      <c r="Z99" s="127"/>
      <c r="AA99" s="127"/>
      <c r="AB99" s="127"/>
      <c r="AC99" s="127"/>
      <c r="AD99" s="127"/>
      <c r="AE99" s="127"/>
      <c r="AF99" s="127"/>
      <c r="AG99" s="128">
        <f>'R02 - Stavební část_02'!J32</f>
        <v>0</v>
      </c>
      <c r="AH99" s="126"/>
      <c r="AI99" s="126"/>
      <c r="AJ99" s="126"/>
      <c r="AK99" s="126"/>
      <c r="AL99" s="126"/>
      <c r="AM99" s="126"/>
      <c r="AN99" s="128">
        <f>SUM(AG99,AT99)</f>
        <v>0</v>
      </c>
      <c r="AO99" s="126"/>
      <c r="AP99" s="126"/>
      <c r="AQ99" s="129" t="s">
        <v>86</v>
      </c>
      <c r="AR99" s="66"/>
      <c r="AS99" s="130">
        <v>0</v>
      </c>
      <c r="AT99" s="131">
        <f>ROUND(SUM(AV99:AW99),2)</f>
        <v>0</v>
      </c>
      <c r="AU99" s="132">
        <f>'R02 - Stavební část_02'!P89</f>
        <v>0</v>
      </c>
      <c r="AV99" s="131">
        <f>'R02 - Stavební část_02'!J35</f>
        <v>0</v>
      </c>
      <c r="AW99" s="131">
        <f>'R02 - Stavební část_02'!J36</f>
        <v>0</v>
      </c>
      <c r="AX99" s="131">
        <f>'R02 - Stavební část_02'!J37</f>
        <v>0</v>
      </c>
      <c r="AY99" s="131">
        <f>'R02 - Stavební část_02'!J38</f>
        <v>0</v>
      </c>
      <c r="AZ99" s="131">
        <f>'R02 - Stavební část_02'!F35</f>
        <v>0</v>
      </c>
      <c r="BA99" s="131">
        <f>'R02 - Stavební část_02'!F36</f>
        <v>0</v>
      </c>
      <c r="BB99" s="131">
        <f>'R02 - Stavební část_02'!F37</f>
        <v>0</v>
      </c>
      <c r="BC99" s="131">
        <f>'R02 - Stavební část_02'!F38</f>
        <v>0</v>
      </c>
      <c r="BD99" s="133">
        <f>'R02 - Stavební část_02'!F39</f>
        <v>0</v>
      </c>
      <c r="BE99" s="4"/>
      <c r="BT99" s="134" t="s">
        <v>82</v>
      </c>
      <c r="BV99" s="134" t="s">
        <v>75</v>
      </c>
      <c r="BW99" s="134" t="s">
        <v>182</v>
      </c>
      <c r="BX99" s="134" t="s">
        <v>180</v>
      </c>
      <c r="CL99" s="134" t="s">
        <v>19</v>
      </c>
    </row>
    <row r="100" s="4" customFormat="1" ht="16.5" customHeight="1">
      <c r="A100" s="125" t="s">
        <v>83</v>
      </c>
      <c r="B100" s="64"/>
      <c r="C100" s="126"/>
      <c r="D100" s="126"/>
      <c r="E100" s="127" t="s">
        <v>134</v>
      </c>
      <c r="F100" s="127"/>
      <c r="G100" s="127"/>
      <c r="H100" s="127"/>
      <c r="I100" s="127"/>
      <c r="J100" s="126"/>
      <c r="K100" s="127" t="s">
        <v>135</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8">
        <f>'R04 - ON_03'!J32</f>
        <v>0</v>
      </c>
      <c r="AH100" s="126"/>
      <c r="AI100" s="126"/>
      <c r="AJ100" s="126"/>
      <c r="AK100" s="126"/>
      <c r="AL100" s="126"/>
      <c r="AM100" s="126"/>
      <c r="AN100" s="128">
        <f>SUM(AG100,AT100)</f>
        <v>0</v>
      </c>
      <c r="AO100" s="126"/>
      <c r="AP100" s="126"/>
      <c r="AQ100" s="129" t="s">
        <v>86</v>
      </c>
      <c r="AR100" s="66"/>
      <c r="AS100" s="130">
        <v>0</v>
      </c>
      <c r="AT100" s="131">
        <f>ROUND(SUM(AV100:AW100),2)</f>
        <v>0</v>
      </c>
      <c r="AU100" s="132">
        <f>'R04 - ON_03'!P85</f>
        <v>0</v>
      </c>
      <c r="AV100" s="131">
        <f>'R04 - ON_03'!J35</f>
        <v>0</v>
      </c>
      <c r="AW100" s="131">
        <f>'R04 - ON_03'!J36</f>
        <v>0</v>
      </c>
      <c r="AX100" s="131">
        <f>'R04 - ON_03'!J37</f>
        <v>0</v>
      </c>
      <c r="AY100" s="131">
        <f>'R04 - ON_03'!J38</f>
        <v>0</v>
      </c>
      <c r="AZ100" s="131">
        <f>'R04 - ON_03'!F35</f>
        <v>0</v>
      </c>
      <c r="BA100" s="131">
        <f>'R04 - ON_03'!F36</f>
        <v>0</v>
      </c>
      <c r="BB100" s="131">
        <f>'R04 - ON_03'!F37</f>
        <v>0</v>
      </c>
      <c r="BC100" s="131">
        <f>'R04 - ON_03'!F38</f>
        <v>0</v>
      </c>
      <c r="BD100" s="133">
        <f>'R04 - ON_03'!F39</f>
        <v>0</v>
      </c>
      <c r="BE100" s="4"/>
      <c r="BT100" s="134" t="s">
        <v>82</v>
      </c>
      <c r="BV100" s="134" t="s">
        <v>75</v>
      </c>
      <c r="BW100" s="134" t="s">
        <v>183</v>
      </c>
      <c r="BX100" s="134" t="s">
        <v>180</v>
      </c>
      <c r="CL100" s="134" t="s">
        <v>19</v>
      </c>
    </row>
    <row r="101" s="7" customFormat="1" ht="24.75" customHeight="1">
      <c r="A101" s="7"/>
      <c r="B101" s="112"/>
      <c r="C101" s="113"/>
      <c r="D101" s="114" t="s">
        <v>184</v>
      </c>
      <c r="E101" s="114"/>
      <c r="F101" s="114"/>
      <c r="G101" s="114"/>
      <c r="H101" s="114"/>
      <c r="I101" s="115"/>
      <c r="J101" s="114" t="s">
        <v>185</v>
      </c>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6">
        <f>ROUND(SUM(AG102:AG104),2)</f>
        <v>0</v>
      </c>
      <c r="AH101" s="115"/>
      <c r="AI101" s="115"/>
      <c r="AJ101" s="115"/>
      <c r="AK101" s="115"/>
      <c r="AL101" s="115"/>
      <c r="AM101" s="115"/>
      <c r="AN101" s="117">
        <f>SUM(AG101,AT101)</f>
        <v>0</v>
      </c>
      <c r="AO101" s="115"/>
      <c r="AP101" s="115"/>
      <c r="AQ101" s="118" t="s">
        <v>79</v>
      </c>
      <c r="AR101" s="119"/>
      <c r="AS101" s="120">
        <f>ROUND(SUM(AS102:AS104),2)</f>
        <v>0</v>
      </c>
      <c r="AT101" s="121">
        <f>ROUND(SUM(AV101:AW101),2)</f>
        <v>0</v>
      </c>
      <c r="AU101" s="122">
        <f>ROUND(SUM(AU102:AU104),5)</f>
        <v>0</v>
      </c>
      <c r="AV101" s="121">
        <f>ROUND(AZ101*L29,2)</f>
        <v>0</v>
      </c>
      <c r="AW101" s="121">
        <f>ROUND(BA101*L30,2)</f>
        <v>0</v>
      </c>
      <c r="AX101" s="121">
        <f>ROUND(BB101*L29,2)</f>
        <v>0</v>
      </c>
      <c r="AY101" s="121">
        <f>ROUND(BC101*L30,2)</f>
        <v>0</v>
      </c>
      <c r="AZ101" s="121">
        <f>ROUND(SUM(AZ102:AZ104),2)</f>
        <v>0</v>
      </c>
      <c r="BA101" s="121">
        <f>ROUND(SUM(BA102:BA104),2)</f>
        <v>0</v>
      </c>
      <c r="BB101" s="121">
        <f>ROUND(SUM(BB102:BB104),2)</f>
        <v>0</v>
      </c>
      <c r="BC101" s="121">
        <f>ROUND(SUM(BC102:BC104),2)</f>
        <v>0</v>
      </c>
      <c r="BD101" s="123">
        <f>ROUND(SUM(BD102:BD104),2)</f>
        <v>0</v>
      </c>
      <c r="BE101" s="7"/>
      <c r="BS101" s="124" t="s">
        <v>72</v>
      </c>
      <c r="BT101" s="124" t="s">
        <v>80</v>
      </c>
      <c r="BU101" s="124" t="s">
        <v>74</v>
      </c>
      <c r="BV101" s="124" t="s">
        <v>75</v>
      </c>
      <c r="BW101" s="124" t="s">
        <v>186</v>
      </c>
      <c r="BX101" s="124" t="s">
        <v>5</v>
      </c>
      <c r="CL101" s="124" t="s">
        <v>19</v>
      </c>
      <c r="CM101" s="124" t="s">
        <v>82</v>
      </c>
    </row>
    <row r="102" s="4" customFormat="1" ht="16.5" customHeight="1">
      <c r="A102" s="125" t="s">
        <v>83</v>
      </c>
      <c r="B102" s="64"/>
      <c r="C102" s="126"/>
      <c r="D102" s="126"/>
      <c r="E102" s="127" t="s">
        <v>131</v>
      </c>
      <c r="F102" s="127"/>
      <c r="G102" s="127"/>
      <c r="H102" s="127"/>
      <c r="I102" s="127"/>
      <c r="J102" s="126"/>
      <c r="K102" s="127" t="s">
        <v>132</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8">
        <f>'R01 - Infrastruktura_04'!J32</f>
        <v>0</v>
      </c>
      <c r="AH102" s="126"/>
      <c r="AI102" s="126"/>
      <c r="AJ102" s="126"/>
      <c r="AK102" s="126"/>
      <c r="AL102" s="126"/>
      <c r="AM102" s="126"/>
      <c r="AN102" s="128">
        <f>SUM(AG102,AT102)</f>
        <v>0</v>
      </c>
      <c r="AO102" s="126"/>
      <c r="AP102" s="126"/>
      <c r="AQ102" s="129" t="s">
        <v>86</v>
      </c>
      <c r="AR102" s="66"/>
      <c r="AS102" s="130">
        <v>0</v>
      </c>
      <c r="AT102" s="131">
        <f>ROUND(SUM(AV102:AW102),2)</f>
        <v>0</v>
      </c>
      <c r="AU102" s="132">
        <f>'R01 - Infrastruktura_04'!P88</f>
        <v>0</v>
      </c>
      <c r="AV102" s="131">
        <f>'R01 - Infrastruktura_04'!J35</f>
        <v>0</v>
      </c>
      <c r="AW102" s="131">
        <f>'R01 - Infrastruktura_04'!J36</f>
        <v>0</v>
      </c>
      <c r="AX102" s="131">
        <f>'R01 - Infrastruktura_04'!J37</f>
        <v>0</v>
      </c>
      <c r="AY102" s="131">
        <f>'R01 - Infrastruktura_04'!J38</f>
        <v>0</v>
      </c>
      <c r="AZ102" s="131">
        <f>'R01 - Infrastruktura_04'!F35</f>
        <v>0</v>
      </c>
      <c r="BA102" s="131">
        <f>'R01 - Infrastruktura_04'!F36</f>
        <v>0</v>
      </c>
      <c r="BB102" s="131">
        <f>'R01 - Infrastruktura_04'!F37</f>
        <v>0</v>
      </c>
      <c r="BC102" s="131">
        <f>'R01 - Infrastruktura_04'!F38</f>
        <v>0</v>
      </c>
      <c r="BD102" s="133">
        <f>'R01 - Infrastruktura_04'!F39</f>
        <v>0</v>
      </c>
      <c r="BE102" s="4"/>
      <c r="BT102" s="134" t="s">
        <v>82</v>
      </c>
      <c r="BV102" s="134" t="s">
        <v>75</v>
      </c>
      <c r="BW102" s="134" t="s">
        <v>187</v>
      </c>
      <c r="BX102" s="134" t="s">
        <v>186</v>
      </c>
      <c r="CL102" s="134" t="s">
        <v>19</v>
      </c>
    </row>
    <row r="103" s="4" customFormat="1" ht="16.5" customHeight="1">
      <c r="A103" s="125" t="s">
        <v>83</v>
      </c>
      <c r="B103" s="64"/>
      <c r="C103" s="126"/>
      <c r="D103" s="126"/>
      <c r="E103" s="127" t="s">
        <v>162</v>
      </c>
      <c r="F103" s="127"/>
      <c r="G103" s="127"/>
      <c r="H103" s="127"/>
      <c r="I103" s="127"/>
      <c r="J103" s="126"/>
      <c r="K103" s="127" t="s">
        <v>163</v>
      </c>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8">
        <f>'R02 - Stavební část_03'!J32</f>
        <v>0</v>
      </c>
      <c r="AH103" s="126"/>
      <c r="AI103" s="126"/>
      <c r="AJ103" s="126"/>
      <c r="AK103" s="126"/>
      <c r="AL103" s="126"/>
      <c r="AM103" s="126"/>
      <c r="AN103" s="128">
        <f>SUM(AG103,AT103)</f>
        <v>0</v>
      </c>
      <c r="AO103" s="126"/>
      <c r="AP103" s="126"/>
      <c r="AQ103" s="129" t="s">
        <v>86</v>
      </c>
      <c r="AR103" s="66"/>
      <c r="AS103" s="130">
        <v>0</v>
      </c>
      <c r="AT103" s="131">
        <f>ROUND(SUM(AV103:AW103),2)</f>
        <v>0</v>
      </c>
      <c r="AU103" s="132">
        <f>'R02 - Stavební část_03'!P88</f>
        <v>0</v>
      </c>
      <c r="AV103" s="131">
        <f>'R02 - Stavební část_03'!J35</f>
        <v>0</v>
      </c>
      <c r="AW103" s="131">
        <f>'R02 - Stavební část_03'!J36</f>
        <v>0</v>
      </c>
      <c r="AX103" s="131">
        <f>'R02 - Stavební část_03'!J37</f>
        <v>0</v>
      </c>
      <c r="AY103" s="131">
        <f>'R02 - Stavební část_03'!J38</f>
        <v>0</v>
      </c>
      <c r="AZ103" s="131">
        <f>'R02 - Stavební část_03'!F35</f>
        <v>0</v>
      </c>
      <c r="BA103" s="131">
        <f>'R02 - Stavební část_03'!F36</f>
        <v>0</v>
      </c>
      <c r="BB103" s="131">
        <f>'R02 - Stavební část_03'!F37</f>
        <v>0</v>
      </c>
      <c r="BC103" s="131">
        <f>'R02 - Stavební část_03'!F38</f>
        <v>0</v>
      </c>
      <c r="BD103" s="133">
        <f>'R02 - Stavební část_03'!F39</f>
        <v>0</v>
      </c>
      <c r="BE103" s="4"/>
      <c r="BT103" s="134" t="s">
        <v>82</v>
      </c>
      <c r="BV103" s="134" t="s">
        <v>75</v>
      </c>
      <c r="BW103" s="134" t="s">
        <v>188</v>
      </c>
      <c r="BX103" s="134" t="s">
        <v>186</v>
      </c>
      <c r="CL103" s="134" t="s">
        <v>19</v>
      </c>
    </row>
    <row r="104" s="4" customFormat="1" ht="16.5" customHeight="1">
      <c r="A104" s="125" t="s">
        <v>83</v>
      </c>
      <c r="B104" s="64"/>
      <c r="C104" s="126"/>
      <c r="D104" s="126"/>
      <c r="E104" s="127" t="s">
        <v>134</v>
      </c>
      <c r="F104" s="127"/>
      <c r="G104" s="127"/>
      <c r="H104" s="127"/>
      <c r="I104" s="127"/>
      <c r="J104" s="126"/>
      <c r="K104" s="127" t="s">
        <v>135</v>
      </c>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8">
        <f>'R04 - ON_04'!J32</f>
        <v>0</v>
      </c>
      <c r="AH104" s="126"/>
      <c r="AI104" s="126"/>
      <c r="AJ104" s="126"/>
      <c r="AK104" s="126"/>
      <c r="AL104" s="126"/>
      <c r="AM104" s="126"/>
      <c r="AN104" s="128">
        <f>SUM(AG104,AT104)</f>
        <v>0</v>
      </c>
      <c r="AO104" s="126"/>
      <c r="AP104" s="126"/>
      <c r="AQ104" s="129" t="s">
        <v>86</v>
      </c>
      <c r="AR104" s="66"/>
      <c r="AS104" s="130">
        <v>0</v>
      </c>
      <c r="AT104" s="131">
        <f>ROUND(SUM(AV104:AW104),2)</f>
        <v>0</v>
      </c>
      <c r="AU104" s="132">
        <f>'R04 - ON_04'!P87</f>
        <v>0</v>
      </c>
      <c r="AV104" s="131">
        <f>'R04 - ON_04'!J35</f>
        <v>0</v>
      </c>
      <c r="AW104" s="131">
        <f>'R04 - ON_04'!J36</f>
        <v>0</v>
      </c>
      <c r="AX104" s="131">
        <f>'R04 - ON_04'!J37</f>
        <v>0</v>
      </c>
      <c r="AY104" s="131">
        <f>'R04 - ON_04'!J38</f>
        <v>0</v>
      </c>
      <c r="AZ104" s="131">
        <f>'R04 - ON_04'!F35</f>
        <v>0</v>
      </c>
      <c r="BA104" s="131">
        <f>'R04 - ON_04'!F36</f>
        <v>0</v>
      </c>
      <c r="BB104" s="131">
        <f>'R04 - ON_04'!F37</f>
        <v>0</v>
      </c>
      <c r="BC104" s="131">
        <f>'R04 - ON_04'!F38</f>
        <v>0</v>
      </c>
      <c r="BD104" s="133">
        <f>'R04 - ON_04'!F39</f>
        <v>0</v>
      </c>
      <c r="BE104" s="4"/>
      <c r="BT104" s="134" t="s">
        <v>82</v>
      </c>
      <c r="BV104" s="134" t="s">
        <v>75</v>
      </c>
      <c r="BW104" s="134" t="s">
        <v>189</v>
      </c>
      <c r="BX104" s="134" t="s">
        <v>186</v>
      </c>
      <c r="CL104" s="134" t="s">
        <v>19</v>
      </c>
    </row>
    <row r="105" s="7" customFormat="1" ht="24.75" customHeight="1">
      <c r="A105" s="7"/>
      <c r="B105" s="112"/>
      <c r="C105" s="113"/>
      <c r="D105" s="114" t="s">
        <v>190</v>
      </c>
      <c r="E105" s="114"/>
      <c r="F105" s="114"/>
      <c r="G105" s="114"/>
      <c r="H105" s="114"/>
      <c r="I105" s="115"/>
      <c r="J105" s="114" t="s">
        <v>191</v>
      </c>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6">
        <f>ROUND(SUM(AG106:AG108),2)</f>
        <v>0</v>
      </c>
      <c r="AH105" s="115"/>
      <c r="AI105" s="115"/>
      <c r="AJ105" s="115"/>
      <c r="AK105" s="115"/>
      <c r="AL105" s="115"/>
      <c r="AM105" s="115"/>
      <c r="AN105" s="117">
        <f>SUM(AG105,AT105)</f>
        <v>0</v>
      </c>
      <c r="AO105" s="115"/>
      <c r="AP105" s="115"/>
      <c r="AQ105" s="118" t="s">
        <v>79</v>
      </c>
      <c r="AR105" s="119"/>
      <c r="AS105" s="120">
        <f>ROUND(SUM(AS106:AS108),2)</f>
        <v>0</v>
      </c>
      <c r="AT105" s="121">
        <f>ROUND(SUM(AV105:AW105),2)</f>
        <v>0</v>
      </c>
      <c r="AU105" s="122">
        <f>ROUND(SUM(AU106:AU108),5)</f>
        <v>0</v>
      </c>
      <c r="AV105" s="121">
        <f>ROUND(AZ105*L29,2)</f>
        <v>0</v>
      </c>
      <c r="AW105" s="121">
        <f>ROUND(BA105*L30,2)</f>
        <v>0</v>
      </c>
      <c r="AX105" s="121">
        <f>ROUND(BB105*L29,2)</f>
        <v>0</v>
      </c>
      <c r="AY105" s="121">
        <f>ROUND(BC105*L30,2)</f>
        <v>0</v>
      </c>
      <c r="AZ105" s="121">
        <f>ROUND(SUM(AZ106:AZ108),2)</f>
        <v>0</v>
      </c>
      <c r="BA105" s="121">
        <f>ROUND(SUM(BA106:BA108),2)</f>
        <v>0</v>
      </c>
      <c r="BB105" s="121">
        <f>ROUND(SUM(BB106:BB108),2)</f>
        <v>0</v>
      </c>
      <c r="BC105" s="121">
        <f>ROUND(SUM(BC106:BC108),2)</f>
        <v>0</v>
      </c>
      <c r="BD105" s="123">
        <f>ROUND(SUM(BD106:BD108),2)</f>
        <v>0</v>
      </c>
      <c r="BE105" s="7"/>
      <c r="BS105" s="124" t="s">
        <v>72</v>
      </c>
      <c r="BT105" s="124" t="s">
        <v>80</v>
      </c>
      <c r="BU105" s="124" t="s">
        <v>74</v>
      </c>
      <c r="BV105" s="124" t="s">
        <v>75</v>
      </c>
      <c r="BW105" s="124" t="s">
        <v>192</v>
      </c>
      <c r="BX105" s="124" t="s">
        <v>5</v>
      </c>
      <c r="CL105" s="124" t="s">
        <v>19</v>
      </c>
      <c r="CM105" s="124" t="s">
        <v>82</v>
      </c>
    </row>
    <row r="106" s="4" customFormat="1" ht="16.5" customHeight="1">
      <c r="A106" s="125" t="s">
        <v>83</v>
      </c>
      <c r="B106" s="64"/>
      <c r="C106" s="126"/>
      <c r="D106" s="126"/>
      <c r="E106" s="127" t="s">
        <v>131</v>
      </c>
      <c r="F106" s="127"/>
      <c r="G106" s="127"/>
      <c r="H106" s="127"/>
      <c r="I106" s="127"/>
      <c r="J106" s="126"/>
      <c r="K106" s="127" t="s">
        <v>132</v>
      </c>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8">
        <f>'R01 - Infrastruktura_05'!J32</f>
        <v>0</v>
      </c>
      <c r="AH106" s="126"/>
      <c r="AI106" s="126"/>
      <c r="AJ106" s="126"/>
      <c r="AK106" s="126"/>
      <c r="AL106" s="126"/>
      <c r="AM106" s="126"/>
      <c r="AN106" s="128">
        <f>SUM(AG106,AT106)</f>
        <v>0</v>
      </c>
      <c r="AO106" s="126"/>
      <c r="AP106" s="126"/>
      <c r="AQ106" s="129" t="s">
        <v>86</v>
      </c>
      <c r="AR106" s="66"/>
      <c r="AS106" s="130">
        <v>0</v>
      </c>
      <c r="AT106" s="131">
        <f>ROUND(SUM(AV106:AW106),2)</f>
        <v>0</v>
      </c>
      <c r="AU106" s="132">
        <f>'R01 - Infrastruktura_05'!P93</f>
        <v>0</v>
      </c>
      <c r="AV106" s="131">
        <f>'R01 - Infrastruktura_05'!J35</f>
        <v>0</v>
      </c>
      <c r="AW106" s="131">
        <f>'R01 - Infrastruktura_05'!J36</f>
        <v>0</v>
      </c>
      <c r="AX106" s="131">
        <f>'R01 - Infrastruktura_05'!J37</f>
        <v>0</v>
      </c>
      <c r="AY106" s="131">
        <f>'R01 - Infrastruktura_05'!J38</f>
        <v>0</v>
      </c>
      <c r="AZ106" s="131">
        <f>'R01 - Infrastruktura_05'!F35</f>
        <v>0</v>
      </c>
      <c r="BA106" s="131">
        <f>'R01 - Infrastruktura_05'!F36</f>
        <v>0</v>
      </c>
      <c r="BB106" s="131">
        <f>'R01 - Infrastruktura_05'!F37</f>
        <v>0</v>
      </c>
      <c r="BC106" s="131">
        <f>'R01 - Infrastruktura_05'!F38</f>
        <v>0</v>
      </c>
      <c r="BD106" s="133">
        <f>'R01 - Infrastruktura_05'!F39</f>
        <v>0</v>
      </c>
      <c r="BE106" s="4"/>
      <c r="BT106" s="134" t="s">
        <v>82</v>
      </c>
      <c r="BV106" s="134" t="s">
        <v>75</v>
      </c>
      <c r="BW106" s="134" t="s">
        <v>193</v>
      </c>
      <c r="BX106" s="134" t="s">
        <v>192</v>
      </c>
      <c r="CL106" s="134" t="s">
        <v>19</v>
      </c>
    </row>
    <row r="107" s="4" customFormat="1" ht="16.5" customHeight="1">
      <c r="A107" s="125" t="s">
        <v>83</v>
      </c>
      <c r="B107" s="64"/>
      <c r="C107" s="126"/>
      <c r="D107" s="126"/>
      <c r="E107" s="127" t="s">
        <v>162</v>
      </c>
      <c r="F107" s="127"/>
      <c r="G107" s="127"/>
      <c r="H107" s="127"/>
      <c r="I107" s="127"/>
      <c r="J107" s="126"/>
      <c r="K107" s="127" t="s">
        <v>163</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8">
        <f>'R02 - Stavební část_04'!J32</f>
        <v>0</v>
      </c>
      <c r="AH107" s="126"/>
      <c r="AI107" s="126"/>
      <c r="AJ107" s="126"/>
      <c r="AK107" s="126"/>
      <c r="AL107" s="126"/>
      <c r="AM107" s="126"/>
      <c r="AN107" s="128">
        <f>SUM(AG107,AT107)</f>
        <v>0</v>
      </c>
      <c r="AO107" s="126"/>
      <c r="AP107" s="126"/>
      <c r="AQ107" s="129" t="s">
        <v>86</v>
      </c>
      <c r="AR107" s="66"/>
      <c r="AS107" s="130">
        <v>0</v>
      </c>
      <c r="AT107" s="131">
        <f>ROUND(SUM(AV107:AW107),2)</f>
        <v>0</v>
      </c>
      <c r="AU107" s="132">
        <f>'R02 - Stavební část_04'!P88</f>
        <v>0</v>
      </c>
      <c r="AV107" s="131">
        <f>'R02 - Stavební část_04'!J35</f>
        <v>0</v>
      </c>
      <c r="AW107" s="131">
        <f>'R02 - Stavební část_04'!J36</f>
        <v>0</v>
      </c>
      <c r="AX107" s="131">
        <f>'R02 - Stavební část_04'!J37</f>
        <v>0</v>
      </c>
      <c r="AY107" s="131">
        <f>'R02 - Stavební část_04'!J38</f>
        <v>0</v>
      </c>
      <c r="AZ107" s="131">
        <f>'R02 - Stavební část_04'!F35</f>
        <v>0</v>
      </c>
      <c r="BA107" s="131">
        <f>'R02 - Stavební část_04'!F36</f>
        <v>0</v>
      </c>
      <c r="BB107" s="131">
        <f>'R02 - Stavební část_04'!F37</f>
        <v>0</v>
      </c>
      <c r="BC107" s="131">
        <f>'R02 - Stavební část_04'!F38</f>
        <v>0</v>
      </c>
      <c r="BD107" s="133">
        <f>'R02 - Stavební část_04'!F39</f>
        <v>0</v>
      </c>
      <c r="BE107" s="4"/>
      <c r="BT107" s="134" t="s">
        <v>82</v>
      </c>
      <c r="BV107" s="134" t="s">
        <v>75</v>
      </c>
      <c r="BW107" s="134" t="s">
        <v>194</v>
      </c>
      <c r="BX107" s="134" t="s">
        <v>192</v>
      </c>
      <c r="CL107" s="134" t="s">
        <v>19</v>
      </c>
    </row>
    <row r="108" s="4" customFormat="1" ht="16.5" customHeight="1">
      <c r="A108" s="125" t="s">
        <v>83</v>
      </c>
      <c r="B108" s="64"/>
      <c r="C108" s="126"/>
      <c r="D108" s="126"/>
      <c r="E108" s="127" t="s">
        <v>134</v>
      </c>
      <c r="F108" s="127"/>
      <c r="G108" s="127"/>
      <c r="H108" s="127"/>
      <c r="I108" s="127"/>
      <c r="J108" s="126"/>
      <c r="K108" s="127" t="s">
        <v>135</v>
      </c>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8">
        <f>'R04 - ON_05'!J32</f>
        <v>0</v>
      </c>
      <c r="AH108" s="126"/>
      <c r="AI108" s="126"/>
      <c r="AJ108" s="126"/>
      <c r="AK108" s="126"/>
      <c r="AL108" s="126"/>
      <c r="AM108" s="126"/>
      <c r="AN108" s="128">
        <f>SUM(AG108,AT108)</f>
        <v>0</v>
      </c>
      <c r="AO108" s="126"/>
      <c r="AP108" s="126"/>
      <c r="AQ108" s="129" t="s">
        <v>86</v>
      </c>
      <c r="AR108" s="66"/>
      <c r="AS108" s="130">
        <v>0</v>
      </c>
      <c r="AT108" s="131">
        <f>ROUND(SUM(AV108:AW108),2)</f>
        <v>0</v>
      </c>
      <c r="AU108" s="132">
        <f>'R04 - ON_05'!P87</f>
        <v>0</v>
      </c>
      <c r="AV108" s="131">
        <f>'R04 - ON_05'!J35</f>
        <v>0</v>
      </c>
      <c r="AW108" s="131">
        <f>'R04 - ON_05'!J36</f>
        <v>0</v>
      </c>
      <c r="AX108" s="131">
        <f>'R04 - ON_05'!J37</f>
        <v>0</v>
      </c>
      <c r="AY108" s="131">
        <f>'R04 - ON_05'!J38</f>
        <v>0</v>
      </c>
      <c r="AZ108" s="131">
        <f>'R04 - ON_05'!F35</f>
        <v>0</v>
      </c>
      <c r="BA108" s="131">
        <f>'R04 - ON_05'!F36</f>
        <v>0</v>
      </c>
      <c r="BB108" s="131">
        <f>'R04 - ON_05'!F37</f>
        <v>0</v>
      </c>
      <c r="BC108" s="131">
        <f>'R04 - ON_05'!F38</f>
        <v>0</v>
      </c>
      <c r="BD108" s="133">
        <f>'R04 - ON_05'!F39</f>
        <v>0</v>
      </c>
      <c r="BE108" s="4"/>
      <c r="BT108" s="134" t="s">
        <v>82</v>
      </c>
      <c r="BV108" s="134" t="s">
        <v>75</v>
      </c>
      <c r="BW108" s="134" t="s">
        <v>195</v>
      </c>
      <c r="BX108" s="134" t="s">
        <v>192</v>
      </c>
      <c r="CL108" s="134" t="s">
        <v>19</v>
      </c>
    </row>
    <row r="109" s="7" customFormat="1" ht="24.75" customHeight="1">
      <c r="A109" s="7"/>
      <c r="B109" s="112"/>
      <c r="C109" s="113"/>
      <c r="D109" s="114" t="s">
        <v>196</v>
      </c>
      <c r="E109" s="114"/>
      <c r="F109" s="114"/>
      <c r="G109" s="114"/>
      <c r="H109" s="114"/>
      <c r="I109" s="115"/>
      <c r="J109" s="114" t="s">
        <v>197</v>
      </c>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6">
        <f>ROUND(SUM(AG110:AG112),2)</f>
        <v>0</v>
      </c>
      <c r="AH109" s="115"/>
      <c r="AI109" s="115"/>
      <c r="AJ109" s="115"/>
      <c r="AK109" s="115"/>
      <c r="AL109" s="115"/>
      <c r="AM109" s="115"/>
      <c r="AN109" s="117">
        <f>SUM(AG109,AT109)</f>
        <v>0</v>
      </c>
      <c r="AO109" s="115"/>
      <c r="AP109" s="115"/>
      <c r="AQ109" s="118" t="s">
        <v>79</v>
      </c>
      <c r="AR109" s="119"/>
      <c r="AS109" s="120">
        <f>ROUND(SUM(AS110:AS112),2)</f>
        <v>0</v>
      </c>
      <c r="AT109" s="121">
        <f>ROUND(SUM(AV109:AW109),2)</f>
        <v>0</v>
      </c>
      <c r="AU109" s="122">
        <f>ROUND(SUM(AU110:AU112),5)</f>
        <v>0</v>
      </c>
      <c r="AV109" s="121">
        <f>ROUND(AZ109*L29,2)</f>
        <v>0</v>
      </c>
      <c r="AW109" s="121">
        <f>ROUND(BA109*L30,2)</f>
        <v>0</v>
      </c>
      <c r="AX109" s="121">
        <f>ROUND(BB109*L29,2)</f>
        <v>0</v>
      </c>
      <c r="AY109" s="121">
        <f>ROUND(BC109*L30,2)</f>
        <v>0</v>
      </c>
      <c r="AZ109" s="121">
        <f>ROUND(SUM(AZ110:AZ112),2)</f>
        <v>0</v>
      </c>
      <c r="BA109" s="121">
        <f>ROUND(SUM(BA110:BA112),2)</f>
        <v>0</v>
      </c>
      <c r="BB109" s="121">
        <f>ROUND(SUM(BB110:BB112),2)</f>
        <v>0</v>
      </c>
      <c r="BC109" s="121">
        <f>ROUND(SUM(BC110:BC112),2)</f>
        <v>0</v>
      </c>
      <c r="BD109" s="123">
        <f>ROUND(SUM(BD110:BD112),2)</f>
        <v>0</v>
      </c>
      <c r="BE109" s="7"/>
      <c r="BS109" s="124" t="s">
        <v>72</v>
      </c>
      <c r="BT109" s="124" t="s">
        <v>80</v>
      </c>
      <c r="BU109" s="124" t="s">
        <v>74</v>
      </c>
      <c r="BV109" s="124" t="s">
        <v>75</v>
      </c>
      <c r="BW109" s="124" t="s">
        <v>198</v>
      </c>
      <c r="BX109" s="124" t="s">
        <v>5</v>
      </c>
      <c r="CL109" s="124" t="s">
        <v>19</v>
      </c>
      <c r="CM109" s="124" t="s">
        <v>82</v>
      </c>
    </row>
    <row r="110" s="4" customFormat="1" ht="16.5" customHeight="1">
      <c r="A110" s="125" t="s">
        <v>83</v>
      </c>
      <c r="B110" s="64"/>
      <c r="C110" s="126"/>
      <c r="D110" s="126"/>
      <c r="E110" s="127" t="s">
        <v>131</v>
      </c>
      <c r="F110" s="127"/>
      <c r="G110" s="127"/>
      <c r="H110" s="127"/>
      <c r="I110" s="127"/>
      <c r="J110" s="126"/>
      <c r="K110" s="127" t="s">
        <v>132</v>
      </c>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8">
        <f>'R01 - Infrastruktura_06'!J32</f>
        <v>0</v>
      </c>
      <c r="AH110" s="126"/>
      <c r="AI110" s="126"/>
      <c r="AJ110" s="126"/>
      <c r="AK110" s="126"/>
      <c r="AL110" s="126"/>
      <c r="AM110" s="126"/>
      <c r="AN110" s="128">
        <f>SUM(AG110,AT110)</f>
        <v>0</v>
      </c>
      <c r="AO110" s="126"/>
      <c r="AP110" s="126"/>
      <c r="AQ110" s="129" t="s">
        <v>86</v>
      </c>
      <c r="AR110" s="66"/>
      <c r="AS110" s="130">
        <v>0</v>
      </c>
      <c r="AT110" s="131">
        <f>ROUND(SUM(AV110:AW110),2)</f>
        <v>0</v>
      </c>
      <c r="AU110" s="132">
        <f>'R01 - Infrastruktura_06'!P90</f>
        <v>0</v>
      </c>
      <c r="AV110" s="131">
        <f>'R01 - Infrastruktura_06'!J35</f>
        <v>0</v>
      </c>
      <c r="AW110" s="131">
        <f>'R01 - Infrastruktura_06'!J36</f>
        <v>0</v>
      </c>
      <c r="AX110" s="131">
        <f>'R01 - Infrastruktura_06'!J37</f>
        <v>0</v>
      </c>
      <c r="AY110" s="131">
        <f>'R01 - Infrastruktura_06'!J38</f>
        <v>0</v>
      </c>
      <c r="AZ110" s="131">
        <f>'R01 - Infrastruktura_06'!F35</f>
        <v>0</v>
      </c>
      <c r="BA110" s="131">
        <f>'R01 - Infrastruktura_06'!F36</f>
        <v>0</v>
      </c>
      <c r="BB110" s="131">
        <f>'R01 - Infrastruktura_06'!F37</f>
        <v>0</v>
      </c>
      <c r="BC110" s="131">
        <f>'R01 - Infrastruktura_06'!F38</f>
        <v>0</v>
      </c>
      <c r="BD110" s="133">
        <f>'R01 - Infrastruktura_06'!F39</f>
        <v>0</v>
      </c>
      <c r="BE110" s="4"/>
      <c r="BT110" s="134" t="s">
        <v>82</v>
      </c>
      <c r="BV110" s="134" t="s">
        <v>75</v>
      </c>
      <c r="BW110" s="134" t="s">
        <v>199</v>
      </c>
      <c r="BX110" s="134" t="s">
        <v>198</v>
      </c>
      <c r="CL110" s="134" t="s">
        <v>19</v>
      </c>
    </row>
    <row r="111" s="4" customFormat="1" ht="16.5" customHeight="1">
      <c r="A111" s="125" t="s">
        <v>83</v>
      </c>
      <c r="B111" s="64"/>
      <c r="C111" s="126"/>
      <c r="D111" s="126"/>
      <c r="E111" s="127" t="s">
        <v>162</v>
      </c>
      <c r="F111" s="127"/>
      <c r="G111" s="127"/>
      <c r="H111" s="127"/>
      <c r="I111" s="127"/>
      <c r="J111" s="126"/>
      <c r="K111" s="127" t="s">
        <v>163</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8">
        <f>'R02 - Stavební část_05'!J32</f>
        <v>0</v>
      </c>
      <c r="AH111" s="126"/>
      <c r="AI111" s="126"/>
      <c r="AJ111" s="126"/>
      <c r="AK111" s="126"/>
      <c r="AL111" s="126"/>
      <c r="AM111" s="126"/>
      <c r="AN111" s="128">
        <f>SUM(AG111,AT111)</f>
        <v>0</v>
      </c>
      <c r="AO111" s="126"/>
      <c r="AP111" s="126"/>
      <c r="AQ111" s="129" t="s">
        <v>86</v>
      </c>
      <c r="AR111" s="66"/>
      <c r="AS111" s="130">
        <v>0</v>
      </c>
      <c r="AT111" s="131">
        <f>ROUND(SUM(AV111:AW111),2)</f>
        <v>0</v>
      </c>
      <c r="AU111" s="132">
        <f>'R02 - Stavební část_05'!P88</f>
        <v>0</v>
      </c>
      <c r="AV111" s="131">
        <f>'R02 - Stavební část_05'!J35</f>
        <v>0</v>
      </c>
      <c r="AW111" s="131">
        <f>'R02 - Stavební část_05'!J36</f>
        <v>0</v>
      </c>
      <c r="AX111" s="131">
        <f>'R02 - Stavební část_05'!J37</f>
        <v>0</v>
      </c>
      <c r="AY111" s="131">
        <f>'R02 - Stavební část_05'!J38</f>
        <v>0</v>
      </c>
      <c r="AZ111" s="131">
        <f>'R02 - Stavební část_05'!F35</f>
        <v>0</v>
      </c>
      <c r="BA111" s="131">
        <f>'R02 - Stavební část_05'!F36</f>
        <v>0</v>
      </c>
      <c r="BB111" s="131">
        <f>'R02 - Stavební část_05'!F37</f>
        <v>0</v>
      </c>
      <c r="BC111" s="131">
        <f>'R02 - Stavební část_05'!F38</f>
        <v>0</v>
      </c>
      <c r="BD111" s="133">
        <f>'R02 - Stavební část_05'!F39</f>
        <v>0</v>
      </c>
      <c r="BE111" s="4"/>
      <c r="BT111" s="134" t="s">
        <v>82</v>
      </c>
      <c r="BV111" s="134" t="s">
        <v>75</v>
      </c>
      <c r="BW111" s="134" t="s">
        <v>200</v>
      </c>
      <c r="BX111" s="134" t="s">
        <v>198</v>
      </c>
      <c r="CL111" s="134" t="s">
        <v>19</v>
      </c>
    </row>
    <row r="112" s="4" customFormat="1" ht="16.5" customHeight="1">
      <c r="A112" s="125" t="s">
        <v>83</v>
      </c>
      <c r="B112" s="64"/>
      <c r="C112" s="126"/>
      <c r="D112" s="126"/>
      <c r="E112" s="127" t="s">
        <v>134</v>
      </c>
      <c r="F112" s="127"/>
      <c r="G112" s="127"/>
      <c r="H112" s="127"/>
      <c r="I112" s="127"/>
      <c r="J112" s="126"/>
      <c r="K112" s="127" t="s">
        <v>135</v>
      </c>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8">
        <f>'R04 - ON_06'!J32</f>
        <v>0</v>
      </c>
      <c r="AH112" s="126"/>
      <c r="AI112" s="126"/>
      <c r="AJ112" s="126"/>
      <c r="AK112" s="126"/>
      <c r="AL112" s="126"/>
      <c r="AM112" s="126"/>
      <c r="AN112" s="128">
        <f>SUM(AG112,AT112)</f>
        <v>0</v>
      </c>
      <c r="AO112" s="126"/>
      <c r="AP112" s="126"/>
      <c r="AQ112" s="129" t="s">
        <v>86</v>
      </c>
      <c r="AR112" s="66"/>
      <c r="AS112" s="130">
        <v>0</v>
      </c>
      <c r="AT112" s="131">
        <f>ROUND(SUM(AV112:AW112),2)</f>
        <v>0</v>
      </c>
      <c r="AU112" s="132">
        <f>'R04 - ON_06'!P87</f>
        <v>0</v>
      </c>
      <c r="AV112" s="131">
        <f>'R04 - ON_06'!J35</f>
        <v>0</v>
      </c>
      <c r="AW112" s="131">
        <f>'R04 - ON_06'!J36</f>
        <v>0</v>
      </c>
      <c r="AX112" s="131">
        <f>'R04 - ON_06'!J37</f>
        <v>0</v>
      </c>
      <c r="AY112" s="131">
        <f>'R04 - ON_06'!J38</f>
        <v>0</v>
      </c>
      <c r="AZ112" s="131">
        <f>'R04 - ON_06'!F35</f>
        <v>0</v>
      </c>
      <c r="BA112" s="131">
        <f>'R04 - ON_06'!F36</f>
        <v>0</v>
      </c>
      <c r="BB112" s="131">
        <f>'R04 - ON_06'!F37</f>
        <v>0</v>
      </c>
      <c r="BC112" s="131">
        <f>'R04 - ON_06'!F38</f>
        <v>0</v>
      </c>
      <c r="BD112" s="133">
        <f>'R04 - ON_06'!F39</f>
        <v>0</v>
      </c>
      <c r="BE112" s="4"/>
      <c r="BT112" s="134" t="s">
        <v>82</v>
      </c>
      <c r="BV112" s="134" t="s">
        <v>75</v>
      </c>
      <c r="BW112" s="134" t="s">
        <v>201</v>
      </c>
      <c r="BX112" s="134" t="s">
        <v>198</v>
      </c>
      <c r="CL112" s="134" t="s">
        <v>19</v>
      </c>
    </row>
    <row r="113" s="7" customFormat="1" ht="24.75" customHeight="1">
      <c r="A113" s="7"/>
      <c r="B113" s="112"/>
      <c r="C113" s="113"/>
      <c r="D113" s="114" t="s">
        <v>202</v>
      </c>
      <c r="E113" s="114"/>
      <c r="F113" s="114"/>
      <c r="G113" s="114"/>
      <c r="H113" s="114"/>
      <c r="I113" s="115"/>
      <c r="J113" s="114" t="s">
        <v>203</v>
      </c>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6">
        <f>ROUND(SUM(AG114:AG116),2)</f>
        <v>0</v>
      </c>
      <c r="AH113" s="115"/>
      <c r="AI113" s="115"/>
      <c r="AJ113" s="115"/>
      <c r="AK113" s="115"/>
      <c r="AL113" s="115"/>
      <c r="AM113" s="115"/>
      <c r="AN113" s="117">
        <f>SUM(AG113,AT113)</f>
        <v>0</v>
      </c>
      <c r="AO113" s="115"/>
      <c r="AP113" s="115"/>
      <c r="AQ113" s="118" t="s">
        <v>79</v>
      </c>
      <c r="AR113" s="119"/>
      <c r="AS113" s="120">
        <f>ROUND(SUM(AS114:AS116),2)</f>
        <v>0</v>
      </c>
      <c r="AT113" s="121">
        <f>ROUND(SUM(AV113:AW113),2)</f>
        <v>0</v>
      </c>
      <c r="AU113" s="122">
        <f>ROUND(SUM(AU114:AU116),5)</f>
        <v>0</v>
      </c>
      <c r="AV113" s="121">
        <f>ROUND(AZ113*L29,2)</f>
        <v>0</v>
      </c>
      <c r="AW113" s="121">
        <f>ROUND(BA113*L30,2)</f>
        <v>0</v>
      </c>
      <c r="AX113" s="121">
        <f>ROUND(BB113*L29,2)</f>
        <v>0</v>
      </c>
      <c r="AY113" s="121">
        <f>ROUND(BC113*L30,2)</f>
        <v>0</v>
      </c>
      <c r="AZ113" s="121">
        <f>ROUND(SUM(AZ114:AZ116),2)</f>
        <v>0</v>
      </c>
      <c r="BA113" s="121">
        <f>ROUND(SUM(BA114:BA116),2)</f>
        <v>0</v>
      </c>
      <c r="BB113" s="121">
        <f>ROUND(SUM(BB114:BB116),2)</f>
        <v>0</v>
      </c>
      <c r="BC113" s="121">
        <f>ROUND(SUM(BC114:BC116),2)</f>
        <v>0</v>
      </c>
      <c r="BD113" s="123">
        <f>ROUND(SUM(BD114:BD116),2)</f>
        <v>0</v>
      </c>
      <c r="BE113" s="7"/>
      <c r="BS113" s="124" t="s">
        <v>72</v>
      </c>
      <c r="BT113" s="124" t="s">
        <v>80</v>
      </c>
      <c r="BU113" s="124" t="s">
        <v>74</v>
      </c>
      <c r="BV113" s="124" t="s">
        <v>75</v>
      </c>
      <c r="BW113" s="124" t="s">
        <v>204</v>
      </c>
      <c r="BX113" s="124" t="s">
        <v>5</v>
      </c>
      <c r="CL113" s="124" t="s">
        <v>19</v>
      </c>
      <c r="CM113" s="124" t="s">
        <v>82</v>
      </c>
    </row>
    <row r="114" s="4" customFormat="1" ht="16.5" customHeight="1">
      <c r="A114" s="125" t="s">
        <v>83</v>
      </c>
      <c r="B114" s="64"/>
      <c r="C114" s="126"/>
      <c r="D114" s="126"/>
      <c r="E114" s="127" t="s">
        <v>131</v>
      </c>
      <c r="F114" s="127"/>
      <c r="G114" s="127"/>
      <c r="H114" s="127"/>
      <c r="I114" s="127"/>
      <c r="J114" s="126"/>
      <c r="K114" s="127" t="s">
        <v>132</v>
      </c>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8">
        <f>'R01 - Infrastruktura_07'!J32</f>
        <v>0</v>
      </c>
      <c r="AH114" s="126"/>
      <c r="AI114" s="126"/>
      <c r="AJ114" s="126"/>
      <c r="AK114" s="126"/>
      <c r="AL114" s="126"/>
      <c r="AM114" s="126"/>
      <c r="AN114" s="128">
        <f>SUM(AG114,AT114)</f>
        <v>0</v>
      </c>
      <c r="AO114" s="126"/>
      <c r="AP114" s="126"/>
      <c r="AQ114" s="129" t="s">
        <v>86</v>
      </c>
      <c r="AR114" s="66"/>
      <c r="AS114" s="130">
        <v>0</v>
      </c>
      <c r="AT114" s="131">
        <f>ROUND(SUM(AV114:AW114),2)</f>
        <v>0</v>
      </c>
      <c r="AU114" s="132">
        <f>'R01 - Infrastruktura_07'!P94</f>
        <v>0</v>
      </c>
      <c r="AV114" s="131">
        <f>'R01 - Infrastruktura_07'!J35</f>
        <v>0</v>
      </c>
      <c r="AW114" s="131">
        <f>'R01 - Infrastruktura_07'!J36</f>
        <v>0</v>
      </c>
      <c r="AX114" s="131">
        <f>'R01 - Infrastruktura_07'!J37</f>
        <v>0</v>
      </c>
      <c r="AY114" s="131">
        <f>'R01 - Infrastruktura_07'!J38</f>
        <v>0</v>
      </c>
      <c r="AZ114" s="131">
        <f>'R01 - Infrastruktura_07'!F35</f>
        <v>0</v>
      </c>
      <c r="BA114" s="131">
        <f>'R01 - Infrastruktura_07'!F36</f>
        <v>0</v>
      </c>
      <c r="BB114" s="131">
        <f>'R01 - Infrastruktura_07'!F37</f>
        <v>0</v>
      </c>
      <c r="BC114" s="131">
        <f>'R01 - Infrastruktura_07'!F38</f>
        <v>0</v>
      </c>
      <c r="BD114" s="133">
        <f>'R01 - Infrastruktura_07'!F39</f>
        <v>0</v>
      </c>
      <c r="BE114" s="4"/>
      <c r="BT114" s="134" t="s">
        <v>82</v>
      </c>
      <c r="BV114" s="134" t="s">
        <v>75</v>
      </c>
      <c r="BW114" s="134" t="s">
        <v>205</v>
      </c>
      <c r="BX114" s="134" t="s">
        <v>204</v>
      </c>
      <c r="CL114" s="134" t="s">
        <v>19</v>
      </c>
    </row>
    <row r="115" s="4" customFormat="1" ht="16.5" customHeight="1">
      <c r="A115" s="125" t="s">
        <v>83</v>
      </c>
      <c r="B115" s="64"/>
      <c r="C115" s="126"/>
      <c r="D115" s="126"/>
      <c r="E115" s="127" t="s">
        <v>162</v>
      </c>
      <c r="F115" s="127"/>
      <c r="G115" s="127"/>
      <c r="H115" s="127"/>
      <c r="I115" s="127"/>
      <c r="J115" s="126"/>
      <c r="K115" s="127" t="s">
        <v>163</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8">
        <f>'R02 - Stavební část_06'!J32</f>
        <v>0</v>
      </c>
      <c r="AH115" s="126"/>
      <c r="AI115" s="126"/>
      <c r="AJ115" s="126"/>
      <c r="AK115" s="126"/>
      <c r="AL115" s="126"/>
      <c r="AM115" s="126"/>
      <c r="AN115" s="128">
        <f>SUM(AG115,AT115)</f>
        <v>0</v>
      </c>
      <c r="AO115" s="126"/>
      <c r="AP115" s="126"/>
      <c r="AQ115" s="129" t="s">
        <v>86</v>
      </c>
      <c r="AR115" s="66"/>
      <c r="AS115" s="130">
        <v>0</v>
      </c>
      <c r="AT115" s="131">
        <f>ROUND(SUM(AV115:AW115),2)</f>
        <v>0</v>
      </c>
      <c r="AU115" s="132">
        <f>'R02 - Stavební část_06'!P90</f>
        <v>0</v>
      </c>
      <c r="AV115" s="131">
        <f>'R02 - Stavební část_06'!J35</f>
        <v>0</v>
      </c>
      <c r="AW115" s="131">
        <f>'R02 - Stavební část_06'!J36</f>
        <v>0</v>
      </c>
      <c r="AX115" s="131">
        <f>'R02 - Stavební část_06'!J37</f>
        <v>0</v>
      </c>
      <c r="AY115" s="131">
        <f>'R02 - Stavební část_06'!J38</f>
        <v>0</v>
      </c>
      <c r="AZ115" s="131">
        <f>'R02 - Stavební část_06'!F35</f>
        <v>0</v>
      </c>
      <c r="BA115" s="131">
        <f>'R02 - Stavební část_06'!F36</f>
        <v>0</v>
      </c>
      <c r="BB115" s="131">
        <f>'R02 - Stavební část_06'!F37</f>
        <v>0</v>
      </c>
      <c r="BC115" s="131">
        <f>'R02 - Stavební část_06'!F38</f>
        <v>0</v>
      </c>
      <c r="BD115" s="133">
        <f>'R02 - Stavební část_06'!F39</f>
        <v>0</v>
      </c>
      <c r="BE115" s="4"/>
      <c r="BT115" s="134" t="s">
        <v>82</v>
      </c>
      <c r="BV115" s="134" t="s">
        <v>75</v>
      </c>
      <c r="BW115" s="134" t="s">
        <v>206</v>
      </c>
      <c r="BX115" s="134" t="s">
        <v>204</v>
      </c>
      <c r="CL115" s="134" t="s">
        <v>19</v>
      </c>
    </row>
    <row r="116" s="4" customFormat="1" ht="16.5" customHeight="1">
      <c r="A116" s="125" t="s">
        <v>83</v>
      </c>
      <c r="B116" s="64"/>
      <c r="C116" s="126"/>
      <c r="D116" s="126"/>
      <c r="E116" s="127" t="s">
        <v>134</v>
      </c>
      <c r="F116" s="127"/>
      <c r="G116" s="127"/>
      <c r="H116" s="127"/>
      <c r="I116" s="127"/>
      <c r="J116" s="126"/>
      <c r="K116" s="127" t="s">
        <v>135</v>
      </c>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8">
        <f>'R04 - ON_07'!J32</f>
        <v>0</v>
      </c>
      <c r="AH116" s="126"/>
      <c r="AI116" s="126"/>
      <c r="AJ116" s="126"/>
      <c r="AK116" s="126"/>
      <c r="AL116" s="126"/>
      <c r="AM116" s="126"/>
      <c r="AN116" s="128">
        <f>SUM(AG116,AT116)</f>
        <v>0</v>
      </c>
      <c r="AO116" s="126"/>
      <c r="AP116" s="126"/>
      <c r="AQ116" s="129" t="s">
        <v>86</v>
      </c>
      <c r="AR116" s="66"/>
      <c r="AS116" s="130">
        <v>0</v>
      </c>
      <c r="AT116" s="131">
        <f>ROUND(SUM(AV116:AW116),2)</f>
        <v>0</v>
      </c>
      <c r="AU116" s="132">
        <f>'R04 - ON_07'!P87</f>
        <v>0</v>
      </c>
      <c r="AV116" s="131">
        <f>'R04 - ON_07'!J35</f>
        <v>0</v>
      </c>
      <c r="AW116" s="131">
        <f>'R04 - ON_07'!J36</f>
        <v>0</v>
      </c>
      <c r="AX116" s="131">
        <f>'R04 - ON_07'!J37</f>
        <v>0</v>
      </c>
      <c r="AY116" s="131">
        <f>'R04 - ON_07'!J38</f>
        <v>0</v>
      </c>
      <c r="AZ116" s="131">
        <f>'R04 - ON_07'!F35</f>
        <v>0</v>
      </c>
      <c r="BA116" s="131">
        <f>'R04 - ON_07'!F36</f>
        <v>0</v>
      </c>
      <c r="BB116" s="131">
        <f>'R04 - ON_07'!F37</f>
        <v>0</v>
      </c>
      <c r="BC116" s="131">
        <f>'R04 - ON_07'!F38</f>
        <v>0</v>
      </c>
      <c r="BD116" s="133">
        <f>'R04 - ON_07'!F39</f>
        <v>0</v>
      </c>
      <c r="BE116" s="4"/>
      <c r="BT116" s="134" t="s">
        <v>82</v>
      </c>
      <c r="BV116" s="134" t="s">
        <v>75</v>
      </c>
      <c r="BW116" s="134" t="s">
        <v>207</v>
      </c>
      <c r="BX116" s="134" t="s">
        <v>204</v>
      </c>
      <c r="CL116" s="134" t="s">
        <v>19</v>
      </c>
    </row>
    <row r="117" s="7" customFormat="1" ht="24.75" customHeight="1">
      <c r="A117" s="7"/>
      <c r="B117" s="112"/>
      <c r="C117" s="113"/>
      <c r="D117" s="114" t="s">
        <v>208</v>
      </c>
      <c r="E117" s="114"/>
      <c r="F117" s="114"/>
      <c r="G117" s="114"/>
      <c r="H117" s="114"/>
      <c r="I117" s="115"/>
      <c r="J117" s="114" t="s">
        <v>209</v>
      </c>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6">
        <f>ROUND(SUM(AG118:AG120),2)</f>
        <v>0</v>
      </c>
      <c r="AH117" s="115"/>
      <c r="AI117" s="115"/>
      <c r="AJ117" s="115"/>
      <c r="AK117" s="115"/>
      <c r="AL117" s="115"/>
      <c r="AM117" s="115"/>
      <c r="AN117" s="117">
        <f>SUM(AG117,AT117)</f>
        <v>0</v>
      </c>
      <c r="AO117" s="115"/>
      <c r="AP117" s="115"/>
      <c r="AQ117" s="118" t="s">
        <v>79</v>
      </c>
      <c r="AR117" s="119"/>
      <c r="AS117" s="120">
        <f>ROUND(SUM(AS118:AS120),2)</f>
        <v>0</v>
      </c>
      <c r="AT117" s="121">
        <f>ROUND(SUM(AV117:AW117),2)</f>
        <v>0</v>
      </c>
      <c r="AU117" s="122">
        <f>ROUND(SUM(AU118:AU120),5)</f>
        <v>0</v>
      </c>
      <c r="AV117" s="121">
        <f>ROUND(AZ117*L29,2)</f>
        <v>0</v>
      </c>
      <c r="AW117" s="121">
        <f>ROUND(BA117*L30,2)</f>
        <v>0</v>
      </c>
      <c r="AX117" s="121">
        <f>ROUND(BB117*L29,2)</f>
        <v>0</v>
      </c>
      <c r="AY117" s="121">
        <f>ROUND(BC117*L30,2)</f>
        <v>0</v>
      </c>
      <c r="AZ117" s="121">
        <f>ROUND(SUM(AZ118:AZ120),2)</f>
        <v>0</v>
      </c>
      <c r="BA117" s="121">
        <f>ROUND(SUM(BA118:BA120),2)</f>
        <v>0</v>
      </c>
      <c r="BB117" s="121">
        <f>ROUND(SUM(BB118:BB120),2)</f>
        <v>0</v>
      </c>
      <c r="BC117" s="121">
        <f>ROUND(SUM(BC118:BC120),2)</f>
        <v>0</v>
      </c>
      <c r="BD117" s="123">
        <f>ROUND(SUM(BD118:BD120),2)</f>
        <v>0</v>
      </c>
      <c r="BE117" s="7"/>
      <c r="BS117" s="124" t="s">
        <v>72</v>
      </c>
      <c r="BT117" s="124" t="s">
        <v>80</v>
      </c>
      <c r="BU117" s="124" t="s">
        <v>74</v>
      </c>
      <c r="BV117" s="124" t="s">
        <v>75</v>
      </c>
      <c r="BW117" s="124" t="s">
        <v>210</v>
      </c>
      <c r="BX117" s="124" t="s">
        <v>5</v>
      </c>
      <c r="CL117" s="124" t="s">
        <v>19</v>
      </c>
      <c r="CM117" s="124" t="s">
        <v>82</v>
      </c>
    </row>
    <row r="118" s="4" customFormat="1" ht="16.5" customHeight="1">
      <c r="A118" s="125" t="s">
        <v>83</v>
      </c>
      <c r="B118" s="64"/>
      <c r="C118" s="126"/>
      <c r="D118" s="126"/>
      <c r="E118" s="127" t="s">
        <v>131</v>
      </c>
      <c r="F118" s="127"/>
      <c r="G118" s="127"/>
      <c r="H118" s="127"/>
      <c r="I118" s="127"/>
      <c r="J118" s="126"/>
      <c r="K118" s="127" t="s">
        <v>132</v>
      </c>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8">
        <f>'R01 - Infrastruktura_08'!J32</f>
        <v>0</v>
      </c>
      <c r="AH118" s="126"/>
      <c r="AI118" s="126"/>
      <c r="AJ118" s="126"/>
      <c r="AK118" s="126"/>
      <c r="AL118" s="126"/>
      <c r="AM118" s="126"/>
      <c r="AN118" s="128">
        <f>SUM(AG118,AT118)</f>
        <v>0</v>
      </c>
      <c r="AO118" s="126"/>
      <c r="AP118" s="126"/>
      <c r="AQ118" s="129" t="s">
        <v>86</v>
      </c>
      <c r="AR118" s="66"/>
      <c r="AS118" s="130">
        <v>0</v>
      </c>
      <c r="AT118" s="131">
        <f>ROUND(SUM(AV118:AW118),2)</f>
        <v>0</v>
      </c>
      <c r="AU118" s="132">
        <f>'R01 - Infrastruktura_08'!P88</f>
        <v>0</v>
      </c>
      <c r="AV118" s="131">
        <f>'R01 - Infrastruktura_08'!J35</f>
        <v>0</v>
      </c>
      <c r="AW118" s="131">
        <f>'R01 - Infrastruktura_08'!J36</f>
        <v>0</v>
      </c>
      <c r="AX118" s="131">
        <f>'R01 - Infrastruktura_08'!J37</f>
        <v>0</v>
      </c>
      <c r="AY118" s="131">
        <f>'R01 - Infrastruktura_08'!J38</f>
        <v>0</v>
      </c>
      <c r="AZ118" s="131">
        <f>'R01 - Infrastruktura_08'!F35</f>
        <v>0</v>
      </c>
      <c r="BA118" s="131">
        <f>'R01 - Infrastruktura_08'!F36</f>
        <v>0</v>
      </c>
      <c r="BB118" s="131">
        <f>'R01 - Infrastruktura_08'!F37</f>
        <v>0</v>
      </c>
      <c r="BC118" s="131">
        <f>'R01 - Infrastruktura_08'!F38</f>
        <v>0</v>
      </c>
      <c r="BD118" s="133">
        <f>'R01 - Infrastruktura_08'!F39</f>
        <v>0</v>
      </c>
      <c r="BE118" s="4"/>
      <c r="BT118" s="134" t="s">
        <v>82</v>
      </c>
      <c r="BV118" s="134" t="s">
        <v>75</v>
      </c>
      <c r="BW118" s="134" t="s">
        <v>211</v>
      </c>
      <c r="BX118" s="134" t="s">
        <v>210</v>
      </c>
      <c r="CL118" s="134" t="s">
        <v>19</v>
      </c>
    </row>
    <row r="119" s="4" customFormat="1" ht="16.5" customHeight="1">
      <c r="A119" s="125" t="s">
        <v>83</v>
      </c>
      <c r="B119" s="64"/>
      <c r="C119" s="126"/>
      <c r="D119" s="126"/>
      <c r="E119" s="127" t="s">
        <v>162</v>
      </c>
      <c r="F119" s="127"/>
      <c r="G119" s="127"/>
      <c r="H119" s="127"/>
      <c r="I119" s="127"/>
      <c r="J119" s="126"/>
      <c r="K119" s="127" t="s">
        <v>163</v>
      </c>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8">
        <f>'R02 - Stavební část_07'!J32</f>
        <v>0</v>
      </c>
      <c r="AH119" s="126"/>
      <c r="AI119" s="126"/>
      <c r="AJ119" s="126"/>
      <c r="AK119" s="126"/>
      <c r="AL119" s="126"/>
      <c r="AM119" s="126"/>
      <c r="AN119" s="128">
        <f>SUM(AG119,AT119)</f>
        <v>0</v>
      </c>
      <c r="AO119" s="126"/>
      <c r="AP119" s="126"/>
      <c r="AQ119" s="129" t="s">
        <v>86</v>
      </c>
      <c r="AR119" s="66"/>
      <c r="AS119" s="130">
        <v>0</v>
      </c>
      <c r="AT119" s="131">
        <f>ROUND(SUM(AV119:AW119),2)</f>
        <v>0</v>
      </c>
      <c r="AU119" s="132">
        <f>'R02 - Stavební část_07'!P88</f>
        <v>0</v>
      </c>
      <c r="AV119" s="131">
        <f>'R02 - Stavební část_07'!J35</f>
        <v>0</v>
      </c>
      <c r="AW119" s="131">
        <f>'R02 - Stavební část_07'!J36</f>
        <v>0</v>
      </c>
      <c r="AX119" s="131">
        <f>'R02 - Stavební část_07'!J37</f>
        <v>0</v>
      </c>
      <c r="AY119" s="131">
        <f>'R02 - Stavební část_07'!J38</f>
        <v>0</v>
      </c>
      <c r="AZ119" s="131">
        <f>'R02 - Stavební část_07'!F35</f>
        <v>0</v>
      </c>
      <c r="BA119" s="131">
        <f>'R02 - Stavební část_07'!F36</f>
        <v>0</v>
      </c>
      <c r="BB119" s="131">
        <f>'R02 - Stavební část_07'!F37</f>
        <v>0</v>
      </c>
      <c r="BC119" s="131">
        <f>'R02 - Stavební část_07'!F38</f>
        <v>0</v>
      </c>
      <c r="BD119" s="133">
        <f>'R02 - Stavební část_07'!F39</f>
        <v>0</v>
      </c>
      <c r="BE119" s="4"/>
      <c r="BT119" s="134" t="s">
        <v>82</v>
      </c>
      <c r="BV119" s="134" t="s">
        <v>75</v>
      </c>
      <c r="BW119" s="134" t="s">
        <v>212</v>
      </c>
      <c r="BX119" s="134" t="s">
        <v>210</v>
      </c>
      <c r="CL119" s="134" t="s">
        <v>19</v>
      </c>
    </row>
    <row r="120" s="4" customFormat="1" ht="16.5" customHeight="1">
      <c r="A120" s="125" t="s">
        <v>83</v>
      </c>
      <c r="B120" s="64"/>
      <c r="C120" s="126"/>
      <c r="D120" s="126"/>
      <c r="E120" s="127" t="s">
        <v>134</v>
      </c>
      <c r="F120" s="127"/>
      <c r="G120" s="127"/>
      <c r="H120" s="127"/>
      <c r="I120" s="127"/>
      <c r="J120" s="126"/>
      <c r="K120" s="127" t="s">
        <v>135</v>
      </c>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8">
        <f>'R04 - ON_08'!J32</f>
        <v>0</v>
      </c>
      <c r="AH120" s="126"/>
      <c r="AI120" s="126"/>
      <c r="AJ120" s="126"/>
      <c r="AK120" s="126"/>
      <c r="AL120" s="126"/>
      <c r="AM120" s="126"/>
      <c r="AN120" s="128">
        <f>SUM(AG120,AT120)</f>
        <v>0</v>
      </c>
      <c r="AO120" s="126"/>
      <c r="AP120" s="126"/>
      <c r="AQ120" s="129" t="s">
        <v>86</v>
      </c>
      <c r="AR120" s="66"/>
      <c r="AS120" s="130">
        <v>0</v>
      </c>
      <c r="AT120" s="131">
        <f>ROUND(SUM(AV120:AW120),2)</f>
        <v>0</v>
      </c>
      <c r="AU120" s="132">
        <f>'R04 - ON_08'!P87</f>
        <v>0</v>
      </c>
      <c r="AV120" s="131">
        <f>'R04 - ON_08'!J35</f>
        <v>0</v>
      </c>
      <c r="AW120" s="131">
        <f>'R04 - ON_08'!J36</f>
        <v>0</v>
      </c>
      <c r="AX120" s="131">
        <f>'R04 - ON_08'!J37</f>
        <v>0</v>
      </c>
      <c r="AY120" s="131">
        <f>'R04 - ON_08'!J38</f>
        <v>0</v>
      </c>
      <c r="AZ120" s="131">
        <f>'R04 - ON_08'!F35</f>
        <v>0</v>
      </c>
      <c r="BA120" s="131">
        <f>'R04 - ON_08'!F36</f>
        <v>0</v>
      </c>
      <c r="BB120" s="131">
        <f>'R04 - ON_08'!F37</f>
        <v>0</v>
      </c>
      <c r="BC120" s="131">
        <f>'R04 - ON_08'!F38</f>
        <v>0</v>
      </c>
      <c r="BD120" s="133">
        <f>'R04 - ON_08'!F39</f>
        <v>0</v>
      </c>
      <c r="BE120" s="4"/>
      <c r="BT120" s="134" t="s">
        <v>82</v>
      </c>
      <c r="BV120" s="134" t="s">
        <v>75</v>
      </c>
      <c r="BW120" s="134" t="s">
        <v>213</v>
      </c>
      <c r="BX120" s="134" t="s">
        <v>210</v>
      </c>
      <c r="CL120" s="134" t="s">
        <v>19</v>
      </c>
    </row>
    <row r="121" s="7" customFormat="1" ht="16.5" customHeight="1">
      <c r="A121" s="125" t="s">
        <v>83</v>
      </c>
      <c r="B121" s="112"/>
      <c r="C121" s="113"/>
      <c r="D121" s="114" t="s">
        <v>214</v>
      </c>
      <c r="E121" s="114"/>
      <c r="F121" s="114"/>
      <c r="G121" s="114"/>
      <c r="H121" s="114"/>
      <c r="I121" s="115"/>
      <c r="J121" s="114" t="s">
        <v>214</v>
      </c>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7">
        <f>'VON - VON'!J30</f>
        <v>0</v>
      </c>
      <c r="AH121" s="115"/>
      <c r="AI121" s="115"/>
      <c r="AJ121" s="115"/>
      <c r="AK121" s="115"/>
      <c r="AL121" s="115"/>
      <c r="AM121" s="115"/>
      <c r="AN121" s="117">
        <f>SUM(AG121,AT121)</f>
        <v>0</v>
      </c>
      <c r="AO121" s="115"/>
      <c r="AP121" s="115"/>
      <c r="AQ121" s="118" t="s">
        <v>79</v>
      </c>
      <c r="AR121" s="119"/>
      <c r="AS121" s="135">
        <v>0</v>
      </c>
      <c r="AT121" s="136">
        <f>ROUND(SUM(AV121:AW121),2)</f>
        <v>0</v>
      </c>
      <c r="AU121" s="137">
        <f>'VON - VON'!P83</f>
        <v>0</v>
      </c>
      <c r="AV121" s="136">
        <f>'VON - VON'!J33</f>
        <v>0</v>
      </c>
      <c r="AW121" s="136">
        <f>'VON - VON'!J34</f>
        <v>0</v>
      </c>
      <c r="AX121" s="136">
        <f>'VON - VON'!J35</f>
        <v>0</v>
      </c>
      <c r="AY121" s="136">
        <f>'VON - VON'!J36</f>
        <v>0</v>
      </c>
      <c r="AZ121" s="136">
        <f>'VON - VON'!F33</f>
        <v>0</v>
      </c>
      <c r="BA121" s="136">
        <f>'VON - VON'!F34</f>
        <v>0</v>
      </c>
      <c r="BB121" s="136">
        <f>'VON - VON'!F35</f>
        <v>0</v>
      </c>
      <c r="BC121" s="136">
        <f>'VON - VON'!F36</f>
        <v>0</v>
      </c>
      <c r="BD121" s="138">
        <f>'VON - VON'!F37</f>
        <v>0</v>
      </c>
      <c r="BE121" s="7"/>
      <c r="BT121" s="124" t="s">
        <v>80</v>
      </c>
      <c r="BV121" s="124" t="s">
        <v>75</v>
      </c>
      <c r="BW121" s="124" t="s">
        <v>215</v>
      </c>
      <c r="BX121" s="124" t="s">
        <v>5</v>
      </c>
      <c r="CL121" s="124" t="s">
        <v>19</v>
      </c>
      <c r="CM121" s="124" t="s">
        <v>82</v>
      </c>
    </row>
    <row r="122" s="2" customFormat="1" ht="30" customHeight="1">
      <c r="A122" s="39"/>
      <c r="B122" s="40"/>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5"/>
      <c r="AS122" s="39"/>
      <c r="AT122" s="39"/>
      <c r="AU122" s="39"/>
      <c r="AV122" s="39"/>
      <c r="AW122" s="39"/>
      <c r="AX122" s="39"/>
      <c r="AY122" s="39"/>
      <c r="AZ122" s="39"/>
      <c r="BA122" s="39"/>
      <c r="BB122" s="39"/>
      <c r="BC122" s="39"/>
      <c r="BD122" s="39"/>
      <c r="BE122" s="39"/>
    </row>
    <row r="123" s="2" customFormat="1" ht="6.96" customHeight="1">
      <c r="A123" s="39"/>
      <c r="B123" s="60"/>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45"/>
      <c r="AS123" s="39"/>
      <c r="AT123" s="39"/>
      <c r="AU123" s="39"/>
      <c r="AV123" s="39"/>
      <c r="AW123" s="39"/>
      <c r="AX123" s="39"/>
      <c r="AY123" s="39"/>
      <c r="AZ123" s="39"/>
      <c r="BA123" s="39"/>
      <c r="BB123" s="39"/>
      <c r="BC123" s="39"/>
      <c r="BD123" s="39"/>
      <c r="BE123" s="39"/>
    </row>
  </sheetData>
  <sheetProtection sheet="1" formatColumns="0" formatRows="0" objects="1" scenarios="1" spinCount="100000" saltValue="kJ8QApfGVb576bL92qIxEohrN6c3hXJ3GeiehD3QVRmlfPJKX7HRmz6HgNi2Ywq0e+1llDsUE3lb/C9CYrgjSg==" hashValue="+j17aVp5Jvps4bk1ik75JqbdJ0QoIiYO3SrkyXITob0eu/4kGScumkepJfzw5c5v3GvnMkt3ZBHpZpvM83uYaw==" algorithmName="SHA-512" password="CC35"/>
  <mergeCells count="306">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I52:AF52"/>
    <mergeCell ref="C52:G52"/>
    <mergeCell ref="J55:AF55"/>
    <mergeCell ref="D55:H55"/>
    <mergeCell ref="K56:AF56"/>
    <mergeCell ref="E56:I56"/>
    <mergeCell ref="E57:I57"/>
    <mergeCell ref="K57:AF57"/>
    <mergeCell ref="D58:H58"/>
    <mergeCell ref="J58:AF58"/>
    <mergeCell ref="K59:AF59"/>
    <mergeCell ref="E59:I59"/>
    <mergeCell ref="K60:AF60"/>
    <mergeCell ref="E60:I60"/>
    <mergeCell ref="D61:H61"/>
    <mergeCell ref="J61:AF61"/>
    <mergeCell ref="D62:H62"/>
    <mergeCell ref="J62:AF62"/>
    <mergeCell ref="K63:AF63"/>
    <mergeCell ref="E63:I63"/>
    <mergeCell ref="AM47:AN47"/>
    <mergeCell ref="AM49:AP49"/>
    <mergeCell ref="AS49:AT51"/>
    <mergeCell ref="AM50:AP50"/>
    <mergeCell ref="AN52:AP52"/>
    <mergeCell ref="AG52:AM52"/>
    <mergeCell ref="AN55:AP55"/>
    <mergeCell ref="AG55:AM55"/>
    <mergeCell ref="AN56:AP56"/>
    <mergeCell ref="AG56:AM56"/>
    <mergeCell ref="AN57:AP57"/>
    <mergeCell ref="AG57:AM57"/>
    <mergeCell ref="AG58:AM58"/>
    <mergeCell ref="AN58:AP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K64:AF64"/>
    <mergeCell ref="J65:AF65"/>
    <mergeCell ref="J66:AF66"/>
    <mergeCell ref="J67:AF67"/>
    <mergeCell ref="J68:AF68"/>
    <mergeCell ref="K69:AF69"/>
    <mergeCell ref="K70:AF70"/>
    <mergeCell ref="J71:AF71"/>
    <mergeCell ref="J72:AF72"/>
    <mergeCell ref="J73:AF73"/>
    <mergeCell ref="K74:AF74"/>
    <mergeCell ref="K75:AF75"/>
    <mergeCell ref="J76:AF76"/>
    <mergeCell ref="K77:AF77"/>
    <mergeCell ref="K78:AF78"/>
    <mergeCell ref="J79:AF79"/>
    <mergeCell ref="K80:AF80"/>
    <mergeCell ref="K81:AF81"/>
    <mergeCell ref="J82:AF82"/>
    <mergeCell ref="K83:AF83"/>
    <mergeCell ref="E64:I64"/>
    <mergeCell ref="D65:H65"/>
    <mergeCell ref="D66:H66"/>
    <mergeCell ref="D67:H67"/>
    <mergeCell ref="D68:H68"/>
    <mergeCell ref="E69:I69"/>
    <mergeCell ref="E70:I70"/>
    <mergeCell ref="D71:H71"/>
    <mergeCell ref="D72:H72"/>
    <mergeCell ref="D73:H73"/>
    <mergeCell ref="E74:I74"/>
    <mergeCell ref="E75:I75"/>
    <mergeCell ref="D76:H76"/>
    <mergeCell ref="E77:I77"/>
    <mergeCell ref="E78:I78"/>
    <mergeCell ref="D79:H79"/>
    <mergeCell ref="E80:I80"/>
    <mergeCell ref="E81:I81"/>
    <mergeCell ref="D82:H82"/>
    <mergeCell ref="E83:I83"/>
    <mergeCell ref="K84:AF84"/>
    <mergeCell ref="J85:AF85"/>
    <mergeCell ref="J86:AF86"/>
    <mergeCell ref="J87:AF87"/>
    <mergeCell ref="K88:AF88"/>
    <mergeCell ref="K89:AF89"/>
    <mergeCell ref="K90:AF90"/>
    <mergeCell ref="J91:AF91"/>
    <mergeCell ref="J92:AF92"/>
    <mergeCell ref="K93:AF93"/>
    <mergeCell ref="K94:AF94"/>
    <mergeCell ref="K95:AF95"/>
    <mergeCell ref="J96:AF96"/>
    <mergeCell ref="J97:AF97"/>
    <mergeCell ref="K98:AF98"/>
    <mergeCell ref="K99:AF99"/>
    <mergeCell ref="K100:AF100"/>
    <mergeCell ref="J101:AF101"/>
    <mergeCell ref="K102:AF102"/>
    <mergeCell ref="K103:AF103"/>
    <mergeCell ref="K104:AF104"/>
    <mergeCell ref="J105:AF105"/>
    <mergeCell ref="K106:AF106"/>
    <mergeCell ref="K107:AF107"/>
    <mergeCell ref="K108:AF108"/>
    <mergeCell ref="J109:AF109"/>
    <mergeCell ref="K110:AF110"/>
    <mergeCell ref="K111:AF111"/>
    <mergeCell ref="K112:AF112"/>
    <mergeCell ref="J113:AF113"/>
    <mergeCell ref="K114:AF114"/>
    <mergeCell ref="K115:AF115"/>
    <mergeCell ref="K116:AF116"/>
    <mergeCell ref="J117:AF117"/>
    <mergeCell ref="K118:AF118"/>
    <mergeCell ref="K119:AF119"/>
    <mergeCell ref="K120:AF120"/>
    <mergeCell ref="J121:AF121"/>
    <mergeCell ref="E84:I84"/>
    <mergeCell ref="D85:H85"/>
    <mergeCell ref="D86:H86"/>
    <mergeCell ref="D87:H87"/>
    <mergeCell ref="E88:I88"/>
    <mergeCell ref="E89:I89"/>
    <mergeCell ref="E90:I90"/>
    <mergeCell ref="D91:H91"/>
    <mergeCell ref="D92:H92"/>
    <mergeCell ref="E93:I93"/>
    <mergeCell ref="E94:I94"/>
    <mergeCell ref="E95:I95"/>
    <mergeCell ref="D96:H96"/>
    <mergeCell ref="D97:H97"/>
    <mergeCell ref="E98:I98"/>
    <mergeCell ref="E99:I99"/>
    <mergeCell ref="E100:I100"/>
    <mergeCell ref="D101:H101"/>
    <mergeCell ref="E102:I102"/>
    <mergeCell ref="E103:I103"/>
    <mergeCell ref="E104:I104"/>
    <mergeCell ref="D105:H105"/>
    <mergeCell ref="E106:I106"/>
    <mergeCell ref="E107:I107"/>
    <mergeCell ref="E108:I108"/>
    <mergeCell ref="D109:H109"/>
    <mergeCell ref="E110:I110"/>
    <mergeCell ref="E111:I111"/>
    <mergeCell ref="E112:I112"/>
    <mergeCell ref="D113:H113"/>
    <mergeCell ref="E114:I114"/>
    <mergeCell ref="E115:I115"/>
    <mergeCell ref="E116:I116"/>
    <mergeCell ref="D117:H117"/>
    <mergeCell ref="E118:I118"/>
    <mergeCell ref="E119:I119"/>
    <mergeCell ref="E120:I120"/>
    <mergeCell ref="D121:H121"/>
  </mergeCells>
  <hyperlinks>
    <hyperlink ref="A56" location="'01 - dle ÚRS'!C2" display="/"/>
    <hyperlink ref="A57" location="'02 - dle ÚOŽI'!C2" display="/"/>
    <hyperlink ref="A59" location="'01 - dle ÚRS_01'!C2" display="/"/>
    <hyperlink ref="A60" location="'02 - dle ÚOŽI_01'!C2" display="/"/>
    <hyperlink ref="A61" location="'PS 12-02-01 - Doudleby na...'!C2" display="/"/>
    <hyperlink ref="A63" location="'01 - Dle Sborníku'!C2" display="/"/>
    <hyperlink ref="A64" location="'02 - Dle URS'!C2" display="/"/>
    <hyperlink ref="A65" location="'PS 12-02-21 - Rozhlasové ...'!C2" display="/"/>
    <hyperlink ref="A66" location="'PS 12-02-31 - Integrovaná...'!C2" display="/"/>
    <hyperlink ref="A67" location="'PS 12-02-41 - Poplachový ...'!C2" display="/"/>
    <hyperlink ref="A69" location="'PS 12-02-71 - Sdělovací z...'!C2" display="/"/>
    <hyperlink ref="A70" location="'02 - dle URS_01'!C2" display="/"/>
    <hyperlink ref="A71" location="'PS 12-02-81 - Přenosový s...'!C2" display="/"/>
    <hyperlink ref="A72" location="'PS 12-03-11 -  Doudleby n...'!C2" display="/"/>
    <hyperlink ref="A74" location="'R01 - Infrastruktura'!C2" display="/"/>
    <hyperlink ref="A75" location="'R04 - ON'!C2" display="/"/>
    <hyperlink ref="A77" location="'01 - dle ÚRS_02'!C2" display="/"/>
    <hyperlink ref="A78" location="'02 - dle ÚOŽI_02'!C2" display="/"/>
    <hyperlink ref="A80" location="'01 - dle ÚRS_03'!C2" display="/"/>
    <hyperlink ref="A81" location="'02 - dle ÚOŽI_03'!C2" display="/"/>
    <hyperlink ref="A83" location="'01 - Dle Sborníku_01'!C2" display="/"/>
    <hyperlink ref="A84" location="'02 - Dle URS_02'!C2" display="/"/>
    <hyperlink ref="A85" location="'SO 12-12-01 - Doudleby na...'!C2" display="/"/>
    <hyperlink ref="A86" location="'SO 12-71-01 - Doudleby na...'!C2" display="/"/>
    <hyperlink ref="A88" location="'R01 - Infrastruktura_01'!C2" display="/"/>
    <hyperlink ref="A89" location="'R02 - Stavební část'!C2" display="/"/>
    <hyperlink ref="A90" location="'R04 - ON_01'!C2" display="/"/>
    <hyperlink ref="A91" location="'SO 12-72-01 - Doudleby na...'!C2" display="/"/>
    <hyperlink ref="A93" location="'R01 - Infrastruktura_02'!C2" display="/"/>
    <hyperlink ref="A94" location="'R02 - Stavební část_01'!C2" display="/"/>
    <hyperlink ref="A95" location="'R04 - ON_02'!C2" display="/"/>
    <hyperlink ref="A96" location="'SO 12-72-03 - Doudleby na...'!C2" display="/"/>
    <hyperlink ref="A98" location="'R01 - Infrastruktura_03'!C2" display="/"/>
    <hyperlink ref="A99" location="'R02 - Stavební část_02'!C2" display="/"/>
    <hyperlink ref="A100" location="'R04 - ON_03'!C2" display="/"/>
    <hyperlink ref="A102" location="'R01 - Infrastruktura_04'!C2" display="/"/>
    <hyperlink ref="A103" location="'R02 - Stavební část_03'!C2" display="/"/>
    <hyperlink ref="A104" location="'R04 - ON_04'!C2" display="/"/>
    <hyperlink ref="A106" location="'R01 - Infrastruktura_05'!C2" display="/"/>
    <hyperlink ref="A107" location="'R02 - Stavební část_04'!C2" display="/"/>
    <hyperlink ref="A108" location="'R04 - ON_05'!C2" display="/"/>
    <hyperlink ref="A110" location="'R01 - Infrastruktura_06'!C2" display="/"/>
    <hyperlink ref="A111" location="'R02 - Stavební část_05'!C2" display="/"/>
    <hyperlink ref="A112" location="'R04 - ON_06'!C2" display="/"/>
    <hyperlink ref="A114" location="'R01 - Infrastruktura_07'!C2" display="/"/>
    <hyperlink ref="A115" location="'R02 - Stavební část_06'!C2" display="/"/>
    <hyperlink ref="A116" location="'R04 - ON_07'!C2" display="/"/>
    <hyperlink ref="A118" location="'R01 - Infrastruktura_08'!C2" display="/"/>
    <hyperlink ref="A119" location="'R02 - Stavební část_07'!C2" display="/"/>
    <hyperlink ref="A120" location="'R04 - ON_08'!C2" display="/"/>
    <hyperlink ref="A121" location="'VON - VO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112</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2419</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2150</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tr">
        <f>IF('Rekapitulace zakázky'!AN16="","",'Rekapitulace zakázky'!AN16)</f>
        <v>25525441</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tr">
        <f>IF('Rekapitulace zakázky'!E17="","",'Rekapitulace zakázky'!E17)</f>
        <v>Signal Projekt s.r.o.</v>
      </c>
      <c r="F21" s="39"/>
      <c r="G21" s="39"/>
      <c r="H21" s="39"/>
      <c r="I21" s="143" t="s">
        <v>28</v>
      </c>
      <c r="J21" s="134" t="str">
        <f>IF('Rekapitulace zakázky'!AN17="","",'Rekapitulace zakázky'!AN17)</f>
        <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tr">
        <f>IF('Rekapitulace zakázky'!AN19="","",'Rekapitulace zakázky'!AN19)</f>
        <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tr">
        <f>IF('Rekapitulace zakázky'!E20="","",'Rekapitulace zakázky'!E20)</f>
        <v>Pavel Pospíšil, DiS.</v>
      </c>
      <c r="F24" s="39"/>
      <c r="G24" s="39"/>
      <c r="H24" s="39"/>
      <c r="I24" s="143" t="s">
        <v>28</v>
      </c>
      <c r="J24" s="134" t="str">
        <f>IF('Rekapitulace zakázky'!AN20="","",'Rekapitulace zakázky'!AN20)</f>
        <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ROUND(J80,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ROUND((SUM(BE80:BE107)),  2)</f>
        <v>0</v>
      </c>
      <c r="G33" s="39"/>
      <c r="H33" s="39"/>
      <c r="I33" s="158">
        <v>0.20999999999999999</v>
      </c>
      <c r="J33" s="157">
        <f>ROUND(((SUM(BE80:BE107))*I33),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ROUND((SUM(BF80:BF107)),  2)</f>
        <v>0</v>
      </c>
      <c r="G34" s="39"/>
      <c r="H34" s="39"/>
      <c r="I34" s="158">
        <v>0.12</v>
      </c>
      <c r="J34" s="157">
        <f>ROUND(((SUM(BF80:BF107))*I34),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ROUND((SUM(BG80:BG107)),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ROUND((SUM(BH80:BH107)),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ROUND((SUM(BI80:BI107)),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PS 12-02-31 - Integrovaná telekomunikační zařízení</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Potštejn, Doubleby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J80</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2420</v>
      </c>
      <c r="E60" s="178"/>
      <c r="F60" s="178"/>
      <c r="G60" s="178"/>
      <c r="H60" s="178"/>
      <c r="I60" s="178"/>
      <c r="J60" s="179">
        <f>J81</f>
        <v>0</v>
      </c>
      <c r="K60" s="176"/>
      <c r="L60" s="180"/>
      <c r="S60" s="9"/>
      <c r="T60" s="9"/>
      <c r="U60" s="9"/>
      <c r="V60" s="9"/>
      <c r="W60" s="9"/>
      <c r="X60" s="9"/>
      <c r="Y60" s="9"/>
      <c r="Z60" s="9"/>
      <c r="AA60" s="9"/>
      <c r="AB60" s="9"/>
      <c r="AC60" s="9"/>
      <c r="AD60" s="9"/>
      <c r="AE60" s="9"/>
    </row>
    <row r="61" hidden="1" s="2" customFormat="1" ht="21.84" customHeight="1">
      <c r="A61" s="39"/>
      <c r="B61" s="40"/>
      <c r="C61" s="41"/>
      <c r="D61" s="41"/>
      <c r="E61" s="41"/>
      <c r="F61" s="41"/>
      <c r="G61" s="41"/>
      <c r="H61" s="41"/>
      <c r="I61" s="41"/>
      <c r="J61" s="41"/>
      <c r="K61" s="41"/>
      <c r="L61" s="145"/>
      <c r="S61" s="39"/>
      <c r="T61" s="39"/>
      <c r="U61" s="39"/>
      <c r="V61" s="39"/>
      <c r="W61" s="39"/>
      <c r="X61" s="39"/>
      <c r="Y61" s="39"/>
      <c r="Z61" s="39"/>
      <c r="AA61" s="39"/>
      <c r="AB61" s="39"/>
      <c r="AC61" s="39"/>
      <c r="AD61" s="39"/>
      <c r="AE61" s="39"/>
    </row>
    <row r="62" hidden="1" s="2" customFormat="1" ht="6.96" customHeight="1">
      <c r="A62" s="39"/>
      <c r="B62" s="60"/>
      <c r="C62" s="61"/>
      <c r="D62" s="61"/>
      <c r="E62" s="61"/>
      <c r="F62" s="61"/>
      <c r="G62" s="61"/>
      <c r="H62" s="61"/>
      <c r="I62" s="61"/>
      <c r="J62" s="61"/>
      <c r="K62" s="61"/>
      <c r="L62" s="145"/>
      <c r="S62" s="39"/>
      <c r="T62" s="39"/>
      <c r="U62" s="39"/>
      <c r="V62" s="39"/>
      <c r="W62" s="39"/>
      <c r="X62" s="39"/>
      <c r="Y62" s="39"/>
      <c r="Z62" s="39"/>
      <c r="AA62" s="39"/>
      <c r="AB62" s="39"/>
      <c r="AC62" s="39"/>
      <c r="AD62" s="39"/>
      <c r="AE62" s="39"/>
    </row>
    <row r="63" hidden="1"/>
    <row r="64" hidden="1"/>
    <row r="65" hidden="1"/>
    <row r="66" s="2" customFormat="1" ht="6.96" customHeight="1">
      <c r="A66" s="39"/>
      <c r="B66" s="62"/>
      <c r="C66" s="63"/>
      <c r="D66" s="63"/>
      <c r="E66" s="63"/>
      <c r="F66" s="63"/>
      <c r="G66" s="63"/>
      <c r="H66" s="63"/>
      <c r="I66" s="63"/>
      <c r="J66" s="63"/>
      <c r="K66" s="63"/>
      <c r="L66" s="145"/>
      <c r="S66" s="39"/>
      <c r="T66" s="39"/>
      <c r="U66" s="39"/>
      <c r="V66" s="39"/>
      <c r="W66" s="39"/>
      <c r="X66" s="39"/>
      <c r="Y66" s="39"/>
      <c r="Z66" s="39"/>
      <c r="AA66" s="39"/>
      <c r="AB66" s="39"/>
      <c r="AC66" s="39"/>
      <c r="AD66" s="39"/>
      <c r="AE66" s="39"/>
    </row>
    <row r="67" s="2" customFormat="1" ht="24.96" customHeight="1">
      <c r="A67" s="39"/>
      <c r="B67" s="40"/>
      <c r="C67" s="24" t="s">
        <v>228</v>
      </c>
      <c r="D67" s="41"/>
      <c r="E67" s="41"/>
      <c r="F67" s="41"/>
      <c r="G67" s="41"/>
      <c r="H67" s="41"/>
      <c r="I67" s="41"/>
      <c r="J67" s="41"/>
      <c r="K67" s="41"/>
      <c r="L67" s="145"/>
      <c r="S67" s="39"/>
      <c r="T67" s="39"/>
      <c r="U67" s="39"/>
      <c r="V67" s="39"/>
      <c r="W67" s="39"/>
      <c r="X67" s="39"/>
      <c r="Y67" s="39"/>
      <c r="Z67" s="39"/>
      <c r="AA67" s="39"/>
      <c r="AB67" s="39"/>
      <c r="AC67" s="39"/>
      <c r="AD67" s="39"/>
      <c r="AE67" s="39"/>
    </row>
    <row r="68" s="2" customFormat="1" ht="6.96"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s="2" customFormat="1" ht="12" customHeight="1">
      <c r="A69" s="39"/>
      <c r="B69" s="40"/>
      <c r="C69" s="33" t="s">
        <v>16</v>
      </c>
      <c r="D69" s="41"/>
      <c r="E69" s="41"/>
      <c r="F69" s="41"/>
      <c r="G69" s="41"/>
      <c r="H69" s="41"/>
      <c r="I69" s="41"/>
      <c r="J69" s="41"/>
      <c r="K69" s="41"/>
      <c r="L69" s="145"/>
      <c r="S69" s="39"/>
      <c r="T69" s="39"/>
      <c r="U69" s="39"/>
      <c r="V69" s="39"/>
      <c r="W69" s="39"/>
      <c r="X69" s="39"/>
      <c r="Y69" s="39"/>
      <c r="Z69" s="39"/>
      <c r="AA69" s="39"/>
      <c r="AB69" s="39"/>
      <c r="AC69" s="39"/>
      <c r="AD69" s="39"/>
      <c r="AE69" s="39"/>
    </row>
    <row r="70" s="2" customFormat="1" ht="16.5" customHeight="1">
      <c r="A70" s="39"/>
      <c r="B70" s="40"/>
      <c r="C70" s="41"/>
      <c r="D70" s="41"/>
      <c r="E70" s="170" t="str">
        <f>E7</f>
        <v>Oprava zabezpečovacího zařízení v ŽST Doudleby n. O.</v>
      </c>
      <c r="F70" s="33"/>
      <c r="G70" s="33"/>
      <c r="H70" s="33"/>
      <c r="I70" s="41"/>
      <c r="J70" s="41"/>
      <c r="K70" s="41"/>
      <c r="L70" s="145"/>
      <c r="S70" s="39"/>
      <c r="T70" s="39"/>
      <c r="U70" s="39"/>
      <c r="V70" s="39"/>
      <c r="W70" s="39"/>
      <c r="X70" s="39"/>
      <c r="Y70" s="39"/>
      <c r="Z70" s="39"/>
      <c r="AA70" s="39"/>
      <c r="AB70" s="39"/>
      <c r="AC70" s="39"/>
      <c r="AD70" s="39"/>
      <c r="AE70" s="39"/>
    </row>
    <row r="71" s="2" customFormat="1" ht="12" customHeight="1">
      <c r="A71" s="39"/>
      <c r="B71" s="40"/>
      <c r="C71" s="33" t="s">
        <v>217</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6.5" customHeight="1">
      <c r="A72" s="39"/>
      <c r="B72" s="40"/>
      <c r="C72" s="41"/>
      <c r="D72" s="41"/>
      <c r="E72" s="70" t="str">
        <f>E9</f>
        <v>PS 12-02-31 - Integrovaná telekomunikační zařízení</v>
      </c>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v>
      </c>
      <c r="D74" s="41"/>
      <c r="E74" s="41"/>
      <c r="F74" s="28" t="str">
        <f>F12</f>
        <v>Potštejn, Doubleby nad Orlicí</v>
      </c>
      <c r="G74" s="41"/>
      <c r="H74" s="41"/>
      <c r="I74" s="33" t="s">
        <v>23</v>
      </c>
      <c r="J74" s="73" t="str">
        <f>IF(J12="","",J12)</f>
        <v>23. 6. 2026</v>
      </c>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5.15" customHeight="1">
      <c r="A76" s="39"/>
      <c r="B76" s="40"/>
      <c r="C76" s="33" t="s">
        <v>25</v>
      </c>
      <c r="D76" s="41"/>
      <c r="E76" s="41"/>
      <c r="F76" s="28" t="str">
        <f>E15</f>
        <v xml:space="preserve"> </v>
      </c>
      <c r="G76" s="41"/>
      <c r="H76" s="41"/>
      <c r="I76" s="33" t="s">
        <v>31</v>
      </c>
      <c r="J76" s="37" t="str">
        <f>E21</f>
        <v>Signal Projekt s.r.o.</v>
      </c>
      <c r="K76" s="41"/>
      <c r="L76" s="145"/>
      <c r="S76" s="39"/>
      <c r="T76" s="39"/>
      <c r="U76" s="39"/>
      <c r="V76" s="39"/>
      <c r="W76" s="39"/>
      <c r="X76" s="39"/>
      <c r="Y76" s="39"/>
      <c r="Z76" s="39"/>
      <c r="AA76" s="39"/>
      <c r="AB76" s="39"/>
      <c r="AC76" s="39"/>
      <c r="AD76" s="39"/>
      <c r="AE76" s="39"/>
    </row>
    <row r="77" s="2" customFormat="1" ht="15.15" customHeight="1">
      <c r="A77" s="39"/>
      <c r="B77" s="40"/>
      <c r="C77" s="33" t="s">
        <v>29</v>
      </c>
      <c r="D77" s="41"/>
      <c r="E77" s="41"/>
      <c r="F77" s="28" t="str">
        <f>IF(E18="","",E18)</f>
        <v>Vyplň údaj</v>
      </c>
      <c r="G77" s="41"/>
      <c r="H77" s="41"/>
      <c r="I77" s="33" t="s">
        <v>35</v>
      </c>
      <c r="J77" s="37" t="str">
        <f>E24</f>
        <v>Pavel Pospíšil, DiS.</v>
      </c>
      <c r="K77" s="41"/>
      <c r="L77" s="145"/>
      <c r="S77" s="39"/>
      <c r="T77" s="39"/>
      <c r="U77" s="39"/>
      <c r="V77" s="39"/>
      <c r="W77" s="39"/>
      <c r="X77" s="39"/>
      <c r="Y77" s="39"/>
      <c r="Z77" s="39"/>
      <c r="AA77" s="39"/>
      <c r="AB77" s="39"/>
      <c r="AC77" s="39"/>
      <c r="AD77" s="39"/>
      <c r="AE77" s="39"/>
    </row>
    <row r="78" s="2" customFormat="1" ht="10.32"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11" customFormat="1" ht="29.28" customHeight="1">
      <c r="A79" s="186"/>
      <c r="B79" s="187"/>
      <c r="C79" s="188" t="s">
        <v>229</v>
      </c>
      <c r="D79" s="189" t="s">
        <v>58</v>
      </c>
      <c r="E79" s="189" t="s">
        <v>54</v>
      </c>
      <c r="F79" s="189" t="s">
        <v>55</v>
      </c>
      <c r="G79" s="189" t="s">
        <v>230</v>
      </c>
      <c r="H79" s="189" t="s">
        <v>231</v>
      </c>
      <c r="I79" s="189" t="s">
        <v>232</v>
      </c>
      <c r="J79" s="189" t="s">
        <v>223</v>
      </c>
      <c r="K79" s="190" t="s">
        <v>233</v>
      </c>
      <c r="L79" s="191"/>
      <c r="M79" s="93" t="s">
        <v>19</v>
      </c>
      <c r="N79" s="94" t="s">
        <v>43</v>
      </c>
      <c r="O79" s="94" t="s">
        <v>234</v>
      </c>
      <c r="P79" s="94" t="s">
        <v>235</v>
      </c>
      <c r="Q79" s="94" t="s">
        <v>236</v>
      </c>
      <c r="R79" s="94" t="s">
        <v>237</v>
      </c>
      <c r="S79" s="94" t="s">
        <v>238</v>
      </c>
      <c r="T79" s="95" t="s">
        <v>239</v>
      </c>
      <c r="U79" s="186"/>
      <c r="V79" s="186"/>
      <c r="W79" s="186"/>
      <c r="X79" s="186"/>
      <c r="Y79" s="186"/>
      <c r="Z79" s="186"/>
      <c r="AA79" s="186"/>
      <c r="AB79" s="186"/>
      <c r="AC79" s="186"/>
      <c r="AD79" s="186"/>
      <c r="AE79" s="186"/>
    </row>
    <row r="80" s="2" customFormat="1" ht="22.8" customHeight="1">
      <c r="A80" s="39"/>
      <c r="B80" s="40"/>
      <c r="C80" s="100" t="s">
        <v>240</v>
      </c>
      <c r="D80" s="41"/>
      <c r="E80" s="41"/>
      <c r="F80" s="41"/>
      <c r="G80" s="41"/>
      <c r="H80" s="41"/>
      <c r="I80" s="41"/>
      <c r="J80" s="192">
        <f>BK80</f>
        <v>0</v>
      </c>
      <c r="K80" s="41"/>
      <c r="L80" s="45"/>
      <c r="M80" s="96"/>
      <c r="N80" s="193"/>
      <c r="O80" s="97"/>
      <c r="P80" s="194">
        <f>P81</f>
        <v>0</v>
      </c>
      <c r="Q80" s="97"/>
      <c r="R80" s="194">
        <f>R81</f>
        <v>0</v>
      </c>
      <c r="S80" s="97"/>
      <c r="T80" s="195">
        <f>T81</f>
        <v>0</v>
      </c>
      <c r="U80" s="39"/>
      <c r="V80" s="39"/>
      <c r="W80" s="39"/>
      <c r="X80" s="39"/>
      <c r="Y80" s="39"/>
      <c r="Z80" s="39"/>
      <c r="AA80" s="39"/>
      <c r="AB80" s="39"/>
      <c r="AC80" s="39"/>
      <c r="AD80" s="39"/>
      <c r="AE80" s="39"/>
      <c r="AT80" s="18" t="s">
        <v>72</v>
      </c>
      <c r="AU80" s="18" t="s">
        <v>224</v>
      </c>
      <c r="BK80" s="196">
        <f>BK81</f>
        <v>0</v>
      </c>
    </row>
    <row r="81" s="12" customFormat="1" ht="25.92" customHeight="1">
      <c r="A81" s="12"/>
      <c r="B81" s="197"/>
      <c r="C81" s="198"/>
      <c r="D81" s="199" t="s">
        <v>72</v>
      </c>
      <c r="E81" s="200" t="s">
        <v>2421</v>
      </c>
      <c r="F81" s="200" t="s">
        <v>2422</v>
      </c>
      <c r="G81" s="198"/>
      <c r="H81" s="198"/>
      <c r="I81" s="201"/>
      <c r="J81" s="202">
        <f>BK81</f>
        <v>0</v>
      </c>
      <c r="K81" s="198"/>
      <c r="L81" s="203"/>
      <c r="M81" s="204"/>
      <c r="N81" s="205"/>
      <c r="O81" s="205"/>
      <c r="P81" s="206">
        <f>SUM(P82:P107)</f>
        <v>0</v>
      </c>
      <c r="Q81" s="205"/>
      <c r="R81" s="206">
        <f>SUM(R82:R107)</f>
        <v>0</v>
      </c>
      <c r="S81" s="205"/>
      <c r="T81" s="207">
        <f>SUM(T82:T107)</f>
        <v>0</v>
      </c>
      <c r="U81" s="12"/>
      <c r="V81" s="12"/>
      <c r="W81" s="12"/>
      <c r="X81" s="12"/>
      <c r="Y81" s="12"/>
      <c r="Z81" s="12"/>
      <c r="AA81" s="12"/>
      <c r="AB81" s="12"/>
      <c r="AC81" s="12"/>
      <c r="AD81" s="12"/>
      <c r="AE81" s="12"/>
      <c r="AR81" s="208" t="s">
        <v>80</v>
      </c>
      <c r="AT81" s="209" t="s">
        <v>72</v>
      </c>
      <c r="AU81" s="209" t="s">
        <v>73</v>
      </c>
      <c r="AY81" s="208" t="s">
        <v>244</v>
      </c>
      <c r="BK81" s="210">
        <f>SUM(BK82:BK107)</f>
        <v>0</v>
      </c>
    </row>
    <row r="82" s="2" customFormat="1" ht="16.5" customHeight="1">
      <c r="A82" s="39"/>
      <c r="B82" s="40"/>
      <c r="C82" s="231" t="s">
        <v>80</v>
      </c>
      <c r="D82" s="231" t="s">
        <v>241</v>
      </c>
      <c r="E82" s="232" t="s">
        <v>2423</v>
      </c>
      <c r="F82" s="233" t="s">
        <v>2424</v>
      </c>
      <c r="G82" s="234" t="s">
        <v>258</v>
      </c>
      <c r="H82" s="235">
        <v>1</v>
      </c>
      <c r="I82" s="236"/>
      <c r="J82" s="237">
        <f>ROUND(I82*H82,2)</f>
        <v>0</v>
      </c>
      <c r="K82" s="233" t="s">
        <v>359</v>
      </c>
      <c r="L82" s="238"/>
      <c r="M82" s="239" t="s">
        <v>19</v>
      </c>
      <c r="N82" s="240" t="s">
        <v>44</v>
      </c>
      <c r="O82" s="85"/>
      <c r="P82" s="222">
        <f>O82*H82</f>
        <v>0</v>
      </c>
      <c r="Q82" s="222">
        <v>0</v>
      </c>
      <c r="R82" s="222">
        <f>Q82*H82</f>
        <v>0</v>
      </c>
      <c r="S82" s="222">
        <v>0</v>
      </c>
      <c r="T82" s="223">
        <f>S82*H82</f>
        <v>0</v>
      </c>
      <c r="U82" s="39"/>
      <c r="V82" s="39"/>
      <c r="W82" s="39"/>
      <c r="X82" s="39"/>
      <c r="Y82" s="39"/>
      <c r="Z82" s="39"/>
      <c r="AA82" s="39"/>
      <c r="AB82" s="39"/>
      <c r="AC82" s="39"/>
      <c r="AD82" s="39"/>
      <c r="AE82" s="39"/>
      <c r="AR82" s="224" t="s">
        <v>440</v>
      </c>
      <c r="AT82" s="224" t="s">
        <v>241</v>
      </c>
      <c r="AU82" s="224" t="s">
        <v>80</v>
      </c>
      <c r="AY82" s="18" t="s">
        <v>244</v>
      </c>
      <c r="BE82" s="225">
        <f>IF(N82="základní",J82,0)</f>
        <v>0</v>
      </c>
      <c r="BF82" s="225">
        <f>IF(N82="snížená",J82,0)</f>
        <v>0</v>
      </c>
      <c r="BG82" s="225">
        <f>IF(N82="zákl. přenesená",J82,0)</f>
        <v>0</v>
      </c>
      <c r="BH82" s="225">
        <f>IF(N82="sníž. přenesená",J82,0)</f>
        <v>0</v>
      </c>
      <c r="BI82" s="225">
        <f>IF(N82="nulová",J82,0)</f>
        <v>0</v>
      </c>
      <c r="BJ82" s="18" t="s">
        <v>80</v>
      </c>
      <c r="BK82" s="225">
        <f>ROUND(I82*H82,2)</f>
        <v>0</v>
      </c>
      <c r="BL82" s="18" t="s">
        <v>440</v>
      </c>
      <c r="BM82" s="224" t="s">
        <v>2425</v>
      </c>
    </row>
    <row r="83" s="2" customFormat="1" ht="16.5" customHeight="1">
      <c r="A83" s="39"/>
      <c r="B83" s="40"/>
      <c r="C83" s="231" t="s">
        <v>82</v>
      </c>
      <c r="D83" s="231" t="s">
        <v>241</v>
      </c>
      <c r="E83" s="232" t="s">
        <v>2426</v>
      </c>
      <c r="F83" s="233" t="s">
        <v>2427</v>
      </c>
      <c r="G83" s="234" t="s">
        <v>258</v>
      </c>
      <c r="H83" s="235">
        <v>1</v>
      </c>
      <c r="I83" s="236"/>
      <c r="J83" s="237">
        <f>ROUND(I83*H83,2)</f>
        <v>0</v>
      </c>
      <c r="K83" s="233" t="s">
        <v>359</v>
      </c>
      <c r="L83" s="238"/>
      <c r="M83" s="239" t="s">
        <v>19</v>
      </c>
      <c r="N83" s="240" t="s">
        <v>44</v>
      </c>
      <c r="O83" s="85"/>
      <c r="P83" s="222">
        <f>O83*H83</f>
        <v>0</v>
      </c>
      <c r="Q83" s="222">
        <v>0</v>
      </c>
      <c r="R83" s="222">
        <f>Q83*H83</f>
        <v>0</v>
      </c>
      <c r="S83" s="222">
        <v>0</v>
      </c>
      <c r="T83" s="223">
        <f>S83*H83</f>
        <v>0</v>
      </c>
      <c r="U83" s="39"/>
      <c r="V83" s="39"/>
      <c r="W83" s="39"/>
      <c r="X83" s="39"/>
      <c r="Y83" s="39"/>
      <c r="Z83" s="39"/>
      <c r="AA83" s="39"/>
      <c r="AB83" s="39"/>
      <c r="AC83" s="39"/>
      <c r="AD83" s="39"/>
      <c r="AE83" s="39"/>
      <c r="AR83" s="224" t="s">
        <v>440</v>
      </c>
      <c r="AT83" s="224" t="s">
        <v>241</v>
      </c>
      <c r="AU83" s="224" t="s">
        <v>80</v>
      </c>
      <c r="AY83" s="18" t="s">
        <v>244</v>
      </c>
      <c r="BE83" s="225">
        <f>IF(N83="základní",J83,0)</f>
        <v>0</v>
      </c>
      <c r="BF83" s="225">
        <f>IF(N83="snížená",J83,0)</f>
        <v>0</v>
      </c>
      <c r="BG83" s="225">
        <f>IF(N83="zákl. přenesená",J83,0)</f>
        <v>0</v>
      </c>
      <c r="BH83" s="225">
        <f>IF(N83="sníž. přenesená",J83,0)</f>
        <v>0</v>
      </c>
      <c r="BI83" s="225">
        <f>IF(N83="nulová",J83,0)</f>
        <v>0</v>
      </c>
      <c r="BJ83" s="18" t="s">
        <v>80</v>
      </c>
      <c r="BK83" s="225">
        <f>ROUND(I83*H83,2)</f>
        <v>0</v>
      </c>
      <c r="BL83" s="18" t="s">
        <v>440</v>
      </c>
      <c r="BM83" s="224" t="s">
        <v>2428</v>
      </c>
    </row>
    <row r="84" s="2" customFormat="1" ht="16.5" customHeight="1">
      <c r="A84" s="39"/>
      <c r="B84" s="40"/>
      <c r="C84" s="231" t="s">
        <v>243</v>
      </c>
      <c r="D84" s="231" t="s">
        <v>241</v>
      </c>
      <c r="E84" s="232" t="s">
        <v>2429</v>
      </c>
      <c r="F84" s="233" t="s">
        <v>2430</v>
      </c>
      <c r="G84" s="234" t="s">
        <v>258</v>
      </c>
      <c r="H84" s="235">
        <v>1</v>
      </c>
      <c r="I84" s="236"/>
      <c r="J84" s="237">
        <f>ROUND(I84*H84,2)</f>
        <v>0</v>
      </c>
      <c r="K84" s="233" t="s">
        <v>359</v>
      </c>
      <c r="L84" s="238"/>
      <c r="M84" s="239" t="s">
        <v>19</v>
      </c>
      <c r="N84" s="240" t="s">
        <v>44</v>
      </c>
      <c r="O84" s="85"/>
      <c r="P84" s="222">
        <f>O84*H84</f>
        <v>0</v>
      </c>
      <c r="Q84" s="222">
        <v>0</v>
      </c>
      <c r="R84" s="222">
        <f>Q84*H84</f>
        <v>0</v>
      </c>
      <c r="S84" s="222">
        <v>0</v>
      </c>
      <c r="T84" s="223">
        <f>S84*H84</f>
        <v>0</v>
      </c>
      <c r="U84" s="39"/>
      <c r="V84" s="39"/>
      <c r="W84" s="39"/>
      <c r="X84" s="39"/>
      <c r="Y84" s="39"/>
      <c r="Z84" s="39"/>
      <c r="AA84" s="39"/>
      <c r="AB84" s="39"/>
      <c r="AC84" s="39"/>
      <c r="AD84" s="39"/>
      <c r="AE84" s="39"/>
      <c r="AR84" s="224" t="s">
        <v>440</v>
      </c>
      <c r="AT84" s="224" t="s">
        <v>241</v>
      </c>
      <c r="AU84" s="224" t="s">
        <v>80</v>
      </c>
      <c r="AY84" s="18" t="s">
        <v>244</v>
      </c>
      <c r="BE84" s="225">
        <f>IF(N84="základní",J84,0)</f>
        <v>0</v>
      </c>
      <c r="BF84" s="225">
        <f>IF(N84="snížená",J84,0)</f>
        <v>0</v>
      </c>
      <c r="BG84" s="225">
        <f>IF(N84="zákl. přenesená",J84,0)</f>
        <v>0</v>
      </c>
      <c r="BH84" s="225">
        <f>IF(N84="sníž. přenesená",J84,0)</f>
        <v>0</v>
      </c>
      <c r="BI84" s="225">
        <f>IF(N84="nulová",J84,0)</f>
        <v>0</v>
      </c>
      <c r="BJ84" s="18" t="s">
        <v>80</v>
      </c>
      <c r="BK84" s="225">
        <f>ROUND(I84*H84,2)</f>
        <v>0</v>
      </c>
      <c r="BL84" s="18" t="s">
        <v>440</v>
      </c>
      <c r="BM84" s="224" t="s">
        <v>2431</v>
      </c>
    </row>
    <row r="85" s="2" customFormat="1" ht="16.5" customHeight="1">
      <c r="A85" s="39"/>
      <c r="B85" s="40"/>
      <c r="C85" s="231" t="s">
        <v>264</v>
      </c>
      <c r="D85" s="231" t="s">
        <v>241</v>
      </c>
      <c r="E85" s="232" t="s">
        <v>2432</v>
      </c>
      <c r="F85" s="233" t="s">
        <v>2433</v>
      </c>
      <c r="G85" s="234" t="s">
        <v>258</v>
      </c>
      <c r="H85" s="235">
        <v>1</v>
      </c>
      <c r="I85" s="236"/>
      <c r="J85" s="237">
        <f>ROUND(I85*H85,2)</f>
        <v>0</v>
      </c>
      <c r="K85" s="233" t="s">
        <v>359</v>
      </c>
      <c r="L85" s="238"/>
      <c r="M85" s="239" t="s">
        <v>19</v>
      </c>
      <c r="N85" s="240"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440</v>
      </c>
      <c r="AT85" s="224" t="s">
        <v>241</v>
      </c>
      <c r="AU85" s="224" t="s">
        <v>80</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440</v>
      </c>
      <c r="BM85" s="224" t="s">
        <v>2434</v>
      </c>
    </row>
    <row r="86" s="2" customFormat="1" ht="21.75" customHeight="1">
      <c r="A86" s="39"/>
      <c r="B86" s="40"/>
      <c r="C86" s="231" t="s">
        <v>269</v>
      </c>
      <c r="D86" s="231" t="s">
        <v>241</v>
      </c>
      <c r="E86" s="232" t="s">
        <v>2435</v>
      </c>
      <c r="F86" s="233" t="s">
        <v>2436</v>
      </c>
      <c r="G86" s="234" t="s">
        <v>258</v>
      </c>
      <c r="H86" s="235">
        <v>1</v>
      </c>
      <c r="I86" s="236"/>
      <c r="J86" s="237">
        <f>ROUND(I86*H86,2)</f>
        <v>0</v>
      </c>
      <c r="K86" s="233" t="s">
        <v>359</v>
      </c>
      <c r="L86" s="238"/>
      <c r="M86" s="239" t="s">
        <v>19</v>
      </c>
      <c r="N86" s="240"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364</v>
      </c>
      <c r="AT86" s="224" t="s">
        <v>241</v>
      </c>
      <c r="AU86" s="224" t="s">
        <v>80</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279</v>
      </c>
      <c r="BM86" s="224" t="s">
        <v>2437</v>
      </c>
    </row>
    <row r="87" s="2" customFormat="1" ht="16.5" customHeight="1">
      <c r="A87" s="39"/>
      <c r="B87" s="40"/>
      <c r="C87" s="231" t="s">
        <v>275</v>
      </c>
      <c r="D87" s="231" t="s">
        <v>241</v>
      </c>
      <c r="E87" s="232" t="s">
        <v>2438</v>
      </c>
      <c r="F87" s="233" t="s">
        <v>2439</v>
      </c>
      <c r="G87" s="234" t="s">
        <v>258</v>
      </c>
      <c r="H87" s="235">
        <v>1</v>
      </c>
      <c r="I87" s="236"/>
      <c r="J87" s="237">
        <f>ROUND(I87*H87,2)</f>
        <v>0</v>
      </c>
      <c r="K87" s="233" t="s">
        <v>359</v>
      </c>
      <c r="L87" s="238"/>
      <c r="M87" s="239" t="s">
        <v>19</v>
      </c>
      <c r="N87" s="240"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440</v>
      </c>
      <c r="AT87" s="224" t="s">
        <v>241</v>
      </c>
      <c r="AU87" s="224" t="s">
        <v>80</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440</v>
      </c>
      <c r="BM87" s="224" t="s">
        <v>2440</v>
      </c>
    </row>
    <row r="88" s="2" customFormat="1" ht="16.5" customHeight="1">
      <c r="A88" s="39"/>
      <c r="B88" s="40"/>
      <c r="C88" s="231" t="s">
        <v>288</v>
      </c>
      <c r="D88" s="231" t="s">
        <v>241</v>
      </c>
      <c r="E88" s="232" t="s">
        <v>2441</v>
      </c>
      <c r="F88" s="233" t="s">
        <v>2442</v>
      </c>
      <c r="G88" s="234" t="s">
        <v>258</v>
      </c>
      <c r="H88" s="235">
        <v>1</v>
      </c>
      <c r="I88" s="236"/>
      <c r="J88" s="237">
        <f>ROUND(I88*H88,2)</f>
        <v>0</v>
      </c>
      <c r="K88" s="233" t="s">
        <v>359</v>
      </c>
      <c r="L88" s="238"/>
      <c r="M88" s="239" t="s">
        <v>19</v>
      </c>
      <c r="N88" s="240"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440</v>
      </c>
      <c r="AT88" s="224" t="s">
        <v>241</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440</v>
      </c>
      <c r="BM88" s="224" t="s">
        <v>2443</v>
      </c>
    </row>
    <row r="89" s="2" customFormat="1" ht="21.75" customHeight="1">
      <c r="A89" s="39"/>
      <c r="B89" s="40"/>
      <c r="C89" s="231" t="s">
        <v>263</v>
      </c>
      <c r="D89" s="231" t="s">
        <v>241</v>
      </c>
      <c r="E89" s="232" t="s">
        <v>2444</v>
      </c>
      <c r="F89" s="233" t="s">
        <v>2445</v>
      </c>
      <c r="G89" s="234" t="s">
        <v>258</v>
      </c>
      <c r="H89" s="235">
        <v>1</v>
      </c>
      <c r="I89" s="236"/>
      <c r="J89" s="237">
        <f>ROUND(I89*H89,2)</f>
        <v>0</v>
      </c>
      <c r="K89" s="233" t="s">
        <v>359</v>
      </c>
      <c r="L89" s="238"/>
      <c r="M89" s="239" t="s">
        <v>19</v>
      </c>
      <c r="N89" s="240"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440</v>
      </c>
      <c r="AT89" s="224" t="s">
        <v>241</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440</v>
      </c>
      <c r="BM89" s="224" t="s">
        <v>2446</v>
      </c>
    </row>
    <row r="90" s="2" customFormat="1" ht="16.5" customHeight="1">
      <c r="A90" s="39"/>
      <c r="B90" s="40"/>
      <c r="C90" s="231" t="s">
        <v>302</v>
      </c>
      <c r="D90" s="231" t="s">
        <v>241</v>
      </c>
      <c r="E90" s="232" t="s">
        <v>2447</v>
      </c>
      <c r="F90" s="233" t="s">
        <v>2448</v>
      </c>
      <c r="G90" s="234" t="s">
        <v>258</v>
      </c>
      <c r="H90" s="235">
        <v>1</v>
      </c>
      <c r="I90" s="236"/>
      <c r="J90" s="237">
        <f>ROUND(I90*H90,2)</f>
        <v>0</v>
      </c>
      <c r="K90" s="233" t="s">
        <v>359</v>
      </c>
      <c r="L90" s="238"/>
      <c r="M90" s="239" t="s">
        <v>19</v>
      </c>
      <c r="N90" s="240"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440</v>
      </c>
      <c r="AT90" s="224" t="s">
        <v>241</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440</v>
      </c>
      <c r="BM90" s="224" t="s">
        <v>2449</v>
      </c>
    </row>
    <row r="91" s="2" customFormat="1" ht="16.5" customHeight="1">
      <c r="A91" s="39"/>
      <c r="B91" s="40"/>
      <c r="C91" s="231" t="s">
        <v>308</v>
      </c>
      <c r="D91" s="231" t="s">
        <v>241</v>
      </c>
      <c r="E91" s="232" t="s">
        <v>2450</v>
      </c>
      <c r="F91" s="233" t="s">
        <v>2451</v>
      </c>
      <c r="G91" s="234" t="s">
        <v>258</v>
      </c>
      <c r="H91" s="235">
        <v>1</v>
      </c>
      <c r="I91" s="236"/>
      <c r="J91" s="237">
        <f>ROUND(I91*H91,2)</f>
        <v>0</v>
      </c>
      <c r="K91" s="233" t="s">
        <v>359</v>
      </c>
      <c r="L91" s="238"/>
      <c r="M91" s="239" t="s">
        <v>19</v>
      </c>
      <c r="N91" s="240"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440</v>
      </c>
      <c r="AT91" s="224" t="s">
        <v>241</v>
      </c>
      <c r="AU91" s="224" t="s">
        <v>80</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440</v>
      </c>
      <c r="BM91" s="224" t="s">
        <v>2452</v>
      </c>
    </row>
    <row r="92" s="2" customFormat="1" ht="16.5" customHeight="1">
      <c r="A92" s="39"/>
      <c r="B92" s="40"/>
      <c r="C92" s="231" t="s">
        <v>313</v>
      </c>
      <c r="D92" s="231" t="s">
        <v>241</v>
      </c>
      <c r="E92" s="232" t="s">
        <v>2453</v>
      </c>
      <c r="F92" s="233" t="s">
        <v>2454</v>
      </c>
      <c r="G92" s="234" t="s">
        <v>258</v>
      </c>
      <c r="H92" s="235">
        <v>1</v>
      </c>
      <c r="I92" s="236"/>
      <c r="J92" s="237">
        <f>ROUND(I92*H92,2)</f>
        <v>0</v>
      </c>
      <c r="K92" s="233" t="s">
        <v>359</v>
      </c>
      <c r="L92" s="238"/>
      <c r="M92" s="239" t="s">
        <v>19</v>
      </c>
      <c r="N92" s="240"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364</v>
      </c>
      <c r="AT92" s="224" t="s">
        <v>241</v>
      </c>
      <c r="AU92" s="224" t="s">
        <v>80</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279</v>
      </c>
      <c r="BM92" s="224" t="s">
        <v>2455</v>
      </c>
    </row>
    <row r="93" s="2" customFormat="1" ht="62.7" customHeight="1">
      <c r="A93" s="39"/>
      <c r="B93" s="40"/>
      <c r="C93" s="213" t="s">
        <v>8</v>
      </c>
      <c r="D93" s="213" t="s">
        <v>247</v>
      </c>
      <c r="E93" s="214" t="s">
        <v>2191</v>
      </c>
      <c r="F93" s="215" t="s">
        <v>2192</v>
      </c>
      <c r="G93" s="216" t="s">
        <v>258</v>
      </c>
      <c r="H93" s="217">
        <v>1</v>
      </c>
      <c r="I93" s="218"/>
      <c r="J93" s="219">
        <f>ROUND(I93*H93,2)</f>
        <v>0</v>
      </c>
      <c r="K93" s="215" t="s">
        <v>359</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391</v>
      </c>
      <c r="AT93" s="224" t="s">
        <v>247</v>
      </c>
      <c r="AU93" s="224" t="s">
        <v>80</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391</v>
      </c>
      <c r="BM93" s="224" t="s">
        <v>2456</v>
      </c>
    </row>
    <row r="94" s="2" customFormat="1" ht="16.5" customHeight="1">
      <c r="A94" s="39"/>
      <c r="B94" s="40"/>
      <c r="C94" s="213" t="s">
        <v>322</v>
      </c>
      <c r="D94" s="213" t="s">
        <v>247</v>
      </c>
      <c r="E94" s="214" t="s">
        <v>2457</v>
      </c>
      <c r="F94" s="215" t="s">
        <v>2458</v>
      </c>
      <c r="G94" s="216" t="s">
        <v>250</v>
      </c>
      <c r="H94" s="217">
        <v>70</v>
      </c>
      <c r="I94" s="218"/>
      <c r="J94" s="219">
        <f>ROUND(I94*H94,2)</f>
        <v>0</v>
      </c>
      <c r="K94" s="215" t="s">
        <v>359</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264</v>
      </c>
      <c r="AT94" s="224" t="s">
        <v>247</v>
      </c>
      <c r="AU94" s="224" t="s">
        <v>80</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264</v>
      </c>
      <c r="BM94" s="224" t="s">
        <v>2459</v>
      </c>
    </row>
    <row r="95" s="2" customFormat="1" ht="24.15" customHeight="1">
      <c r="A95" s="39"/>
      <c r="B95" s="40"/>
      <c r="C95" s="231" t="s">
        <v>327</v>
      </c>
      <c r="D95" s="231" t="s">
        <v>241</v>
      </c>
      <c r="E95" s="232" t="s">
        <v>2460</v>
      </c>
      <c r="F95" s="233" t="s">
        <v>2461</v>
      </c>
      <c r="G95" s="234" t="s">
        <v>258</v>
      </c>
      <c r="H95" s="235">
        <v>2</v>
      </c>
      <c r="I95" s="236"/>
      <c r="J95" s="237">
        <f>ROUND(I95*H95,2)</f>
        <v>0</v>
      </c>
      <c r="K95" s="233" t="s">
        <v>359</v>
      </c>
      <c r="L95" s="238"/>
      <c r="M95" s="239" t="s">
        <v>19</v>
      </c>
      <c r="N95" s="240"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364</v>
      </c>
      <c r="AT95" s="224" t="s">
        <v>241</v>
      </c>
      <c r="AU95" s="224" t="s">
        <v>80</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2462</v>
      </c>
    </row>
    <row r="96" s="2" customFormat="1" ht="24.15" customHeight="1">
      <c r="A96" s="39"/>
      <c r="B96" s="40"/>
      <c r="C96" s="231" t="s">
        <v>332</v>
      </c>
      <c r="D96" s="231" t="s">
        <v>241</v>
      </c>
      <c r="E96" s="232" t="s">
        <v>2463</v>
      </c>
      <c r="F96" s="233" t="s">
        <v>2464</v>
      </c>
      <c r="G96" s="234" t="s">
        <v>258</v>
      </c>
      <c r="H96" s="235">
        <v>2</v>
      </c>
      <c r="I96" s="236"/>
      <c r="J96" s="237">
        <f>ROUND(I96*H96,2)</f>
        <v>0</v>
      </c>
      <c r="K96" s="233" t="s">
        <v>359</v>
      </c>
      <c r="L96" s="238"/>
      <c r="M96" s="239" t="s">
        <v>19</v>
      </c>
      <c r="N96" s="240"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364</v>
      </c>
      <c r="AT96" s="224" t="s">
        <v>241</v>
      </c>
      <c r="AU96" s="224" t="s">
        <v>80</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279</v>
      </c>
      <c r="BM96" s="224" t="s">
        <v>2465</v>
      </c>
    </row>
    <row r="97" s="2" customFormat="1" ht="37.8" customHeight="1">
      <c r="A97" s="39"/>
      <c r="B97" s="40"/>
      <c r="C97" s="213" t="s">
        <v>252</v>
      </c>
      <c r="D97" s="213" t="s">
        <v>247</v>
      </c>
      <c r="E97" s="214" t="s">
        <v>2466</v>
      </c>
      <c r="F97" s="215" t="s">
        <v>2467</v>
      </c>
      <c r="G97" s="216" t="s">
        <v>258</v>
      </c>
      <c r="H97" s="217">
        <v>1</v>
      </c>
      <c r="I97" s="218"/>
      <c r="J97" s="219">
        <f>ROUND(I97*H97,2)</f>
        <v>0</v>
      </c>
      <c r="K97" s="215" t="s">
        <v>359</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264</v>
      </c>
      <c r="AT97" s="224" t="s">
        <v>247</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264</v>
      </c>
      <c r="BM97" s="224" t="s">
        <v>2468</v>
      </c>
    </row>
    <row r="98" s="2" customFormat="1" ht="24.15" customHeight="1">
      <c r="A98" s="39"/>
      <c r="B98" s="40"/>
      <c r="C98" s="213" t="s">
        <v>411</v>
      </c>
      <c r="D98" s="213" t="s">
        <v>247</v>
      </c>
      <c r="E98" s="214" t="s">
        <v>2469</v>
      </c>
      <c r="F98" s="215" t="s">
        <v>2470</v>
      </c>
      <c r="G98" s="216" t="s">
        <v>258</v>
      </c>
      <c r="H98" s="217">
        <v>1</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264</v>
      </c>
      <c r="AT98" s="224" t="s">
        <v>247</v>
      </c>
      <c r="AU98" s="224" t="s">
        <v>80</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264</v>
      </c>
      <c r="BM98" s="224" t="s">
        <v>2471</v>
      </c>
    </row>
    <row r="99" s="2" customFormat="1" ht="33" customHeight="1">
      <c r="A99" s="39"/>
      <c r="B99" s="40"/>
      <c r="C99" s="213" t="s">
        <v>416</v>
      </c>
      <c r="D99" s="213" t="s">
        <v>247</v>
      </c>
      <c r="E99" s="214" t="s">
        <v>2472</v>
      </c>
      <c r="F99" s="215" t="s">
        <v>2473</v>
      </c>
      <c r="G99" s="216" t="s">
        <v>258</v>
      </c>
      <c r="H99" s="217">
        <v>1</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264</v>
      </c>
      <c r="AT99" s="224" t="s">
        <v>247</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264</v>
      </c>
      <c r="BM99" s="224" t="s">
        <v>2474</v>
      </c>
    </row>
    <row r="100" s="2" customFormat="1" ht="16.5" customHeight="1">
      <c r="A100" s="39"/>
      <c r="B100" s="40"/>
      <c r="C100" s="231" t="s">
        <v>420</v>
      </c>
      <c r="D100" s="231" t="s">
        <v>241</v>
      </c>
      <c r="E100" s="232" t="s">
        <v>2475</v>
      </c>
      <c r="F100" s="233" t="s">
        <v>2476</v>
      </c>
      <c r="G100" s="234" t="s">
        <v>250</v>
      </c>
      <c r="H100" s="235">
        <v>70</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80</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2477</v>
      </c>
    </row>
    <row r="101" s="2" customFormat="1" ht="16.5" customHeight="1">
      <c r="A101" s="39"/>
      <c r="B101" s="40"/>
      <c r="C101" s="213" t="s">
        <v>424</v>
      </c>
      <c r="D101" s="213" t="s">
        <v>247</v>
      </c>
      <c r="E101" s="214" t="s">
        <v>2478</v>
      </c>
      <c r="F101" s="215" t="s">
        <v>2479</v>
      </c>
      <c r="G101" s="216" t="s">
        <v>258</v>
      </c>
      <c r="H101" s="217">
        <v>1</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391</v>
      </c>
      <c r="AT101" s="224" t="s">
        <v>247</v>
      </c>
      <c r="AU101" s="224" t="s">
        <v>80</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391</v>
      </c>
      <c r="BM101" s="224" t="s">
        <v>2480</v>
      </c>
    </row>
    <row r="102" s="2" customFormat="1" ht="16.5" customHeight="1">
      <c r="A102" s="39"/>
      <c r="B102" s="40"/>
      <c r="C102" s="213" t="s">
        <v>7</v>
      </c>
      <c r="D102" s="213" t="s">
        <v>247</v>
      </c>
      <c r="E102" s="214" t="s">
        <v>2481</v>
      </c>
      <c r="F102" s="215" t="s">
        <v>2482</v>
      </c>
      <c r="G102" s="216" t="s">
        <v>258</v>
      </c>
      <c r="H102" s="217">
        <v>1</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80</v>
      </c>
      <c r="AT102" s="224" t="s">
        <v>247</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80</v>
      </c>
      <c r="BM102" s="224" t="s">
        <v>2483</v>
      </c>
    </row>
    <row r="103" s="2" customFormat="1" ht="16.5" customHeight="1">
      <c r="A103" s="39"/>
      <c r="B103" s="40"/>
      <c r="C103" s="213" t="s">
        <v>431</v>
      </c>
      <c r="D103" s="213" t="s">
        <v>247</v>
      </c>
      <c r="E103" s="214" t="s">
        <v>2484</v>
      </c>
      <c r="F103" s="215" t="s">
        <v>2485</v>
      </c>
      <c r="G103" s="216" t="s">
        <v>258</v>
      </c>
      <c r="H103" s="217">
        <v>1</v>
      </c>
      <c r="I103" s="218"/>
      <c r="J103" s="219">
        <f>ROUND(I103*H103,2)</f>
        <v>0</v>
      </c>
      <c r="K103" s="215" t="s">
        <v>359</v>
      </c>
      <c r="L103" s="45"/>
      <c r="M103" s="220" t="s">
        <v>19</v>
      </c>
      <c r="N103" s="221"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80</v>
      </c>
      <c r="AT103" s="224" t="s">
        <v>247</v>
      </c>
      <c r="AU103" s="224" t="s">
        <v>80</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80</v>
      </c>
      <c r="BM103" s="224" t="s">
        <v>2486</v>
      </c>
    </row>
    <row r="104" s="2" customFormat="1" ht="16.5" customHeight="1">
      <c r="A104" s="39"/>
      <c r="B104" s="40"/>
      <c r="C104" s="213" t="s">
        <v>437</v>
      </c>
      <c r="D104" s="213" t="s">
        <v>247</v>
      </c>
      <c r="E104" s="214" t="s">
        <v>2487</v>
      </c>
      <c r="F104" s="215" t="s">
        <v>2488</v>
      </c>
      <c r="G104" s="216" t="s">
        <v>258</v>
      </c>
      <c r="H104" s="217">
        <v>1</v>
      </c>
      <c r="I104" s="218"/>
      <c r="J104" s="219">
        <f>ROUND(I104*H104,2)</f>
        <v>0</v>
      </c>
      <c r="K104" s="215" t="s">
        <v>359</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80</v>
      </c>
      <c r="AT104" s="224" t="s">
        <v>247</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80</v>
      </c>
      <c r="BM104" s="224" t="s">
        <v>2489</v>
      </c>
    </row>
    <row r="105" s="2" customFormat="1" ht="37.8" customHeight="1">
      <c r="A105" s="39"/>
      <c r="B105" s="40"/>
      <c r="C105" s="213" t="s">
        <v>442</v>
      </c>
      <c r="D105" s="213" t="s">
        <v>247</v>
      </c>
      <c r="E105" s="214" t="s">
        <v>2490</v>
      </c>
      <c r="F105" s="215" t="s">
        <v>2491</v>
      </c>
      <c r="G105" s="216" t="s">
        <v>258</v>
      </c>
      <c r="H105" s="217">
        <v>1</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264</v>
      </c>
      <c r="AT105" s="224" t="s">
        <v>247</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264</v>
      </c>
      <c r="BM105" s="224" t="s">
        <v>2492</v>
      </c>
    </row>
    <row r="106" s="2" customFormat="1" ht="16.5" customHeight="1">
      <c r="A106" s="39"/>
      <c r="B106" s="40"/>
      <c r="C106" s="213" t="s">
        <v>446</v>
      </c>
      <c r="D106" s="213" t="s">
        <v>247</v>
      </c>
      <c r="E106" s="214" t="s">
        <v>2493</v>
      </c>
      <c r="F106" s="215" t="s">
        <v>2494</v>
      </c>
      <c r="G106" s="216" t="s">
        <v>258</v>
      </c>
      <c r="H106" s="217">
        <v>1</v>
      </c>
      <c r="I106" s="218"/>
      <c r="J106" s="219">
        <f>ROUND(I106*H106,2)</f>
        <v>0</v>
      </c>
      <c r="K106" s="215" t="s">
        <v>359</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80</v>
      </c>
      <c r="AT106" s="224" t="s">
        <v>247</v>
      </c>
      <c r="AU106" s="224" t="s">
        <v>80</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80</v>
      </c>
      <c r="BM106" s="224" t="s">
        <v>2495</v>
      </c>
    </row>
    <row r="107" s="2" customFormat="1" ht="24.15" customHeight="1">
      <c r="A107" s="39"/>
      <c r="B107" s="40"/>
      <c r="C107" s="213" t="s">
        <v>450</v>
      </c>
      <c r="D107" s="213" t="s">
        <v>247</v>
      </c>
      <c r="E107" s="214" t="s">
        <v>2339</v>
      </c>
      <c r="F107" s="215" t="s">
        <v>2340</v>
      </c>
      <c r="G107" s="216" t="s">
        <v>258</v>
      </c>
      <c r="H107" s="217">
        <v>2</v>
      </c>
      <c r="I107" s="218"/>
      <c r="J107" s="219">
        <f>ROUND(I107*H107,2)</f>
        <v>0</v>
      </c>
      <c r="K107" s="215" t="s">
        <v>359</v>
      </c>
      <c r="L107" s="45"/>
      <c r="M107" s="278" t="s">
        <v>19</v>
      </c>
      <c r="N107" s="279" t="s">
        <v>44</v>
      </c>
      <c r="O107" s="280"/>
      <c r="P107" s="281">
        <f>O107*H107</f>
        <v>0</v>
      </c>
      <c r="Q107" s="281">
        <v>0</v>
      </c>
      <c r="R107" s="281">
        <f>Q107*H107</f>
        <v>0</v>
      </c>
      <c r="S107" s="281">
        <v>0</v>
      </c>
      <c r="T107" s="282">
        <f>S107*H107</f>
        <v>0</v>
      </c>
      <c r="U107" s="39"/>
      <c r="V107" s="39"/>
      <c r="W107" s="39"/>
      <c r="X107" s="39"/>
      <c r="Y107" s="39"/>
      <c r="Z107" s="39"/>
      <c r="AA107" s="39"/>
      <c r="AB107" s="39"/>
      <c r="AC107" s="39"/>
      <c r="AD107" s="39"/>
      <c r="AE107" s="39"/>
      <c r="AR107" s="224" t="s">
        <v>391</v>
      </c>
      <c r="AT107" s="224" t="s">
        <v>247</v>
      </c>
      <c r="AU107" s="224" t="s">
        <v>80</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391</v>
      </c>
      <c r="BM107" s="224" t="s">
        <v>2496</v>
      </c>
    </row>
    <row r="108" s="2" customFormat="1" ht="6.96" customHeight="1">
      <c r="A108" s="39"/>
      <c r="B108" s="60"/>
      <c r="C108" s="61"/>
      <c r="D108" s="61"/>
      <c r="E108" s="61"/>
      <c r="F108" s="61"/>
      <c r="G108" s="61"/>
      <c r="H108" s="61"/>
      <c r="I108" s="61"/>
      <c r="J108" s="61"/>
      <c r="K108" s="61"/>
      <c r="L108" s="45"/>
      <c r="M108" s="39"/>
      <c r="O108" s="39"/>
      <c r="P108" s="39"/>
      <c r="Q108" s="39"/>
      <c r="R108" s="39"/>
      <c r="S108" s="39"/>
      <c r="T108" s="39"/>
      <c r="U108" s="39"/>
      <c r="V108" s="39"/>
      <c r="W108" s="39"/>
      <c r="X108" s="39"/>
      <c r="Y108" s="39"/>
      <c r="Z108" s="39"/>
      <c r="AA108" s="39"/>
      <c r="AB108" s="39"/>
      <c r="AC108" s="39"/>
      <c r="AD108" s="39"/>
      <c r="AE108" s="39"/>
    </row>
  </sheetData>
  <sheetProtection sheet="1" autoFilter="0" formatColumns="0" formatRows="0" objects="1" scenarios="1" spinCount="100000" saltValue="cqwMcLRqp6BV5q+ibOTQ7t52RD21N8vAGIAebs0DAgGFLLfyNC7EcBai1hhIM8KnDEBrP3hR6kKqMEMOh9r7hw==" hashValue="IayqIFzyljt52f4eFaKEFc2HtYzvWP1bLeDKp3v3YG5uzd6sh+0TNsEgLq/arz5XfTuB1ADi+0ky8xt/gcNNYA==" algorithmName="SHA-512" password="CC35"/>
  <autoFilter ref="C79:K107"/>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2497</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2150</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
        <v>19</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
        <v>27</v>
      </c>
      <c r="F15" s="39"/>
      <c r="G15" s="39"/>
      <c r="H15" s="39"/>
      <c r="I15" s="143" t="s">
        <v>28</v>
      </c>
      <c r="J15" s="134" t="s">
        <v>19</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19</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27</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
        <v>19</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
        <v>27</v>
      </c>
      <c r="F24" s="39"/>
      <c r="G24" s="39"/>
      <c r="H24" s="39"/>
      <c r="I24" s="143" t="s">
        <v>28</v>
      </c>
      <c r="J24" s="134" t="s">
        <v>19</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ROUND(J80,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ROUND((SUM(BE80:BE122)),  2)</f>
        <v>0</v>
      </c>
      <c r="G33" s="39"/>
      <c r="H33" s="39"/>
      <c r="I33" s="158">
        <v>0.20999999999999999</v>
      </c>
      <c r="J33" s="157">
        <f>ROUND(((SUM(BE80:BE122))*I33),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ROUND((SUM(BF80:BF122)),  2)</f>
        <v>0</v>
      </c>
      <c r="G34" s="39"/>
      <c r="H34" s="39"/>
      <c r="I34" s="158">
        <v>0.12</v>
      </c>
      <c r="J34" s="157">
        <f>ROUND(((SUM(BF80:BF122))*I34),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ROUND((SUM(BG80:BG122)),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ROUND((SUM(BH80:BH122)),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ROUND((SUM(BI80:BI122)),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PS 12-02-41 - Poplachový zabezpečovací a tísňový systém</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Potštejn, Doubleby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 xml:space="preserve"> </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 xml:space="preserve"> </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J80</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2498</v>
      </c>
      <c r="E60" s="178"/>
      <c r="F60" s="178"/>
      <c r="G60" s="178"/>
      <c r="H60" s="178"/>
      <c r="I60" s="178"/>
      <c r="J60" s="179">
        <f>J81</f>
        <v>0</v>
      </c>
      <c r="K60" s="176"/>
      <c r="L60" s="180"/>
      <c r="S60" s="9"/>
      <c r="T60" s="9"/>
      <c r="U60" s="9"/>
      <c r="V60" s="9"/>
      <c r="W60" s="9"/>
      <c r="X60" s="9"/>
      <c r="Y60" s="9"/>
      <c r="Z60" s="9"/>
      <c r="AA60" s="9"/>
      <c r="AB60" s="9"/>
      <c r="AC60" s="9"/>
      <c r="AD60" s="9"/>
      <c r="AE60" s="9"/>
    </row>
    <row r="61" hidden="1" s="2" customFormat="1" ht="21.84" customHeight="1">
      <c r="A61" s="39"/>
      <c r="B61" s="40"/>
      <c r="C61" s="41"/>
      <c r="D61" s="41"/>
      <c r="E61" s="41"/>
      <c r="F61" s="41"/>
      <c r="G61" s="41"/>
      <c r="H61" s="41"/>
      <c r="I61" s="41"/>
      <c r="J61" s="41"/>
      <c r="K61" s="41"/>
      <c r="L61" s="145"/>
      <c r="S61" s="39"/>
      <c r="T61" s="39"/>
      <c r="U61" s="39"/>
      <c r="V61" s="39"/>
      <c r="W61" s="39"/>
      <c r="X61" s="39"/>
      <c r="Y61" s="39"/>
      <c r="Z61" s="39"/>
      <c r="AA61" s="39"/>
      <c r="AB61" s="39"/>
      <c r="AC61" s="39"/>
      <c r="AD61" s="39"/>
      <c r="AE61" s="39"/>
    </row>
    <row r="62" hidden="1" s="2" customFormat="1" ht="6.96" customHeight="1">
      <c r="A62" s="39"/>
      <c r="B62" s="60"/>
      <c r="C62" s="61"/>
      <c r="D62" s="61"/>
      <c r="E62" s="61"/>
      <c r="F62" s="61"/>
      <c r="G62" s="61"/>
      <c r="H62" s="61"/>
      <c r="I62" s="61"/>
      <c r="J62" s="61"/>
      <c r="K62" s="61"/>
      <c r="L62" s="145"/>
      <c r="S62" s="39"/>
      <c r="T62" s="39"/>
      <c r="U62" s="39"/>
      <c r="V62" s="39"/>
      <c r="W62" s="39"/>
      <c r="X62" s="39"/>
      <c r="Y62" s="39"/>
      <c r="Z62" s="39"/>
      <c r="AA62" s="39"/>
      <c r="AB62" s="39"/>
      <c r="AC62" s="39"/>
      <c r="AD62" s="39"/>
      <c r="AE62" s="39"/>
    </row>
    <row r="63" hidden="1"/>
    <row r="64" hidden="1"/>
    <row r="65" hidden="1"/>
    <row r="66" s="2" customFormat="1" ht="6.96" customHeight="1">
      <c r="A66" s="39"/>
      <c r="B66" s="62"/>
      <c r="C66" s="63"/>
      <c r="D66" s="63"/>
      <c r="E66" s="63"/>
      <c r="F66" s="63"/>
      <c r="G66" s="63"/>
      <c r="H66" s="63"/>
      <c r="I66" s="63"/>
      <c r="J66" s="63"/>
      <c r="K66" s="63"/>
      <c r="L66" s="145"/>
      <c r="S66" s="39"/>
      <c r="T66" s="39"/>
      <c r="U66" s="39"/>
      <c r="V66" s="39"/>
      <c r="W66" s="39"/>
      <c r="X66" s="39"/>
      <c r="Y66" s="39"/>
      <c r="Z66" s="39"/>
      <c r="AA66" s="39"/>
      <c r="AB66" s="39"/>
      <c r="AC66" s="39"/>
      <c r="AD66" s="39"/>
      <c r="AE66" s="39"/>
    </row>
    <row r="67" s="2" customFormat="1" ht="24.96" customHeight="1">
      <c r="A67" s="39"/>
      <c r="B67" s="40"/>
      <c r="C67" s="24" t="s">
        <v>228</v>
      </c>
      <c r="D67" s="41"/>
      <c r="E67" s="41"/>
      <c r="F67" s="41"/>
      <c r="G67" s="41"/>
      <c r="H67" s="41"/>
      <c r="I67" s="41"/>
      <c r="J67" s="41"/>
      <c r="K67" s="41"/>
      <c r="L67" s="145"/>
      <c r="S67" s="39"/>
      <c r="T67" s="39"/>
      <c r="U67" s="39"/>
      <c r="V67" s="39"/>
      <c r="W67" s="39"/>
      <c r="X67" s="39"/>
      <c r="Y67" s="39"/>
      <c r="Z67" s="39"/>
      <c r="AA67" s="39"/>
      <c r="AB67" s="39"/>
      <c r="AC67" s="39"/>
      <c r="AD67" s="39"/>
      <c r="AE67" s="39"/>
    </row>
    <row r="68" s="2" customFormat="1" ht="6.96"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s="2" customFormat="1" ht="12" customHeight="1">
      <c r="A69" s="39"/>
      <c r="B69" s="40"/>
      <c r="C69" s="33" t="s">
        <v>16</v>
      </c>
      <c r="D69" s="41"/>
      <c r="E69" s="41"/>
      <c r="F69" s="41"/>
      <c r="G69" s="41"/>
      <c r="H69" s="41"/>
      <c r="I69" s="41"/>
      <c r="J69" s="41"/>
      <c r="K69" s="41"/>
      <c r="L69" s="145"/>
      <c r="S69" s="39"/>
      <c r="T69" s="39"/>
      <c r="U69" s="39"/>
      <c r="V69" s="39"/>
      <c r="W69" s="39"/>
      <c r="X69" s="39"/>
      <c r="Y69" s="39"/>
      <c r="Z69" s="39"/>
      <c r="AA69" s="39"/>
      <c r="AB69" s="39"/>
      <c r="AC69" s="39"/>
      <c r="AD69" s="39"/>
      <c r="AE69" s="39"/>
    </row>
    <row r="70" s="2" customFormat="1" ht="16.5" customHeight="1">
      <c r="A70" s="39"/>
      <c r="B70" s="40"/>
      <c r="C70" s="41"/>
      <c r="D70" s="41"/>
      <c r="E70" s="170" t="str">
        <f>E7</f>
        <v>Oprava zabezpečovacího zařízení v ŽST Doudleby n. O.</v>
      </c>
      <c r="F70" s="33"/>
      <c r="G70" s="33"/>
      <c r="H70" s="33"/>
      <c r="I70" s="41"/>
      <c r="J70" s="41"/>
      <c r="K70" s="41"/>
      <c r="L70" s="145"/>
      <c r="S70" s="39"/>
      <c r="T70" s="39"/>
      <c r="U70" s="39"/>
      <c r="V70" s="39"/>
      <c r="W70" s="39"/>
      <c r="X70" s="39"/>
      <c r="Y70" s="39"/>
      <c r="Z70" s="39"/>
      <c r="AA70" s="39"/>
      <c r="AB70" s="39"/>
      <c r="AC70" s="39"/>
      <c r="AD70" s="39"/>
      <c r="AE70" s="39"/>
    </row>
    <row r="71" s="2" customFormat="1" ht="12" customHeight="1">
      <c r="A71" s="39"/>
      <c r="B71" s="40"/>
      <c r="C71" s="33" t="s">
        <v>217</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6.5" customHeight="1">
      <c r="A72" s="39"/>
      <c r="B72" s="40"/>
      <c r="C72" s="41"/>
      <c r="D72" s="41"/>
      <c r="E72" s="70" t="str">
        <f>E9</f>
        <v>PS 12-02-41 - Poplachový zabezpečovací a tísňový systém</v>
      </c>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v>
      </c>
      <c r="D74" s="41"/>
      <c r="E74" s="41"/>
      <c r="F74" s="28" t="str">
        <f>F12</f>
        <v>Potštejn, Doubleby nad Orlicí</v>
      </c>
      <c r="G74" s="41"/>
      <c r="H74" s="41"/>
      <c r="I74" s="33" t="s">
        <v>23</v>
      </c>
      <c r="J74" s="73" t="str">
        <f>IF(J12="","",J12)</f>
        <v>23. 6. 2026</v>
      </c>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5.15" customHeight="1">
      <c r="A76" s="39"/>
      <c r="B76" s="40"/>
      <c r="C76" s="33" t="s">
        <v>25</v>
      </c>
      <c r="D76" s="41"/>
      <c r="E76" s="41"/>
      <c r="F76" s="28" t="str">
        <f>E15</f>
        <v xml:space="preserve"> </v>
      </c>
      <c r="G76" s="41"/>
      <c r="H76" s="41"/>
      <c r="I76" s="33" t="s">
        <v>31</v>
      </c>
      <c r="J76" s="37" t="str">
        <f>E21</f>
        <v xml:space="preserve"> </v>
      </c>
      <c r="K76" s="41"/>
      <c r="L76" s="145"/>
      <c r="S76" s="39"/>
      <c r="T76" s="39"/>
      <c r="U76" s="39"/>
      <c r="V76" s="39"/>
      <c r="W76" s="39"/>
      <c r="X76" s="39"/>
      <c r="Y76" s="39"/>
      <c r="Z76" s="39"/>
      <c r="AA76" s="39"/>
      <c r="AB76" s="39"/>
      <c r="AC76" s="39"/>
      <c r="AD76" s="39"/>
      <c r="AE76" s="39"/>
    </row>
    <row r="77" s="2" customFormat="1" ht="15.15" customHeight="1">
      <c r="A77" s="39"/>
      <c r="B77" s="40"/>
      <c r="C77" s="33" t="s">
        <v>29</v>
      </c>
      <c r="D77" s="41"/>
      <c r="E77" s="41"/>
      <c r="F77" s="28" t="str">
        <f>IF(E18="","",E18)</f>
        <v>Vyplň údaj</v>
      </c>
      <c r="G77" s="41"/>
      <c r="H77" s="41"/>
      <c r="I77" s="33" t="s">
        <v>35</v>
      </c>
      <c r="J77" s="37" t="str">
        <f>E24</f>
        <v xml:space="preserve"> </v>
      </c>
      <c r="K77" s="41"/>
      <c r="L77" s="145"/>
      <c r="S77" s="39"/>
      <c r="T77" s="39"/>
      <c r="U77" s="39"/>
      <c r="V77" s="39"/>
      <c r="W77" s="39"/>
      <c r="X77" s="39"/>
      <c r="Y77" s="39"/>
      <c r="Z77" s="39"/>
      <c r="AA77" s="39"/>
      <c r="AB77" s="39"/>
      <c r="AC77" s="39"/>
      <c r="AD77" s="39"/>
      <c r="AE77" s="39"/>
    </row>
    <row r="78" s="2" customFormat="1" ht="10.32"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11" customFormat="1" ht="29.28" customHeight="1">
      <c r="A79" s="186"/>
      <c r="B79" s="187"/>
      <c r="C79" s="188" t="s">
        <v>229</v>
      </c>
      <c r="D79" s="189" t="s">
        <v>58</v>
      </c>
      <c r="E79" s="189" t="s">
        <v>54</v>
      </c>
      <c r="F79" s="189" t="s">
        <v>55</v>
      </c>
      <c r="G79" s="189" t="s">
        <v>230</v>
      </c>
      <c r="H79" s="189" t="s">
        <v>231</v>
      </c>
      <c r="I79" s="189" t="s">
        <v>232</v>
      </c>
      <c r="J79" s="189" t="s">
        <v>223</v>
      </c>
      <c r="K79" s="190" t="s">
        <v>233</v>
      </c>
      <c r="L79" s="191"/>
      <c r="M79" s="93" t="s">
        <v>19</v>
      </c>
      <c r="N79" s="94" t="s">
        <v>43</v>
      </c>
      <c r="O79" s="94" t="s">
        <v>234</v>
      </c>
      <c r="P79" s="94" t="s">
        <v>235</v>
      </c>
      <c r="Q79" s="94" t="s">
        <v>236</v>
      </c>
      <c r="R79" s="94" t="s">
        <v>237</v>
      </c>
      <c r="S79" s="94" t="s">
        <v>238</v>
      </c>
      <c r="T79" s="95" t="s">
        <v>239</v>
      </c>
      <c r="U79" s="186"/>
      <c r="V79" s="186"/>
      <c r="W79" s="186"/>
      <c r="X79" s="186"/>
      <c r="Y79" s="186"/>
      <c r="Z79" s="186"/>
      <c r="AA79" s="186"/>
      <c r="AB79" s="186"/>
      <c r="AC79" s="186"/>
      <c r="AD79" s="186"/>
      <c r="AE79" s="186"/>
    </row>
    <row r="80" s="2" customFormat="1" ht="22.8" customHeight="1">
      <c r="A80" s="39"/>
      <c r="B80" s="40"/>
      <c r="C80" s="100" t="s">
        <v>240</v>
      </c>
      <c r="D80" s="41"/>
      <c r="E80" s="41"/>
      <c r="F80" s="41"/>
      <c r="G80" s="41"/>
      <c r="H80" s="41"/>
      <c r="I80" s="41"/>
      <c r="J80" s="192">
        <f>BK80</f>
        <v>0</v>
      </c>
      <c r="K80" s="41"/>
      <c r="L80" s="45"/>
      <c r="M80" s="96"/>
      <c r="N80" s="193"/>
      <c r="O80" s="97"/>
      <c r="P80" s="194">
        <f>P81</f>
        <v>0</v>
      </c>
      <c r="Q80" s="97"/>
      <c r="R80" s="194">
        <f>R81</f>
        <v>0</v>
      </c>
      <c r="S80" s="97"/>
      <c r="T80" s="195">
        <f>T81</f>
        <v>0</v>
      </c>
      <c r="U80" s="39"/>
      <c r="V80" s="39"/>
      <c r="W80" s="39"/>
      <c r="X80" s="39"/>
      <c r="Y80" s="39"/>
      <c r="Z80" s="39"/>
      <c r="AA80" s="39"/>
      <c r="AB80" s="39"/>
      <c r="AC80" s="39"/>
      <c r="AD80" s="39"/>
      <c r="AE80" s="39"/>
      <c r="AT80" s="18" t="s">
        <v>72</v>
      </c>
      <c r="AU80" s="18" t="s">
        <v>224</v>
      </c>
      <c r="BK80" s="196">
        <f>BK81</f>
        <v>0</v>
      </c>
    </row>
    <row r="81" s="12" customFormat="1" ht="25.92" customHeight="1">
      <c r="A81" s="12"/>
      <c r="B81" s="197"/>
      <c r="C81" s="198"/>
      <c r="D81" s="199" t="s">
        <v>72</v>
      </c>
      <c r="E81" s="200" t="s">
        <v>2499</v>
      </c>
      <c r="F81" s="200" t="s">
        <v>2499</v>
      </c>
      <c r="G81" s="198"/>
      <c r="H81" s="198"/>
      <c r="I81" s="201"/>
      <c r="J81" s="202">
        <f>BK81</f>
        <v>0</v>
      </c>
      <c r="K81" s="198"/>
      <c r="L81" s="203"/>
      <c r="M81" s="204"/>
      <c r="N81" s="205"/>
      <c r="O81" s="205"/>
      <c r="P81" s="206">
        <f>SUM(P82:P122)</f>
        <v>0</v>
      </c>
      <c r="Q81" s="205"/>
      <c r="R81" s="206">
        <f>SUM(R82:R122)</f>
        <v>0</v>
      </c>
      <c r="S81" s="205"/>
      <c r="T81" s="207">
        <f>SUM(T82:T122)</f>
        <v>0</v>
      </c>
      <c r="U81" s="12"/>
      <c r="V81" s="12"/>
      <c r="W81" s="12"/>
      <c r="X81" s="12"/>
      <c r="Y81" s="12"/>
      <c r="Z81" s="12"/>
      <c r="AA81" s="12"/>
      <c r="AB81" s="12"/>
      <c r="AC81" s="12"/>
      <c r="AD81" s="12"/>
      <c r="AE81" s="12"/>
      <c r="AR81" s="208" t="s">
        <v>80</v>
      </c>
      <c r="AT81" s="209" t="s">
        <v>72</v>
      </c>
      <c r="AU81" s="209" t="s">
        <v>73</v>
      </c>
      <c r="AY81" s="208" t="s">
        <v>244</v>
      </c>
      <c r="BK81" s="210">
        <f>SUM(BK82:BK122)</f>
        <v>0</v>
      </c>
    </row>
    <row r="82" s="2" customFormat="1" ht="16.5" customHeight="1">
      <c r="A82" s="39"/>
      <c r="B82" s="40"/>
      <c r="C82" s="231" t="s">
        <v>80</v>
      </c>
      <c r="D82" s="231" t="s">
        <v>241</v>
      </c>
      <c r="E82" s="232" t="s">
        <v>2500</v>
      </c>
      <c r="F82" s="233" t="s">
        <v>2501</v>
      </c>
      <c r="G82" s="234" t="s">
        <v>258</v>
      </c>
      <c r="H82" s="235">
        <v>2</v>
      </c>
      <c r="I82" s="236"/>
      <c r="J82" s="237">
        <f>ROUND(I82*H82,2)</f>
        <v>0</v>
      </c>
      <c r="K82" s="233" t="s">
        <v>359</v>
      </c>
      <c r="L82" s="238"/>
      <c r="M82" s="239" t="s">
        <v>19</v>
      </c>
      <c r="N82" s="240" t="s">
        <v>44</v>
      </c>
      <c r="O82" s="85"/>
      <c r="P82" s="222">
        <f>O82*H82</f>
        <v>0</v>
      </c>
      <c r="Q82" s="222">
        <v>0</v>
      </c>
      <c r="R82" s="222">
        <f>Q82*H82</f>
        <v>0</v>
      </c>
      <c r="S82" s="222">
        <v>0</v>
      </c>
      <c r="T82" s="223">
        <f>S82*H82</f>
        <v>0</v>
      </c>
      <c r="U82" s="39"/>
      <c r="V82" s="39"/>
      <c r="W82" s="39"/>
      <c r="X82" s="39"/>
      <c r="Y82" s="39"/>
      <c r="Z82" s="39"/>
      <c r="AA82" s="39"/>
      <c r="AB82" s="39"/>
      <c r="AC82" s="39"/>
      <c r="AD82" s="39"/>
      <c r="AE82" s="39"/>
      <c r="AR82" s="224" t="s">
        <v>364</v>
      </c>
      <c r="AT82" s="224" t="s">
        <v>241</v>
      </c>
      <c r="AU82" s="224" t="s">
        <v>80</v>
      </c>
      <c r="AY82" s="18" t="s">
        <v>244</v>
      </c>
      <c r="BE82" s="225">
        <f>IF(N82="základní",J82,0)</f>
        <v>0</v>
      </c>
      <c r="BF82" s="225">
        <f>IF(N82="snížená",J82,0)</f>
        <v>0</v>
      </c>
      <c r="BG82" s="225">
        <f>IF(N82="zákl. přenesená",J82,0)</f>
        <v>0</v>
      </c>
      <c r="BH82" s="225">
        <f>IF(N82="sníž. přenesená",J82,0)</f>
        <v>0</v>
      </c>
      <c r="BI82" s="225">
        <f>IF(N82="nulová",J82,0)</f>
        <v>0</v>
      </c>
      <c r="BJ82" s="18" t="s">
        <v>80</v>
      </c>
      <c r="BK82" s="225">
        <f>ROUND(I82*H82,2)</f>
        <v>0</v>
      </c>
      <c r="BL82" s="18" t="s">
        <v>279</v>
      </c>
      <c r="BM82" s="224" t="s">
        <v>2502</v>
      </c>
    </row>
    <row r="83" s="2" customFormat="1" ht="16.5" customHeight="1">
      <c r="A83" s="39"/>
      <c r="B83" s="40"/>
      <c r="C83" s="231" t="s">
        <v>82</v>
      </c>
      <c r="D83" s="231" t="s">
        <v>241</v>
      </c>
      <c r="E83" s="232" t="s">
        <v>2503</v>
      </c>
      <c r="F83" s="233" t="s">
        <v>2504</v>
      </c>
      <c r="G83" s="234" t="s">
        <v>258</v>
      </c>
      <c r="H83" s="235">
        <v>2</v>
      </c>
      <c r="I83" s="236"/>
      <c r="J83" s="237">
        <f>ROUND(I83*H83,2)</f>
        <v>0</v>
      </c>
      <c r="K83" s="233" t="s">
        <v>359</v>
      </c>
      <c r="L83" s="238"/>
      <c r="M83" s="239" t="s">
        <v>19</v>
      </c>
      <c r="N83" s="240" t="s">
        <v>44</v>
      </c>
      <c r="O83" s="85"/>
      <c r="P83" s="222">
        <f>O83*H83</f>
        <v>0</v>
      </c>
      <c r="Q83" s="222">
        <v>0</v>
      </c>
      <c r="R83" s="222">
        <f>Q83*H83</f>
        <v>0</v>
      </c>
      <c r="S83" s="222">
        <v>0</v>
      </c>
      <c r="T83" s="223">
        <f>S83*H83</f>
        <v>0</v>
      </c>
      <c r="U83" s="39"/>
      <c r="V83" s="39"/>
      <c r="W83" s="39"/>
      <c r="X83" s="39"/>
      <c r="Y83" s="39"/>
      <c r="Z83" s="39"/>
      <c r="AA83" s="39"/>
      <c r="AB83" s="39"/>
      <c r="AC83" s="39"/>
      <c r="AD83" s="39"/>
      <c r="AE83" s="39"/>
      <c r="AR83" s="224" t="s">
        <v>364</v>
      </c>
      <c r="AT83" s="224" t="s">
        <v>241</v>
      </c>
      <c r="AU83" s="224" t="s">
        <v>80</v>
      </c>
      <c r="AY83" s="18" t="s">
        <v>244</v>
      </c>
      <c r="BE83" s="225">
        <f>IF(N83="základní",J83,0)</f>
        <v>0</v>
      </c>
      <c r="BF83" s="225">
        <f>IF(N83="snížená",J83,0)</f>
        <v>0</v>
      </c>
      <c r="BG83" s="225">
        <f>IF(N83="zákl. přenesená",J83,0)</f>
        <v>0</v>
      </c>
      <c r="BH83" s="225">
        <f>IF(N83="sníž. přenesená",J83,0)</f>
        <v>0</v>
      </c>
      <c r="BI83" s="225">
        <f>IF(N83="nulová",J83,0)</f>
        <v>0</v>
      </c>
      <c r="BJ83" s="18" t="s">
        <v>80</v>
      </c>
      <c r="BK83" s="225">
        <f>ROUND(I83*H83,2)</f>
        <v>0</v>
      </c>
      <c r="BL83" s="18" t="s">
        <v>279</v>
      </c>
      <c r="BM83" s="224" t="s">
        <v>2505</v>
      </c>
    </row>
    <row r="84" s="2" customFormat="1" ht="16.5" customHeight="1">
      <c r="A84" s="39"/>
      <c r="B84" s="40"/>
      <c r="C84" s="231" t="s">
        <v>243</v>
      </c>
      <c r="D84" s="231" t="s">
        <v>241</v>
      </c>
      <c r="E84" s="232" t="s">
        <v>2506</v>
      </c>
      <c r="F84" s="233" t="s">
        <v>2507</v>
      </c>
      <c r="G84" s="234" t="s">
        <v>258</v>
      </c>
      <c r="H84" s="235">
        <v>11</v>
      </c>
      <c r="I84" s="236"/>
      <c r="J84" s="237">
        <f>ROUND(I84*H84,2)</f>
        <v>0</v>
      </c>
      <c r="K84" s="233" t="s">
        <v>359</v>
      </c>
      <c r="L84" s="238"/>
      <c r="M84" s="239" t="s">
        <v>19</v>
      </c>
      <c r="N84" s="240" t="s">
        <v>44</v>
      </c>
      <c r="O84" s="85"/>
      <c r="P84" s="222">
        <f>O84*H84</f>
        <v>0</v>
      </c>
      <c r="Q84" s="222">
        <v>0</v>
      </c>
      <c r="R84" s="222">
        <f>Q84*H84</f>
        <v>0</v>
      </c>
      <c r="S84" s="222">
        <v>0</v>
      </c>
      <c r="T84" s="223">
        <f>S84*H84</f>
        <v>0</v>
      </c>
      <c r="U84" s="39"/>
      <c r="V84" s="39"/>
      <c r="W84" s="39"/>
      <c r="X84" s="39"/>
      <c r="Y84" s="39"/>
      <c r="Z84" s="39"/>
      <c r="AA84" s="39"/>
      <c r="AB84" s="39"/>
      <c r="AC84" s="39"/>
      <c r="AD84" s="39"/>
      <c r="AE84" s="39"/>
      <c r="AR84" s="224" t="s">
        <v>364</v>
      </c>
      <c r="AT84" s="224" t="s">
        <v>241</v>
      </c>
      <c r="AU84" s="224" t="s">
        <v>80</v>
      </c>
      <c r="AY84" s="18" t="s">
        <v>244</v>
      </c>
      <c r="BE84" s="225">
        <f>IF(N84="základní",J84,0)</f>
        <v>0</v>
      </c>
      <c r="BF84" s="225">
        <f>IF(N84="snížená",J84,0)</f>
        <v>0</v>
      </c>
      <c r="BG84" s="225">
        <f>IF(N84="zákl. přenesená",J84,0)</f>
        <v>0</v>
      </c>
      <c r="BH84" s="225">
        <f>IF(N84="sníž. přenesená",J84,0)</f>
        <v>0</v>
      </c>
      <c r="BI84" s="225">
        <f>IF(N84="nulová",J84,0)</f>
        <v>0</v>
      </c>
      <c r="BJ84" s="18" t="s">
        <v>80</v>
      </c>
      <c r="BK84" s="225">
        <f>ROUND(I84*H84,2)</f>
        <v>0</v>
      </c>
      <c r="BL84" s="18" t="s">
        <v>279</v>
      </c>
      <c r="BM84" s="224" t="s">
        <v>2508</v>
      </c>
    </row>
    <row r="85" s="2" customFormat="1" ht="16.5" customHeight="1">
      <c r="A85" s="39"/>
      <c r="B85" s="40"/>
      <c r="C85" s="231" t="s">
        <v>264</v>
      </c>
      <c r="D85" s="231" t="s">
        <v>241</v>
      </c>
      <c r="E85" s="232" t="s">
        <v>2509</v>
      </c>
      <c r="F85" s="233" t="s">
        <v>2510</v>
      </c>
      <c r="G85" s="234" t="s">
        <v>258</v>
      </c>
      <c r="H85" s="235">
        <v>11</v>
      </c>
      <c r="I85" s="236"/>
      <c r="J85" s="237">
        <f>ROUND(I85*H85,2)</f>
        <v>0</v>
      </c>
      <c r="K85" s="233" t="s">
        <v>359</v>
      </c>
      <c r="L85" s="238"/>
      <c r="M85" s="239" t="s">
        <v>19</v>
      </c>
      <c r="N85" s="240"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364</v>
      </c>
      <c r="AT85" s="224" t="s">
        <v>241</v>
      </c>
      <c r="AU85" s="224" t="s">
        <v>80</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279</v>
      </c>
      <c r="BM85" s="224" t="s">
        <v>2511</v>
      </c>
    </row>
    <row r="86" s="2" customFormat="1" ht="16.5" customHeight="1">
      <c r="A86" s="39"/>
      <c r="B86" s="40"/>
      <c r="C86" s="231" t="s">
        <v>269</v>
      </c>
      <c r="D86" s="231" t="s">
        <v>241</v>
      </c>
      <c r="E86" s="232" t="s">
        <v>2512</v>
      </c>
      <c r="F86" s="233" t="s">
        <v>2513</v>
      </c>
      <c r="G86" s="234" t="s">
        <v>258</v>
      </c>
      <c r="H86" s="235">
        <v>1</v>
      </c>
      <c r="I86" s="236"/>
      <c r="J86" s="237">
        <f>ROUND(I86*H86,2)</f>
        <v>0</v>
      </c>
      <c r="K86" s="233" t="s">
        <v>359</v>
      </c>
      <c r="L86" s="238"/>
      <c r="M86" s="239" t="s">
        <v>19</v>
      </c>
      <c r="N86" s="240"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364</v>
      </c>
      <c r="AT86" s="224" t="s">
        <v>241</v>
      </c>
      <c r="AU86" s="224" t="s">
        <v>80</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279</v>
      </c>
      <c r="BM86" s="224" t="s">
        <v>2514</v>
      </c>
    </row>
    <row r="87" s="2" customFormat="1" ht="16.5" customHeight="1">
      <c r="A87" s="39"/>
      <c r="B87" s="40"/>
      <c r="C87" s="231" t="s">
        <v>275</v>
      </c>
      <c r="D87" s="231" t="s">
        <v>241</v>
      </c>
      <c r="E87" s="232" t="s">
        <v>2515</v>
      </c>
      <c r="F87" s="233" t="s">
        <v>2516</v>
      </c>
      <c r="G87" s="234" t="s">
        <v>258</v>
      </c>
      <c r="H87" s="235">
        <v>25</v>
      </c>
      <c r="I87" s="236"/>
      <c r="J87" s="237">
        <f>ROUND(I87*H87,2)</f>
        <v>0</v>
      </c>
      <c r="K87" s="233" t="s">
        <v>359</v>
      </c>
      <c r="L87" s="238"/>
      <c r="M87" s="239" t="s">
        <v>19</v>
      </c>
      <c r="N87" s="240"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364</v>
      </c>
      <c r="AT87" s="224" t="s">
        <v>241</v>
      </c>
      <c r="AU87" s="224" t="s">
        <v>80</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279</v>
      </c>
      <c r="BM87" s="224" t="s">
        <v>2517</v>
      </c>
    </row>
    <row r="88" s="2" customFormat="1" ht="16.5" customHeight="1">
      <c r="A88" s="39"/>
      <c r="B88" s="40"/>
      <c r="C88" s="231" t="s">
        <v>288</v>
      </c>
      <c r="D88" s="231" t="s">
        <v>241</v>
      </c>
      <c r="E88" s="232" t="s">
        <v>2518</v>
      </c>
      <c r="F88" s="233" t="s">
        <v>2519</v>
      </c>
      <c r="G88" s="234" t="s">
        <v>258</v>
      </c>
      <c r="H88" s="235">
        <v>1</v>
      </c>
      <c r="I88" s="236"/>
      <c r="J88" s="237">
        <f>ROUND(I88*H88,2)</f>
        <v>0</v>
      </c>
      <c r="K88" s="233" t="s">
        <v>359</v>
      </c>
      <c r="L88" s="238"/>
      <c r="M88" s="239" t="s">
        <v>19</v>
      </c>
      <c r="N88" s="240"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364</v>
      </c>
      <c r="AT88" s="224" t="s">
        <v>241</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279</v>
      </c>
      <c r="BM88" s="224" t="s">
        <v>2520</v>
      </c>
    </row>
    <row r="89" s="2" customFormat="1" ht="16.5" customHeight="1">
      <c r="A89" s="39"/>
      <c r="B89" s="40"/>
      <c r="C89" s="231" t="s">
        <v>263</v>
      </c>
      <c r="D89" s="231" t="s">
        <v>241</v>
      </c>
      <c r="E89" s="232" t="s">
        <v>2521</v>
      </c>
      <c r="F89" s="233" t="s">
        <v>2522</v>
      </c>
      <c r="G89" s="234" t="s">
        <v>258</v>
      </c>
      <c r="H89" s="235">
        <v>2</v>
      </c>
      <c r="I89" s="236"/>
      <c r="J89" s="237">
        <f>ROUND(I89*H89,2)</f>
        <v>0</v>
      </c>
      <c r="K89" s="233" t="s">
        <v>359</v>
      </c>
      <c r="L89" s="238"/>
      <c r="M89" s="239" t="s">
        <v>19</v>
      </c>
      <c r="N89" s="240"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364</v>
      </c>
      <c r="AT89" s="224" t="s">
        <v>241</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279</v>
      </c>
      <c r="BM89" s="224" t="s">
        <v>2523</v>
      </c>
    </row>
    <row r="90" s="2" customFormat="1" ht="16.5" customHeight="1">
      <c r="A90" s="39"/>
      <c r="B90" s="40"/>
      <c r="C90" s="231" t="s">
        <v>302</v>
      </c>
      <c r="D90" s="231" t="s">
        <v>241</v>
      </c>
      <c r="E90" s="232" t="s">
        <v>2524</v>
      </c>
      <c r="F90" s="233" t="s">
        <v>2525</v>
      </c>
      <c r="G90" s="234" t="s">
        <v>258</v>
      </c>
      <c r="H90" s="235">
        <v>4</v>
      </c>
      <c r="I90" s="236"/>
      <c r="J90" s="237">
        <f>ROUND(I90*H90,2)</f>
        <v>0</v>
      </c>
      <c r="K90" s="233" t="s">
        <v>359</v>
      </c>
      <c r="L90" s="238"/>
      <c r="M90" s="239" t="s">
        <v>19</v>
      </c>
      <c r="N90" s="240"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364</v>
      </c>
      <c r="AT90" s="224" t="s">
        <v>241</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279</v>
      </c>
      <c r="BM90" s="224" t="s">
        <v>2526</v>
      </c>
    </row>
    <row r="91" s="2" customFormat="1" ht="16.5" customHeight="1">
      <c r="A91" s="39"/>
      <c r="B91" s="40"/>
      <c r="C91" s="231" t="s">
        <v>308</v>
      </c>
      <c r="D91" s="231" t="s">
        <v>241</v>
      </c>
      <c r="E91" s="232" t="s">
        <v>2527</v>
      </c>
      <c r="F91" s="233" t="s">
        <v>2528</v>
      </c>
      <c r="G91" s="234" t="s">
        <v>258</v>
      </c>
      <c r="H91" s="235">
        <v>1</v>
      </c>
      <c r="I91" s="236"/>
      <c r="J91" s="237">
        <f>ROUND(I91*H91,2)</f>
        <v>0</v>
      </c>
      <c r="K91" s="233" t="s">
        <v>359</v>
      </c>
      <c r="L91" s="238"/>
      <c r="M91" s="239" t="s">
        <v>19</v>
      </c>
      <c r="N91" s="240"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364</v>
      </c>
      <c r="AT91" s="224" t="s">
        <v>241</v>
      </c>
      <c r="AU91" s="224" t="s">
        <v>80</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2529</v>
      </c>
    </row>
    <row r="92" s="2" customFormat="1" ht="16.5" customHeight="1">
      <c r="A92" s="39"/>
      <c r="B92" s="40"/>
      <c r="C92" s="231" t="s">
        <v>313</v>
      </c>
      <c r="D92" s="231" t="s">
        <v>241</v>
      </c>
      <c r="E92" s="232" t="s">
        <v>2530</v>
      </c>
      <c r="F92" s="233" t="s">
        <v>2531</v>
      </c>
      <c r="G92" s="234" t="s">
        <v>258</v>
      </c>
      <c r="H92" s="235">
        <v>4</v>
      </c>
      <c r="I92" s="236"/>
      <c r="J92" s="237">
        <f>ROUND(I92*H92,2)</f>
        <v>0</v>
      </c>
      <c r="K92" s="233" t="s">
        <v>359</v>
      </c>
      <c r="L92" s="238"/>
      <c r="M92" s="239" t="s">
        <v>19</v>
      </c>
      <c r="N92" s="240"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364</v>
      </c>
      <c r="AT92" s="224" t="s">
        <v>241</v>
      </c>
      <c r="AU92" s="224" t="s">
        <v>80</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279</v>
      </c>
      <c r="BM92" s="224" t="s">
        <v>2532</v>
      </c>
    </row>
    <row r="93" s="2" customFormat="1" ht="16.5" customHeight="1">
      <c r="A93" s="39"/>
      <c r="B93" s="40"/>
      <c r="C93" s="231" t="s">
        <v>8</v>
      </c>
      <c r="D93" s="231" t="s">
        <v>241</v>
      </c>
      <c r="E93" s="232" t="s">
        <v>2533</v>
      </c>
      <c r="F93" s="233" t="s">
        <v>2534</v>
      </c>
      <c r="G93" s="234" t="s">
        <v>258</v>
      </c>
      <c r="H93" s="235">
        <v>2</v>
      </c>
      <c r="I93" s="236"/>
      <c r="J93" s="237">
        <f>ROUND(I93*H93,2)</f>
        <v>0</v>
      </c>
      <c r="K93" s="233" t="s">
        <v>359</v>
      </c>
      <c r="L93" s="238"/>
      <c r="M93" s="239" t="s">
        <v>19</v>
      </c>
      <c r="N93" s="240"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364</v>
      </c>
      <c r="AT93" s="224" t="s">
        <v>241</v>
      </c>
      <c r="AU93" s="224" t="s">
        <v>80</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2535</v>
      </c>
    </row>
    <row r="94" s="2" customFormat="1" ht="16.5" customHeight="1">
      <c r="A94" s="39"/>
      <c r="B94" s="40"/>
      <c r="C94" s="231" t="s">
        <v>322</v>
      </c>
      <c r="D94" s="231" t="s">
        <v>241</v>
      </c>
      <c r="E94" s="232" t="s">
        <v>2536</v>
      </c>
      <c r="F94" s="233" t="s">
        <v>2537</v>
      </c>
      <c r="G94" s="234" t="s">
        <v>258</v>
      </c>
      <c r="H94" s="235">
        <v>2</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440</v>
      </c>
      <c r="AT94" s="224" t="s">
        <v>241</v>
      </c>
      <c r="AU94" s="224" t="s">
        <v>80</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440</v>
      </c>
      <c r="BM94" s="224" t="s">
        <v>2538</v>
      </c>
    </row>
    <row r="95" s="2" customFormat="1" ht="16.5" customHeight="1">
      <c r="A95" s="39"/>
      <c r="B95" s="40"/>
      <c r="C95" s="231" t="s">
        <v>327</v>
      </c>
      <c r="D95" s="231" t="s">
        <v>241</v>
      </c>
      <c r="E95" s="232" t="s">
        <v>2539</v>
      </c>
      <c r="F95" s="233" t="s">
        <v>2540</v>
      </c>
      <c r="G95" s="234" t="s">
        <v>258</v>
      </c>
      <c r="H95" s="235">
        <v>4</v>
      </c>
      <c r="I95" s="236"/>
      <c r="J95" s="237">
        <f>ROUND(I95*H95,2)</f>
        <v>0</v>
      </c>
      <c r="K95" s="233" t="s">
        <v>359</v>
      </c>
      <c r="L95" s="238"/>
      <c r="M95" s="239" t="s">
        <v>19</v>
      </c>
      <c r="N95" s="240"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364</v>
      </c>
      <c r="AT95" s="224" t="s">
        <v>241</v>
      </c>
      <c r="AU95" s="224" t="s">
        <v>80</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2541</v>
      </c>
    </row>
    <row r="96" s="2" customFormat="1" ht="16.5" customHeight="1">
      <c r="A96" s="39"/>
      <c r="B96" s="40"/>
      <c r="C96" s="231" t="s">
        <v>332</v>
      </c>
      <c r="D96" s="231" t="s">
        <v>241</v>
      </c>
      <c r="E96" s="232" t="s">
        <v>2542</v>
      </c>
      <c r="F96" s="233" t="s">
        <v>2543</v>
      </c>
      <c r="G96" s="234" t="s">
        <v>258</v>
      </c>
      <c r="H96" s="235">
        <v>9</v>
      </c>
      <c r="I96" s="236"/>
      <c r="J96" s="237">
        <f>ROUND(I96*H96,2)</f>
        <v>0</v>
      </c>
      <c r="K96" s="233" t="s">
        <v>359</v>
      </c>
      <c r="L96" s="238"/>
      <c r="M96" s="239" t="s">
        <v>19</v>
      </c>
      <c r="N96" s="240"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364</v>
      </c>
      <c r="AT96" s="224" t="s">
        <v>241</v>
      </c>
      <c r="AU96" s="224" t="s">
        <v>80</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279</v>
      </c>
      <c r="BM96" s="224" t="s">
        <v>2544</v>
      </c>
    </row>
    <row r="97" s="2" customFormat="1" ht="24.15" customHeight="1">
      <c r="A97" s="39"/>
      <c r="B97" s="40"/>
      <c r="C97" s="213" t="s">
        <v>252</v>
      </c>
      <c r="D97" s="213" t="s">
        <v>247</v>
      </c>
      <c r="E97" s="214" t="s">
        <v>2545</v>
      </c>
      <c r="F97" s="215" t="s">
        <v>2546</v>
      </c>
      <c r="G97" s="216" t="s">
        <v>250</v>
      </c>
      <c r="H97" s="217">
        <v>150</v>
      </c>
      <c r="I97" s="218"/>
      <c r="J97" s="219">
        <f>ROUND(I97*H97,2)</f>
        <v>0</v>
      </c>
      <c r="K97" s="215" t="s">
        <v>359</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264</v>
      </c>
      <c r="AT97" s="224" t="s">
        <v>247</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264</v>
      </c>
      <c r="BM97" s="224" t="s">
        <v>2547</v>
      </c>
    </row>
    <row r="98" s="2" customFormat="1" ht="24.15" customHeight="1">
      <c r="A98" s="39"/>
      <c r="B98" s="40"/>
      <c r="C98" s="231" t="s">
        <v>411</v>
      </c>
      <c r="D98" s="231" t="s">
        <v>241</v>
      </c>
      <c r="E98" s="232" t="s">
        <v>2460</v>
      </c>
      <c r="F98" s="233" t="s">
        <v>2461</v>
      </c>
      <c r="G98" s="234" t="s">
        <v>258</v>
      </c>
      <c r="H98" s="235">
        <v>7</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80</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2548</v>
      </c>
    </row>
    <row r="99" s="2" customFormat="1" ht="16.5" customHeight="1">
      <c r="A99" s="39"/>
      <c r="B99" s="40"/>
      <c r="C99" s="213" t="s">
        <v>416</v>
      </c>
      <c r="D99" s="213" t="s">
        <v>247</v>
      </c>
      <c r="E99" s="214" t="s">
        <v>2549</v>
      </c>
      <c r="F99" s="215" t="s">
        <v>2550</v>
      </c>
      <c r="G99" s="216" t="s">
        <v>258</v>
      </c>
      <c r="H99" s="217">
        <v>7</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252</v>
      </c>
      <c r="AT99" s="224" t="s">
        <v>247</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252</v>
      </c>
      <c r="BM99" s="224" t="s">
        <v>2551</v>
      </c>
    </row>
    <row r="100" s="2" customFormat="1" ht="21.75" customHeight="1">
      <c r="A100" s="39"/>
      <c r="B100" s="40"/>
      <c r="C100" s="231" t="s">
        <v>420</v>
      </c>
      <c r="D100" s="231" t="s">
        <v>241</v>
      </c>
      <c r="E100" s="232" t="s">
        <v>2092</v>
      </c>
      <c r="F100" s="233" t="s">
        <v>2093</v>
      </c>
      <c r="G100" s="234" t="s">
        <v>250</v>
      </c>
      <c r="H100" s="235">
        <v>50</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80</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2552</v>
      </c>
    </row>
    <row r="101" s="2" customFormat="1" ht="62.7" customHeight="1">
      <c r="A101" s="39"/>
      <c r="B101" s="40"/>
      <c r="C101" s="213" t="s">
        <v>424</v>
      </c>
      <c r="D101" s="213" t="s">
        <v>247</v>
      </c>
      <c r="E101" s="214" t="s">
        <v>2191</v>
      </c>
      <c r="F101" s="215" t="s">
        <v>2192</v>
      </c>
      <c r="G101" s="216" t="s">
        <v>258</v>
      </c>
      <c r="H101" s="217">
        <v>1</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391</v>
      </c>
      <c r="AT101" s="224" t="s">
        <v>247</v>
      </c>
      <c r="AU101" s="224" t="s">
        <v>80</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391</v>
      </c>
      <c r="BM101" s="224" t="s">
        <v>2553</v>
      </c>
    </row>
    <row r="102" s="2" customFormat="1" ht="37.8" customHeight="1">
      <c r="A102" s="39"/>
      <c r="B102" s="40"/>
      <c r="C102" s="213" t="s">
        <v>7</v>
      </c>
      <c r="D102" s="213" t="s">
        <v>247</v>
      </c>
      <c r="E102" s="214" t="s">
        <v>2554</v>
      </c>
      <c r="F102" s="215" t="s">
        <v>2555</v>
      </c>
      <c r="G102" s="216" t="s">
        <v>250</v>
      </c>
      <c r="H102" s="217">
        <v>50</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264</v>
      </c>
      <c r="AT102" s="224" t="s">
        <v>247</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264</v>
      </c>
      <c r="BM102" s="224" t="s">
        <v>2556</v>
      </c>
    </row>
    <row r="103" s="2" customFormat="1" ht="16.5" customHeight="1">
      <c r="A103" s="39"/>
      <c r="B103" s="40"/>
      <c r="C103" s="231" t="s">
        <v>431</v>
      </c>
      <c r="D103" s="231" t="s">
        <v>241</v>
      </c>
      <c r="E103" s="232" t="s">
        <v>2557</v>
      </c>
      <c r="F103" s="233" t="s">
        <v>2558</v>
      </c>
      <c r="G103" s="234" t="s">
        <v>258</v>
      </c>
      <c r="H103" s="235">
        <v>9</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80</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2559</v>
      </c>
    </row>
    <row r="104" s="2" customFormat="1" ht="16.5" customHeight="1">
      <c r="A104" s="39"/>
      <c r="B104" s="40"/>
      <c r="C104" s="213" t="s">
        <v>437</v>
      </c>
      <c r="D104" s="213" t="s">
        <v>247</v>
      </c>
      <c r="E104" s="214" t="s">
        <v>2560</v>
      </c>
      <c r="F104" s="215" t="s">
        <v>2561</v>
      </c>
      <c r="G104" s="216" t="s">
        <v>258</v>
      </c>
      <c r="H104" s="217">
        <v>1</v>
      </c>
      <c r="I104" s="218"/>
      <c r="J104" s="219">
        <f>ROUND(I104*H104,2)</f>
        <v>0</v>
      </c>
      <c r="K104" s="215" t="s">
        <v>359</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264</v>
      </c>
      <c r="AT104" s="224" t="s">
        <v>247</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264</v>
      </c>
      <c r="BM104" s="224" t="s">
        <v>2562</v>
      </c>
    </row>
    <row r="105" s="2" customFormat="1" ht="33" customHeight="1">
      <c r="A105" s="39"/>
      <c r="B105" s="40"/>
      <c r="C105" s="213" t="s">
        <v>442</v>
      </c>
      <c r="D105" s="213" t="s">
        <v>247</v>
      </c>
      <c r="E105" s="214" t="s">
        <v>2563</v>
      </c>
      <c r="F105" s="215" t="s">
        <v>2564</v>
      </c>
      <c r="G105" s="216" t="s">
        <v>258</v>
      </c>
      <c r="H105" s="217">
        <v>1</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391</v>
      </c>
      <c r="AT105" s="224" t="s">
        <v>247</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391</v>
      </c>
      <c r="BM105" s="224" t="s">
        <v>2565</v>
      </c>
    </row>
    <row r="106" s="2" customFormat="1">
      <c r="A106" s="39"/>
      <c r="B106" s="40"/>
      <c r="C106" s="41"/>
      <c r="D106" s="241" t="s">
        <v>282</v>
      </c>
      <c r="E106" s="41"/>
      <c r="F106" s="242" t="s">
        <v>2566</v>
      </c>
      <c r="G106" s="41"/>
      <c r="H106" s="41"/>
      <c r="I106" s="228"/>
      <c r="J106" s="41"/>
      <c r="K106" s="41"/>
      <c r="L106" s="45"/>
      <c r="M106" s="229"/>
      <c r="N106" s="230"/>
      <c r="O106" s="85"/>
      <c r="P106" s="85"/>
      <c r="Q106" s="85"/>
      <c r="R106" s="85"/>
      <c r="S106" s="85"/>
      <c r="T106" s="86"/>
      <c r="U106" s="39"/>
      <c r="V106" s="39"/>
      <c r="W106" s="39"/>
      <c r="X106" s="39"/>
      <c r="Y106" s="39"/>
      <c r="Z106" s="39"/>
      <c r="AA106" s="39"/>
      <c r="AB106" s="39"/>
      <c r="AC106" s="39"/>
      <c r="AD106" s="39"/>
      <c r="AE106" s="39"/>
      <c r="AT106" s="18" t="s">
        <v>282</v>
      </c>
      <c r="AU106" s="18" t="s">
        <v>80</v>
      </c>
    </row>
    <row r="107" s="2" customFormat="1" ht="16.5" customHeight="1">
      <c r="A107" s="39"/>
      <c r="B107" s="40"/>
      <c r="C107" s="213" t="s">
        <v>446</v>
      </c>
      <c r="D107" s="213" t="s">
        <v>247</v>
      </c>
      <c r="E107" s="214" t="s">
        <v>2567</v>
      </c>
      <c r="F107" s="215" t="s">
        <v>2568</v>
      </c>
      <c r="G107" s="216" t="s">
        <v>258</v>
      </c>
      <c r="H107" s="217">
        <v>9</v>
      </c>
      <c r="I107" s="218"/>
      <c r="J107" s="219">
        <f>ROUND(I107*H107,2)</f>
        <v>0</v>
      </c>
      <c r="K107" s="215" t="s">
        <v>359</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252</v>
      </c>
      <c r="AT107" s="224" t="s">
        <v>247</v>
      </c>
      <c r="AU107" s="224" t="s">
        <v>80</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252</v>
      </c>
      <c r="BM107" s="224" t="s">
        <v>2569</v>
      </c>
    </row>
    <row r="108" s="2" customFormat="1" ht="16.5" customHeight="1">
      <c r="A108" s="39"/>
      <c r="B108" s="40"/>
      <c r="C108" s="231" t="s">
        <v>450</v>
      </c>
      <c r="D108" s="231" t="s">
        <v>241</v>
      </c>
      <c r="E108" s="232" t="s">
        <v>2570</v>
      </c>
      <c r="F108" s="233" t="s">
        <v>2571</v>
      </c>
      <c r="G108" s="234" t="s">
        <v>258</v>
      </c>
      <c r="H108" s="235">
        <v>1</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440</v>
      </c>
      <c r="AT108" s="224" t="s">
        <v>241</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440</v>
      </c>
      <c r="BM108" s="224" t="s">
        <v>2572</v>
      </c>
    </row>
    <row r="109" s="2" customFormat="1" ht="37.8" customHeight="1">
      <c r="A109" s="39"/>
      <c r="B109" s="40"/>
      <c r="C109" s="213" t="s">
        <v>454</v>
      </c>
      <c r="D109" s="213" t="s">
        <v>247</v>
      </c>
      <c r="E109" s="214" t="s">
        <v>2573</v>
      </c>
      <c r="F109" s="215" t="s">
        <v>2574</v>
      </c>
      <c r="G109" s="216" t="s">
        <v>258</v>
      </c>
      <c r="H109" s="217">
        <v>2</v>
      </c>
      <c r="I109" s="218"/>
      <c r="J109" s="219">
        <f>ROUND(I109*H109,2)</f>
        <v>0</v>
      </c>
      <c r="K109" s="215" t="s">
        <v>359</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264</v>
      </c>
      <c r="AT109" s="224" t="s">
        <v>247</v>
      </c>
      <c r="AU109" s="224" t="s">
        <v>80</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264</v>
      </c>
      <c r="BM109" s="224" t="s">
        <v>2575</v>
      </c>
    </row>
    <row r="110" s="2" customFormat="1">
      <c r="A110" s="39"/>
      <c r="B110" s="40"/>
      <c r="C110" s="41"/>
      <c r="D110" s="241" t="s">
        <v>282</v>
      </c>
      <c r="E110" s="41"/>
      <c r="F110" s="242" t="s">
        <v>2576</v>
      </c>
      <c r="G110" s="41"/>
      <c r="H110" s="41"/>
      <c r="I110" s="228"/>
      <c r="J110" s="41"/>
      <c r="K110" s="41"/>
      <c r="L110" s="45"/>
      <c r="M110" s="229"/>
      <c r="N110" s="230"/>
      <c r="O110" s="85"/>
      <c r="P110" s="85"/>
      <c r="Q110" s="85"/>
      <c r="R110" s="85"/>
      <c r="S110" s="85"/>
      <c r="T110" s="86"/>
      <c r="U110" s="39"/>
      <c r="V110" s="39"/>
      <c r="W110" s="39"/>
      <c r="X110" s="39"/>
      <c r="Y110" s="39"/>
      <c r="Z110" s="39"/>
      <c r="AA110" s="39"/>
      <c r="AB110" s="39"/>
      <c r="AC110" s="39"/>
      <c r="AD110" s="39"/>
      <c r="AE110" s="39"/>
      <c r="AT110" s="18" t="s">
        <v>282</v>
      </c>
      <c r="AU110" s="18" t="s">
        <v>80</v>
      </c>
    </row>
    <row r="111" s="2" customFormat="1" ht="16.5" customHeight="1">
      <c r="A111" s="39"/>
      <c r="B111" s="40"/>
      <c r="C111" s="213" t="s">
        <v>458</v>
      </c>
      <c r="D111" s="213" t="s">
        <v>247</v>
      </c>
      <c r="E111" s="214" t="s">
        <v>2577</v>
      </c>
      <c r="F111" s="215" t="s">
        <v>2578</v>
      </c>
      <c r="G111" s="216" t="s">
        <v>258</v>
      </c>
      <c r="H111" s="217">
        <v>8</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391</v>
      </c>
      <c r="AT111" s="224" t="s">
        <v>247</v>
      </c>
      <c r="AU111" s="224" t="s">
        <v>80</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391</v>
      </c>
      <c r="BM111" s="224" t="s">
        <v>2579</v>
      </c>
    </row>
    <row r="112" s="2" customFormat="1" ht="21.75" customHeight="1">
      <c r="A112" s="39"/>
      <c r="B112" s="40"/>
      <c r="C112" s="213" t="s">
        <v>462</v>
      </c>
      <c r="D112" s="213" t="s">
        <v>247</v>
      </c>
      <c r="E112" s="214" t="s">
        <v>2580</v>
      </c>
      <c r="F112" s="215" t="s">
        <v>2581</v>
      </c>
      <c r="G112" s="216" t="s">
        <v>258</v>
      </c>
      <c r="H112" s="217">
        <v>3</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391</v>
      </c>
      <c r="AT112" s="224" t="s">
        <v>247</v>
      </c>
      <c r="AU112" s="224" t="s">
        <v>80</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391</v>
      </c>
      <c r="BM112" s="224" t="s">
        <v>2582</v>
      </c>
    </row>
    <row r="113" s="2" customFormat="1" ht="24.15" customHeight="1">
      <c r="A113" s="39"/>
      <c r="B113" s="40"/>
      <c r="C113" s="213" t="s">
        <v>466</v>
      </c>
      <c r="D113" s="213" t="s">
        <v>247</v>
      </c>
      <c r="E113" s="214" t="s">
        <v>2583</v>
      </c>
      <c r="F113" s="215" t="s">
        <v>2584</v>
      </c>
      <c r="G113" s="216" t="s">
        <v>258</v>
      </c>
      <c r="H113" s="217">
        <v>2</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391</v>
      </c>
      <c r="AT113" s="224" t="s">
        <v>247</v>
      </c>
      <c r="AU113" s="224" t="s">
        <v>80</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391</v>
      </c>
      <c r="BM113" s="224" t="s">
        <v>2585</v>
      </c>
    </row>
    <row r="114" s="2" customFormat="1" ht="21.75" customHeight="1">
      <c r="A114" s="39"/>
      <c r="B114" s="40"/>
      <c r="C114" s="213" t="s">
        <v>470</v>
      </c>
      <c r="D114" s="213" t="s">
        <v>247</v>
      </c>
      <c r="E114" s="214" t="s">
        <v>2586</v>
      </c>
      <c r="F114" s="215" t="s">
        <v>2587</v>
      </c>
      <c r="G114" s="216" t="s">
        <v>2588</v>
      </c>
      <c r="H114" s="217">
        <v>2</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391</v>
      </c>
      <c r="AT114" s="224" t="s">
        <v>247</v>
      </c>
      <c r="AU114" s="224" t="s">
        <v>80</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391</v>
      </c>
      <c r="BM114" s="224" t="s">
        <v>2589</v>
      </c>
    </row>
    <row r="115" s="2" customFormat="1" ht="21.75" customHeight="1">
      <c r="A115" s="39"/>
      <c r="B115" s="40"/>
      <c r="C115" s="213" t="s">
        <v>474</v>
      </c>
      <c r="D115" s="213" t="s">
        <v>247</v>
      </c>
      <c r="E115" s="214" t="s">
        <v>2590</v>
      </c>
      <c r="F115" s="215" t="s">
        <v>2591</v>
      </c>
      <c r="G115" s="216" t="s">
        <v>258</v>
      </c>
      <c r="H115" s="217">
        <v>2</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391</v>
      </c>
      <c r="AT115" s="224" t="s">
        <v>247</v>
      </c>
      <c r="AU115" s="224" t="s">
        <v>80</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391</v>
      </c>
      <c r="BM115" s="224" t="s">
        <v>2592</v>
      </c>
    </row>
    <row r="116" s="2" customFormat="1" ht="24.15" customHeight="1">
      <c r="A116" s="39"/>
      <c r="B116" s="40"/>
      <c r="C116" s="213" t="s">
        <v>478</v>
      </c>
      <c r="D116" s="213" t="s">
        <v>247</v>
      </c>
      <c r="E116" s="214" t="s">
        <v>2593</v>
      </c>
      <c r="F116" s="215" t="s">
        <v>2594</v>
      </c>
      <c r="G116" s="216" t="s">
        <v>258</v>
      </c>
      <c r="H116" s="217">
        <v>2</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391</v>
      </c>
      <c r="AT116" s="224" t="s">
        <v>247</v>
      </c>
      <c r="AU116" s="224" t="s">
        <v>80</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391</v>
      </c>
      <c r="BM116" s="224" t="s">
        <v>2595</v>
      </c>
    </row>
    <row r="117" s="2" customFormat="1" ht="16.5" customHeight="1">
      <c r="A117" s="39"/>
      <c r="B117" s="40"/>
      <c r="C117" s="213" t="s">
        <v>482</v>
      </c>
      <c r="D117" s="213" t="s">
        <v>247</v>
      </c>
      <c r="E117" s="214" t="s">
        <v>2596</v>
      </c>
      <c r="F117" s="215" t="s">
        <v>2597</v>
      </c>
      <c r="G117" s="216" t="s">
        <v>258</v>
      </c>
      <c r="H117" s="217">
        <v>48</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264</v>
      </c>
      <c r="AT117" s="224" t="s">
        <v>247</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264</v>
      </c>
      <c r="BM117" s="224" t="s">
        <v>2598</v>
      </c>
    </row>
    <row r="118" s="2" customFormat="1" ht="16.5" customHeight="1">
      <c r="A118" s="39"/>
      <c r="B118" s="40"/>
      <c r="C118" s="231" t="s">
        <v>486</v>
      </c>
      <c r="D118" s="231" t="s">
        <v>241</v>
      </c>
      <c r="E118" s="232" t="s">
        <v>2599</v>
      </c>
      <c r="F118" s="233" t="s">
        <v>2600</v>
      </c>
      <c r="G118" s="234" t="s">
        <v>258</v>
      </c>
      <c r="H118" s="235">
        <v>125</v>
      </c>
      <c r="I118" s="236"/>
      <c r="J118" s="237">
        <f>ROUND(I118*H118,2)</f>
        <v>0</v>
      </c>
      <c r="K118" s="233" t="s">
        <v>359</v>
      </c>
      <c r="L118" s="238"/>
      <c r="M118" s="239" t="s">
        <v>19</v>
      </c>
      <c r="N118" s="240"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364</v>
      </c>
      <c r="AT118" s="224" t="s">
        <v>241</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279</v>
      </c>
      <c r="BM118" s="224" t="s">
        <v>2601</v>
      </c>
    </row>
    <row r="119" s="2" customFormat="1" ht="16.5" customHeight="1">
      <c r="A119" s="39"/>
      <c r="B119" s="40"/>
      <c r="C119" s="231" t="s">
        <v>490</v>
      </c>
      <c r="D119" s="231" t="s">
        <v>241</v>
      </c>
      <c r="E119" s="232" t="s">
        <v>2602</v>
      </c>
      <c r="F119" s="233" t="s">
        <v>2603</v>
      </c>
      <c r="G119" s="234" t="s">
        <v>258</v>
      </c>
      <c r="H119" s="235">
        <v>125</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2604</v>
      </c>
    </row>
    <row r="120" s="2" customFormat="1" ht="24.15" customHeight="1">
      <c r="A120" s="39"/>
      <c r="B120" s="40"/>
      <c r="C120" s="231" t="s">
        <v>494</v>
      </c>
      <c r="D120" s="231" t="s">
        <v>241</v>
      </c>
      <c r="E120" s="232" t="s">
        <v>2605</v>
      </c>
      <c r="F120" s="233" t="s">
        <v>2606</v>
      </c>
      <c r="G120" s="234" t="s">
        <v>250</v>
      </c>
      <c r="H120" s="235">
        <v>250</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364</v>
      </c>
      <c r="AT120" s="224" t="s">
        <v>241</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2607</v>
      </c>
    </row>
    <row r="121" s="2" customFormat="1" ht="24.15" customHeight="1">
      <c r="A121" s="39"/>
      <c r="B121" s="40"/>
      <c r="C121" s="213" t="s">
        <v>499</v>
      </c>
      <c r="D121" s="213" t="s">
        <v>247</v>
      </c>
      <c r="E121" s="214" t="s">
        <v>2339</v>
      </c>
      <c r="F121" s="215" t="s">
        <v>2340</v>
      </c>
      <c r="G121" s="216" t="s">
        <v>258</v>
      </c>
      <c r="H121" s="217">
        <v>2</v>
      </c>
      <c r="I121" s="218"/>
      <c r="J121" s="219">
        <f>ROUND(I121*H121,2)</f>
        <v>0</v>
      </c>
      <c r="K121" s="215" t="s">
        <v>359</v>
      </c>
      <c r="L121" s="45"/>
      <c r="M121" s="220" t="s">
        <v>19</v>
      </c>
      <c r="N121" s="221"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391</v>
      </c>
      <c r="AT121" s="224" t="s">
        <v>247</v>
      </c>
      <c r="AU121" s="224" t="s">
        <v>80</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391</v>
      </c>
      <c r="BM121" s="224" t="s">
        <v>2608</v>
      </c>
    </row>
    <row r="122" s="2" customFormat="1" ht="33" customHeight="1">
      <c r="A122" s="39"/>
      <c r="B122" s="40"/>
      <c r="C122" s="213" t="s">
        <v>503</v>
      </c>
      <c r="D122" s="213" t="s">
        <v>247</v>
      </c>
      <c r="E122" s="214" t="s">
        <v>2609</v>
      </c>
      <c r="F122" s="215" t="s">
        <v>2610</v>
      </c>
      <c r="G122" s="216" t="s">
        <v>258</v>
      </c>
      <c r="H122" s="217">
        <v>2</v>
      </c>
      <c r="I122" s="218"/>
      <c r="J122" s="219">
        <f>ROUND(I122*H122,2)</f>
        <v>0</v>
      </c>
      <c r="K122" s="215" t="s">
        <v>359</v>
      </c>
      <c r="L122" s="45"/>
      <c r="M122" s="278" t="s">
        <v>19</v>
      </c>
      <c r="N122" s="279" t="s">
        <v>44</v>
      </c>
      <c r="O122" s="280"/>
      <c r="P122" s="281">
        <f>O122*H122</f>
        <v>0</v>
      </c>
      <c r="Q122" s="281">
        <v>0</v>
      </c>
      <c r="R122" s="281">
        <f>Q122*H122</f>
        <v>0</v>
      </c>
      <c r="S122" s="281">
        <v>0</v>
      </c>
      <c r="T122" s="282">
        <f>S122*H122</f>
        <v>0</v>
      </c>
      <c r="U122" s="39"/>
      <c r="V122" s="39"/>
      <c r="W122" s="39"/>
      <c r="X122" s="39"/>
      <c r="Y122" s="39"/>
      <c r="Z122" s="39"/>
      <c r="AA122" s="39"/>
      <c r="AB122" s="39"/>
      <c r="AC122" s="39"/>
      <c r="AD122" s="39"/>
      <c r="AE122" s="39"/>
      <c r="AR122" s="224" t="s">
        <v>391</v>
      </c>
      <c r="AT122" s="224" t="s">
        <v>247</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2611</v>
      </c>
    </row>
    <row r="123" s="2" customFormat="1" ht="6.96" customHeight="1">
      <c r="A123" s="39"/>
      <c r="B123" s="60"/>
      <c r="C123" s="61"/>
      <c r="D123" s="61"/>
      <c r="E123" s="61"/>
      <c r="F123" s="61"/>
      <c r="G123" s="61"/>
      <c r="H123" s="61"/>
      <c r="I123" s="61"/>
      <c r="J123" s="61"/>
      <c r="K123" s="61"/>
      <c r="L123" s="45"/>
      <c r="M123" s="39"/>
      <c r="O123" s="39"/>
      <c r="P123" s="39"/>
      <c r="Q123" s="39"/>
      <c r="R123" s="39"/>
      <c r="S123" s="39"/>
      <c r="T123" s="39"/>
      <c r="U123" s="39"/>
      <c r="V123" s="39"/>
      <c r="W123" s="39"/>
      <c r="X123" s="39"/>
      <c r="Y123" s="39"/>
      <c r="Z123" s="39"/>
      <c r="AA123" s="39"/>
      <c r="AB123" s="39"/>
      <c r="AC123" s="39"/>
      <c r="AD123" s="39"/>
      <c r="AE123" s="39"/>
    </row>
  </sheetData>
  <sheetProtection sheet="1" autoFilter="0" formatColumns="0" formatRows="0" objects="1" scenarios="1" spinCount="100000" saltValue="lENhaG3ZWhPZtv6Tki8YxIKN3AxHsuQZGDqJRwJqifjUBk3pg8LzUvFarYIiWLcMaMxabnhvlKHMe0QiwrVriA==" hashValue="Is+J/+WqbIGu95E8yXFSSekdPJ7aC472Dl9eQnXeIR/Gm/fR/3TFZ3/FbgWZVlkRM+7RNJjzITs4sTzyNdX58Q==" algorithmName="SHA-512" password="CC35"/>
  <autoFilter ref="C79:K122"/>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118</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2612</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2150</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tr">
        <f>IF('Rekapitulace zakázky'!AN16="","",'Rekapitulace zakázky'!AN16)</f>
        <v>25525441</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tr">
        <f>IF('Rekapitulace zakázky'!E17="","",'Rekapitulace zakázky'!E17)</f>
        <v>Signal Projekt s.r.o.</v>
      </c>
      <c r="F21" s="39"/>
      <c r="G21" s="39"/>
      <c r="H21" s="39"/>
      <c r="I21" s="143" t="s">
        <v>28</v>
      </c>
      <c r="J21" s="134" t="str">
        <f>IF('Rekapitulace zakázky'!AN17="","",'Rekapitulace zakázky'!AN17)</f>
        <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tr">
        <f>IF('Rekapitulace zakázky'!AN19="","",'Rekapitulace zakázky'!AN19)</f>
        <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tr">
        <f>IF('Rekapitulace zakázky'!E20="","",'Rekapitulace zakázky'!E20)</f>
        <v>Pavel Pospíšil, DiS.</v>
      </c>
      <c r="F24" s="39"/>
      <c r="G24" s="39"/>
      <c r="H24" s="39"/>
      <c r="I24" s="143" t="s">
        <v>28</v>
      </c>
      <c r="J24" s="134" t="str">
        <f>IF('Rekapitulace zakázky'!AN20="","",'Rekapitulace zakázky'!AN20)</f>
        <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ROUND(J80,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ROUND((SUM(BE80:BE108)),  2)</f>
        <v>0</v>
      </c>
      <c r="G33" s="39"/>
      <c r="H33" s="39"/>
      <c r="I33" s="158">
        <v>0.20999999999999999</v>
      </c>
      <c r="J33" s="157">
        <f>ROUND(((SUM(BE80:BE108))*I33),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ROUND((SUM(BF80:BF108)),  2)</f>
        <v>0</v>
      </c>
      <c r="G34" s="39"/>
      <c r="H34" s="39"/>
      <c r="I34" s="158">
        <v>0.12</v>
      </c>
      <c r="J34" s="157">
        <f>ROUND(((SUM(BF80:BF108))*I34),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ROUND((SUM(BG80:BG108)),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ROUND((SUM(BH80:BH108)),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ROUND((SUM(BI80:BI108)),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PS 12-02-71 - Sdělovací zařízení</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Potštejn, Doubleby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J80</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353</v>
      </c>
      <c r="E60" s="178"/>
      <c r="F60" s="178"/>
      <c r="G60" s="178"/>
      <c r="H60" s="178"/>
      <c r="I60" s="178"/>
      <c r="J60" s="179">
        <f>J94</f>
        <v>0</v>
      </c>
      <c r="K60" s="176"/>
      <c r="L60" s="180"/>
      <c r="S60" s="9"/>
      <c r="T60" s="9"/>
      <c r="U60" s="9"/>
      <c r="V60" s="9"/>
      <c r="W60" s="9"/>
      <c r="X60" s="9"/>
      <c r="Y60" s="9"/>
      <c r="Z60" s="9"/>
      <c r="AA60" s="9"/>
      <c r="AB60" s="9"/>
      <c r="AC60" s="9"/>
      <c r="AD60" s="9"/>
      <c r="AE60" s="9"/>
    </row>
    <row r="61" hidden="1" s="2" customFormat="1" ht="21.84" customHeight="1">
      <c r="A61" s="39"/>
      <c r="B61" s="40"/>
      <c r="C61" s="41"/>
      <c r="D61" s="41"/>
      <c r="E61" s="41"/>
      <c r="F61" s="41"/>
      <c r="G61" s="41"/>
      <c r="H61" s="41"/>
      <c r="I61" s="41"/>
      <c r="J61" s="41"/>
      <c r="K61" s="41"/>
      <c r="L61" s="145"/>
      <c r="S61" s="39"/>
      <c r="T61" s="39"/>
      <c r="U61" s="39"/>
      <c r="V61" s="39"/>
      <c r="W61" s="39"/>
      <c r="X61" s="39"/>
      <c r="Y61" s="39"/>
      <c r="Z61" s="39"/>
      <c r="AA61" s="39"/>
      <c r="AB61" s="39"/>
      <c r="AC61" s="39"/>
      <c r="AD61" s="39"/>
      <c r="AE61" s="39"/>
    </row>
    <row r="62" hidden="1" s="2" customFormat="1" ht="6.96" customHeight="1">
      <c r="A62" s="39"/>
      <c r="B62" s="60"/>
      <c r="C62" s="61"/>
      <c r="D62" s="61"/>
      <c r="E62" s="61"/>
      <c r="F62" s="61"/>
      <c r="G62" s="61"/>
      <c r="H62" s="61"/>
      <c r="I62" s="61"/>
      <c r="J62" s="61"/>
      <c r="K62" s="61"/>
      <c r="L62" s="145"/>
      <c r="S62" s="39"/>
      <c r="T62" s="39"/>
      <c r="U62" s="39"/>
      <c r="V62" s="39"/>
      <c r="W62" s="39"/>
      <c r="X62" s="39"/>
      <c r="Y62" s="39"/>
      <c r="Z62" s="39"/>
      <c r="AA62" s="39"/>
      <c r="AB62" s="39"/>
      <c r="AC62" s="39"/>
      <c r="AD62" s="39"/>
      <c r="AE62" s="39"/>
    </row>
    <row r="63" hidden="1"/>
    <row r="64" hidden="1"/>
    <row r="65" hidden="1"/>
    <row r="66" s="2" customFormat="1" ht="6.96" customHeight="1">
      <c r="A66" s="39"/>
      <c r="B66" s="62"/>
      <c r="C66" s="63"/>
      <c r="D66" s="63"/>
      <c r="E66" s="63"/>
      <c r="F66" s="63"/>
      <c r="G66" s="63"/>
      <c r="H66" s="63"/>
      <c r="I66" s="63"/>
      <c r="J66" s="63"/>
      <c r="K66" s="63"/>
      <c r="L66" s="145"/>
      <c r="S66" s="39"/>
      <c r="T66" s="39"/>
      <c r="U66" s="39"/>
      <c r="V66" s="39"/>
      <c r="W66" s="39"/>
      <c r="X66" s="39"/>
      <c r="Y66" s="39"/>
      <c r="Z66" s="39"/>
      <c r="AA66" s="39"/>
      <c r="AB66" s="39"/>
      <c r="AC66" s="39"/>
      <c r="AD66" s="39"/>
      <c r="AE66" s="39"/>
    </row>
    <row r="67" s="2" customFormat="1" ht="24.96" customHeight="1">
      <c r="A67" s="39"/>
      <c r="B67" s="40"/>
      <c r="C67" s="24" t="s">
        <v>228</v>
      </c>
      <c r="D67" s="41"/>
      <c r="E67" s="41"/>
      <c r="F67" s="41"/>
      <c r="G67" s="41"/>
      <c r="H67" s="41"/>
      <c r="I67" s="41"/>
      <c r="J67" s="41"/>
      <c r="K67" s="41"/>
      <c r="L67" s="145"/>
      <c r="S67" s="39"/>
      <c r="T67" s="39"/>
      <c r="U67" s="39"/>
      <c r="V67" s="39"/>
      <c r="W67" s="39"/>
      <c r="X67" s="39"/>
      <c r="Y67" s="39"/>
      <c r="Z67" s="39"/>
      <c r="AA67" s="39"/>
      <c r="AB67" s="39"/>
      <c r="AC67" s="39"/>
      <c r="AD67" s="39"/>
      <c r="AE67" s="39"/>
    </row>
    <row r="68" s="2" customFormat="1" ht="6.96"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s="2" customFormat="1" ht="12" customHeight="1">
      <c r="A69" s="39"/>
      <c r="B69" s="40"/>
      <c r="C69" s="33" t="s">
        <v>16</v>
      </c>
      <c r="D69" s="41"/>
      <c r="E69" s="41"/>
      <c r="F69" s="41"/>
      <c r="G69" s="41"/>
      <c r="H69" s="41"/>
      <c r="I69" s="41"/>
      <c r="J69" s="41"/>
      <c r="K69" s="41"/>
      <c r="L69" s="145"/>
      <c r="S69" s="39"/>
      <c r="T69" s="39"/>
      <c r="U69" s="39"/>
      <c r="V69" s="39"/>
      <c r="W69" s="39"/>
      <c r="X69" s="39"/>
      <c r="Y69" s="39"/>
      <c r="Z69" s="39"/>
      <c r="AA69" s="39"/>
      <c r="AB69" s="39"/>
      <c r="AC69" s="39"/>
      <c r="AD69" s="39"/>
      <c r="AE69" s="39"/>
    </row>
    <row r="70" s="2" customFormat="1" ht="16.5" customHeight="1">
      <c r="A70" s="39"/>
      <c r="B70" s="40"/>
      <c r="C70" s="41"/>
      <c r="D70" s="41"/>
      <c r="E70" s="170" t="str">
        <f>E7</f>
        <v>Oprava zabezpečovacího zařízení v ŽST Doudleby n. O.</v>
      </c>
      <c r="F70" s="33"/>
      <c r="G70" s="33"/>
      <c r="H70" s="33"/>
      <c r="I70" s="41"/>
      <c r="J70" s="41"/>
      <c r="K70" s="41"/>
      <c r="L70" s="145"/>
      <c r="S70" s="39"/>
      <c r="T70" s="39"/>
      <c r="U70" s="39"/>
      <c r="V70" s="39"/>
      <c r="W70" s="39"/>
      <c r="X70" s="39"/>
      <c r="Y70" s="39"/>
      <c r="Z70" s="39"/>
      <c r="AA70" s="39"/>
      <c r="AB70" s="39"/>
      <c r="AC70" s="39"/>
      <c r="AD70" s="39"/>
      <c r="AE70" s="39"/>
    </row>
    <row r="71" s="2" customFormat="1" ht="12" customHeight="1">
      <c r="A71" s="39"/>
      <c r="B71" s="40"/>
      <c r="C71" s="33" t="s">
        <v>217</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6.5" customHeight="1">
      <c r="A72" s="39"/>
      <c r="B72" s="40"/>
      <c r="C72" s="41"/>
      <c r="D72" s="41"/>
      <c r="E72" s="70" t="str">
        <f>E9</f>
        <v>PS 12-02-71 - Sdělovací zařízení</v>
      </c>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v>
      </c>
      <c r="D74" s="41"/>
      <c r="E74" s="41"/>
      <c r="F74" s="28" t="str">
        <f>F12</f>
        <v>Potštejn, Doubleby nad Orlicí</v>
      </c>
      <c r="G74" s="41"/>
      <c r="H74" s="41"/>
      <c r="I74" s="33" t="s">
        <v>23</v>
      </c>
      <c r="J74" s="73" t="str">
        <f>IF(J12="","",J12)</f>
        <v>23. 6. 2026</v>
      </c>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5.15" customHeight="1">
      <c r="A76" s="39"/>
      <c r="B76" s="40"/>
      <c r="C76" s="33" t="s">
        <v>25</v>
      </c>
      <c r="D76" s="41"/>
      <c r="E76" s="41"/>
      <c r="F76" s="28" t="str">
        <f>E15</f>
        <v xml:space="preserve"> </v>
      </c>
      <c r="G76" s="41"/>
      <c r="H76" s="41"/>
      <c r="I76" s="33" t="s">
        <v>31</v>
      </c>
      <c r="J76" s="37" t="str">
        <f>E21</f>
        <v>Signal Projekt s.r.o.</v>
      </c>
      <c r="K76" s="41"/>
      <c r="L76" s="145"/>
      <c r="S76" s="39"/>
      <c r="T76" s="39"/>
      <c r="U76" s="39"/>
      <c r="V76" s="39"/>
      <c r="W76" s="39"/>
      <c r="X76" s="39"/>
      <c r="Y76" s="39"/>
      <c r="Z76" s="39"/>
      <c r="AA76" s="39"/>
      <c r="AB76" s="39"/>
      <c r="AC76" s="39"/>
      <c r="AD76" s="39"/>
      <c r="AE76" s="39"/>
    </row>
    <row r="77" s="2" customFormat="1" ht="15.15" customHeight="1">
      <c r="A77" s="39"/>
      <c r="B77" s="40"/>
      <c r="C77" s="33" t="s">
        <v>29</v>
      </c>
      <c r="D77" s="41"/>
      <c r="E77" s="41"/>
      <c r="F77" s="28" t="str">
        <f>IF(E18="","",E18)</f>
        <v>Vyplň údaj</v>
      </c>
      <c r="G77" s="41"/>
      <c r="H77" s="41"/>
      <c r="I77" s="33" t="s">
        <v>35</v>
      </c>
      <c r="J77" s="37" t="str">
        <f>E24</f>
        <v>Pavel Pospíšil, DiS.</v>
      </c>
      <c r="K77" s="41"/>
      <c r="L77" s="145"/>
      <c r="S77" s="39"/>
      <c r="T77" s="39"/>
      <c r="U77" s="39"/>
      <c r="V77" s="39"/>
      <c r="W77" s="39"/>
      <c r="X77" s="39"/>
      <c r="Y77" s="39"/>
      <c r="Z77" s="39"/>
      <c r="AA77" s="39"/>
      <c r="AB77" s="39"/>
      <c r="AC77" s="39"/>
      <c r="AD77" s="39"/>
      <c r="AE77" s="39"/>
    </row>
    <row r="78" s="2" customFormat="1" ht="10.32"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11" customFormat="1" ht="29.28" customHeight="1">
      <c r="A79" s="186"/>
      <c r="B79" s="187"/>
      <c r="C79" s="188" t="s">
        <v>229</v>
      </c>
      <c r="D79" s="189" t="s">
        <v>58</v>
      </c>
      <c r="E79" s="189" t="s">
        <v>54</v>
      </c>
      <c r="F79" s="189" t="s">
        <v>55</v>
      </c>
      <c r="G79" s="189" t="s">
        <v>230</v>
      </c>
      <c r="H79" s="189" t="s">
        <v>231</v>
      </c>
      <c r="I79" s="189" t="s">
        <v>232</v>
      </c>
      <c r="J79" s="189" t="s">
        <v>223</v>
      </c>
      <c r="K79" s="190" t="s">
        <v>233</v>
      </c>
      <c r="L79" s="191"/>
      <c r="M79" s="93" t="s">
        <v>19</v>
      </c>
      <c r="N79" s="94" t="s">
        <v>43</v>
      </c>
      <c r="O79" s="94" t="s">
        <v>234</v>
      </c>
      <c r="P79" s="94" t="s">
        <v>235</v>
      </c>
      <c r="Q79" s="94" t="s">
        <v>236</v>
      </c>
      <c r="R79" s="94" t="s">
        <v>237</v>
      </c>
      <c r="S79" s="94" t="s">
        <v>238</v>
      </c>
      <c r="T79" s="95" t="s">
        <v>239</v>
      </c>
      <c r="U79" s="186"/>
      <c r="V79" s="186"/>
      <c r="W79" s="186"/>
      <c r="X79" s="186"/>
      <c r="Y79" s="186"/>
      <c r="Z79" s="186"/>
      <c r="AA79" s="186"/>
      <c r="AB79" s="186"/>
      <c r="AC79" s="186"/>
      <c r="AD79" s="186"/>
      <c r="AE79" s="186"/>
    </row>
    <row r="80" s="2" customFormat="1" ht="22.8" customHeight="1">
      <c r="A80" s="39"/>
      <c r="B80" s="40"/>
      <c r="C80" s="100" t="s">
        <v>240</v>
      </c>
      <c r="D80" s="41"/>
      <c r="E80" s="41"/>
      <c r="F80" s="41"/>
      <c r="G80" s="41"/>
      <c r="H80" s="41"/>
      <c r="I80" s="41"/>
      <c r="J80" s="192">
        <f>BK80</f>
        <v>0</v>
      </c>
      <c r="K80" s="41"/>
      <c r="L80" s="45"/>
      <c r="M80" s="96"/>
      <c r="N80" s="193"/>
      <c r="O80" s="97"/>
      <c r="P80" s="194">
        <f>P81+SUM(P82:P94)</f>
        <v>0</v>
      </c>
      <c r="Q80" s="97"/>
      <c r="R80" s="194">
        <f>R81+SUM(R82:R94)</f>
        <v>0</v>
      </c>
      <c r="S80" s="97"/>
      <c r="T80" s="195">
        <f>T81+SUM(T82:T94)</f>
        <v>0</v>
      </c>
      <c r="U80" s="39"/>
      <c r="V80" s="39"/>
      <c r="W80" s="39"/>
      <c r="X80" s="39"/>
      <c r="Y80" s="39"/>
      <c r="Z80" s="39"/>
      <c r="AA80" s="39"/>
      <c r="AB80" s="39"/>
      <c r="AC80" s="39"/>
      <c r="AD80" s="39"/>
      <c r="AE80" s="39"/>
      <c r="AT80" s="18" t="s">
        <v>72</v>
      </c>
      <c r="AU80" s="18" t="s">
        <v>224</v>
      </c>
      <c r="BK80" s="196">
        <f>BK81+SUM(BK82:BK94)</f>
        <v>0</v>
      </c>
    </row>
    <row r="81" s="2" customFormat="1" ht="24.15" customHeight="1">
      <c r="A81" s="39"/>
      <c r="B81" s="40"/>
      <c r="C81" s="231" t="s">
        <v>80</v>
      </c>
      <c r="D81" s="231" t="s">
        <v>241</v>
      </c>
      <c r="E81" s="232" t="s">
        <v>2613</v>
      </c>
      <c r="F81" s="233" t="s">
        <v>2614</v>
      </c>
      <c r="G81" s="234" t="s">
        <v>258</v>
      </c>
      <c r="H81" s="235">
        <v>5</v>
      </c>
      <c r="I81" s="236"/>
      <c r="J81" s="237">
        <f>ROUND(I81*H81,2)</f>
        <v>0</v>
      </c>
      <c r="K81" s="233" t="s">
        <v>2104</v>
      </c>
      <c r="L81" s="238"/>
      <c r="M81" s="239" t="s">
        <v>19</v>
      </c>
      <c r="N81" s="240" t="s">
        <v>44</v>
      </c>
      <c r="O81" s="85"/>
      <c r="P81" s="222">
        <f>O81*H81</f>
        <v>0</v>
      </c>
      <c r="Q81" s="222">
        <v>0</v>
      </c>
      <c r="R81" s="222">
        <f>Q81*H81</f>
        <v>0</v>
      </c>
      <c r="S81" s="222">
        <v>0</v>
      </c>
      <c r="T81" s="223">
        <f>S81*H81</f>
        <v>0</v>
      </c>
      <c r="U81" s="39"/>
      <c r="V81" s="39"/>
      <c r="W81" s="39"/>
      <c r="X81" s="39"/>
      <c r="Y81" s="39"/>
      <c r="Z81" s="39"/>
      <c r="AA81" s="39"/>
      <c r="AB81" s="39"/>
      <c r="AC81" s="39"/>
      <c r="AD81" s="39"/>
      <c r="AE81" s="39"/>
      <c r="AR81" s="224" t="s">
        <v>82</v>
      </c>
      <c r="AT81" s="224" t="s">
        <v>241</v>
      </c>
      <c r="AU81" s="224" t="s">
        <v>73</v>
      </c>
      <c r="AY81" s="18" t="s">
        <v>244</v>
      </c>
      <c r="BE81" s="225">
        <f>IF(N81="základní",J81,0)</f>
        <v>0</v>
      </c>
      <c r="BF81" s="225">
        <f>IF(N81="snížená",J81,0)</f>
        <v>0</v>
      </c>
      <c r="BG81" s="225">
        <f>IF(N81="zákl. přenesená",J81,0)</f>
        <v>0</v>
      </c>
      <c r="BH81" s="225">
        <f>IF(N81="sníž. přenesená",J81,0)</f>
        <v>0</v>
      </c>
      <c r="BI81" s="225">
        <f>IF(N81="nulová",J81,0)</f>
        <v>0</v>
      </c>
      <c r="BJ81" s="18" t="s">
        <v>80</v>
      </c>
      <c r="BK81" s="225">
        <f>ROUND(I81*H81,2)</f>
        <v>0</v>
      </c>
      <c r="BL81" s="18" t="s">
        <v>80</v>
      </c>
      <c r="BM81" s="224" t="s">
        <v>2615</v>
      </c>
    </row>
    <row r="82" s="2" customFormat="1" ht="24.15" customHeight="1">
      <c r="A82" s="39"/>
      <c r="B82" s="40"/>
      <c r="C82" s="231" t="s">
        <v>82</v>
      </c>
      <c r="D82" s="231" t="s">
        <v>241</v>
      </c>
      <c r="E82" s="232" t="s">
        <v>2605</v>
      </c>
      <c r="F82" s="233" t="s">
        <v>2606</v>
      </c>
      <c r="G82" s="234" t="s">
        <v>250</v>
      </c>
      <c r="H82" s="235">
        <v>3500</v>
      </c>
      <c r="I82" s="236"/>
      <c r="J82" s="237">
        <f>ROUND(I82*H82,2)</f>
        <v>0</v>
      </c>
      <c r="K82" s="233" t="s">
        <v>2104</v>
      </c>
      <c r="L82" s="238"/>
      <c r="M82" s="239" t="s">
        <v>19</v>
      </c>
      <c r="N82" s="240" t="s">
        <v>44</v>
      </c>
      <c r="O82" s="85"/>
      <c r="P82" s="222">
        <f>O82*H82</f>
        <v>0</v>
      </c>
      <c r="Q82" s="222">
        <v>0</v>
      </c>
      <c r="R82" s="222">
        <f>Q82*H82</f>
        <v>0</v>
      </c>
      <c r="S82" s="222">
        <v>0</v>
      </c>
      <c r="T82" s="223">
        <f>S82*H82</f>
        <v>0</v>
      </c>
      <c r="U82" s="39"/>
      <c r="V82" s="39"/>
      <c r="W82" s="39"/>
      <c r="X82" s="39"/>
      <c r="Y82" s="39"/>
      <c r="Z82" s="39"/>
      <c r="AA82" s="39"/>
      <c r="AB82" s="39"/>
      <c r="AC82" s="39"/>
      <c r="AD82" s="39"/>
      <c r="AE82" s="39"/>
      <c r="AR82" s="224" t="s">
        <v>82</v>
      </c>
      <c r="AT82" s="224" t="s">
        <v>241</v>
      </c>
      <c r="AU82" s="224" t="s">
        <v>73</v>
      </c>
      <c r="AY82" s="18" t="s">
        <v>244</v>
      </c>
      <c r="BE82" s="225">
        <f>IF(N82="základní",J82,0)</f>
        <v>0</v>
      </c>
      <c r="BF82" s="225">
        <f>IF(N82="snížená",J82,0)</f>
        <v>0</v>
      </c>
      <c r="BG82" s="225">
        <f>IF(N82="zákl. přenesená",J82,0)</f>
        <v>0</v>
      </c>
      <c r="BH82" s="225">
        <f>IF(N82="sníž. přenesená",J82,0)</f>
        <v>0</v>
      </c>
      <c r="BI82" s="225">
        <f>IF(N82="nulová",J82,0)</f>
        <v>0</v>
      </c>
      <c r="BJ82" s="18" t="s">
        <v>80</v>
      </c>
      <c r="BK82" s="225">
        <f>ROUND(I82*H82,2)</f>
        <v>0</v>
      </c>
      <c r="BL82" s="18" t="s">
        <v>80</v>
      </c>
      <c r="BM82" s="224" t="s">
        <v>2616</v>
      </c>
    </row>
    <row r="83" s="2" customFormat="1" ht="24.15" customHeight="1">
      <c r="A83" s="39"/>
      <c r="B83" s="40"/>
      <c r="C83" s="231" t="s">
        <v>243</v>
      </c>
      <c r="D83" s="231" t="s">
        <v>241</v>
      </c>
      <c r="E83" s="232" t="s">
        <v>2617</v>
      </c>
      <c r="F83" s="233" t="s">
        <v>2618</v>
      </c>
      <c r="G83" s="234" t="s">
        <v>258</v>
      </c>
      <c r="H83" s="235">
        <v>1</v>
      </c>
      <c r="I83" s="236"/>
      <c r="J83" s="237">
        <f>ROUND(I83*H83,2)</f>
        <v>0</v>
      </c>
      <c r="K83" s="233" t="s">
        <v>2104</v>
      </c>
      <c r="L83" s="238"/>
      <c r="M83" s="239" t="s">
        <v>19</v>
      </c>
      <c r="N83" s="240" t="s">
        <v>44</v>
      </c>
      <c r="O83" s="85"/>
      <c r="P83" s="222">
        <f>O83*H83</f>
        <v>0</v>
      </c>
      <c r="Q83" s="222">
        <v>0</v>
      </c>
      <c r="R83" s="222">
        <f>Q83*H83</f>
        <v>0</v>
      </c>
      <c r="S83" s="222">
        <v>0</v>
      </c>
      <c r="T83" s="223">
        <f>S83*H83</f>
        <v>0</v>
      </c>
      <c r="U83" s="39"/>
      <c r="V83" s="39"/>
      <c r="W83" s="39"/>
      <c r="X83" s="39"/>
      <c r="Y83" s="39"/>
      <c r="Z83" s="39"/>
      <c r="AA83" s="39"/>
      <c r="AB83" s="39"/>
      <c r="AC83" s="39"/>
      <c r="AD83" s="39"/>
      <c r="AE83" s="39"/>
      <c r="AR83" s="224" t="s">
        <v>82</v>
      </c>
      <c r="AT83" s="224" t="s">
        <v>241</v>
      </c>
      <c r="AU83" s="224" t="s">
        <v>73</v>
      </c>
      <c r="AY83" s="18" t="s">
        <v>244</v>
      </c>
      <c r="BE83" s="225">
        <f>IF(N83="základní",J83,0)</f>
        <v>0</v>
      </c>
      <c r="BF83" s="225">
        <f>IF(N83="snížená",J83,0)</f>
        <v>0</v>
      </c>
      <c r="BG83" s="225">
        <f>IF(N83="zákl. přenesená",J83,0)</f>
        <v>0</v>
      </c>
      <c r="BH83" s="225">
        <f>IF(N83="sníž. přenesená",J83,0)</f>
        <v>0</v>
      </c>
      <c r="BI83" s="225">
        <f>IF(N83="nulová",J83,0)</f>
        <v>0</v>
      </c>
      <c r="BJ83" s="18" t="s">
        <v>80</v>
      </c>
      <c r="BK83" s="225">
        <f>ROUND(I83*H83,2)</f>
        <v>0</v>
      </c>
      <c r="BL83" s="18" t="s">
        <v>80</v>
      </c>
      <c r="BM83" s="224" t="s">
        <v>2619</v>
      </c>
    </row>
    <row r="84" s="2" customFormat="1" ht="24.15" customHeight="1">
      <c r="A84" s="39"/>
      <c r="B84" s="40"/>
      <c r="C84" s="231" t="s">
        <v>264</v>
      </c>
      <c r="D84" s="231" t="s">
        <v>241</v>
      </c>
      <c r="E84" s="232" t="s">
        <v>2620</v>
      </c>
      <c r="F84" s="233" t="s">
        <v>2621</v>
      </c>
      <c r="G84" s="234" t="s">
        <v>258</v>
      </c>
      <c r="H84" s="235">
        <v>1</v>
      </c>
      <c r="I84" s="236"/>
      <c r="J84" s="237">
        <f>ROUND(I84*H84,2)</f>
        <v>0</v>
      </c>
      <c r="K84" s="233" t="s">
        <v>2104</v>
      </c>
      <c r="L84" s="238"/>
      <c r="M84" s="239" t="s">
        <v>19</v>
      </c>
      <c r="N84" s="240" t="s">
        <v>44</v>
      </c>
      <c r="O84" s="85"/>
      <c r="P84" s="222">
        <f>O84*H84</f>
        <v>0</v>
      </c>
      <c r="Q84" s="222">
        <v>0</v>
      </c>
      <c r="R84" s="222">
        <f>Q84*H84</f>
        <v>0</v>
      </c>
      <c r="S84" s="222">
        <v>0</v>
      </c>
      <c r="T84" s="223">
        <f>S84*H84</f>
        <v>0</v>
      </c>
      <c r="U84" s="39"/>
      <c r="V84" s="39"/>
      <c r="W84" s="39"/>
      <c r="X84" s="39"/>
      <c r="Y84" s="39"/>
      <c r="Z84" s="39"/>
      <c r="AA84" s="39"/>
      <c r="AB84" s="39"/>
      <c r="AC84" s="39"/>
      <c r="AD84" s="39"/>
      <c r="AE84" s="39"/>
      <c r="AR84" s="224" t="s">
        <v>82</v>
      </c>
      <c r="AT84" s="224" t="s">
        <v>241</v>
      </c>
      <c r="AU84" s="224" t="s">
        <v>73</v>
      </c>
      <c r="AY84" s="18" t="s">
        <v>244</v>
      </c>
      <c r="BE84" s="225">
        <f>IF(N84="základní",J84,0)</f>
        <v>0</v>
      </c>
      <c r="BF84" s="225">
        <f>IF(N84="snížená",J84,0)</f>
        <v>0</v>
      </c>
      <c r="BG84" s="225">
        <f>IF(N84="zákl. přenesená",J84,0)</f>
        <v>0</v>
      </c>
      <c r="BH84" s="225">
        <f>IF(N84="sníž. přenesená",J84,0)</f>
        <v>0</v>
      </c>
      <c r="BI84" s="225">
        <f>IF(N84="nulová",J84,0)</f>
        <v>0</v>
      </c>
      <c r="BJ84" s="18" t="s">
        <v>80</v>
      </c>
      <c r="BK84" s="225">
        <f>ROUND(I84*H84,2)</f>
        <v>0</v>
      </c>
      <c r="BL84" s="18" t="s">
        <v>80</v>
      </c>
      <c r="BM84" s="224" t="s">
        <v>2622</v>
      </c>
    </row>
    <row r="85" s="2" customFormat="1" ht="24.15" customHeight="1">
      <c r="A85" s="39"/>
      <c r="B85" s="40"/>
      <c r="C85" s="231" t="s">
        <v>269</v>
      </c>
      <c r="D85" s="231" t="s">
        <v>241</v>
      </c>
      <c r="E85" s="232" t="s">
        <v>2623</v>
      </c>
      <c r="F85" s="233" t="s">
        <v>2624</v>
      </c>
      <c r="G85" s="234" t="s">
        <v>258</v>
      </c>
      <c r="H85" s="235">
        <v>1</v>
      </c>
      <c r="I85" s="236"/>
      <c r="J85" s="237">
        <f>ROUND(I85*H85,2)</f>
        <v>0</v>
      </c>
      <c r="K85" s="233" t="s">
        <v>2104</v>
      </c>
      <c r="L85" s="238"/>
      <c r="M85" s="239" t="s">
        <v>19</v>
      </c>
      <c r="N85" s="240"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82</v>
      </c>
      <c r="AT85" s="224" t="s">
        <v>241</v>
      </c>
      <c r="AU85" s="224" t="s">
        <v>73</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80</v>
      </c>
      <c r="BM85" s="224" t="s">
        <v>2625</v>
      </c>
    </row>
    <row r="86" s="2" customFormat="1" ht="21.75" customHeight="1">
      <c r="A86" s="39"/>
      <c r="B86" s="40"/>
      <c r="C86" s="231" t="s">
        <v>275</v>
      </c>
      <c r="D86" s="231" t="s">
        <v>241</v>
      </c>
      <c r="E86" s="232" t="s">
        <v>2626</v>
      </c>
      <c r="F86" s="233" t="s">
        <v>2627</v>
      </c>
      <c r="G86" s="234" t="s">
        <v>250</v>
      </c>
      <c r="H86" s="235">
        <v>50</v>
      </c>
      <c r="I86" s="236"/>
      <c r="J86" s="237">
        <f>ROUND(I86*H86,2)</f>
        <v>0</v>
      </c>
      <c r="K86" s="233" t="s">
        <v>2104</v>
      </c>
      <c r="L86" s="238"/>
      <c r="M86" s="239" t="s">
        <v>19</v>
      </c>
      <c r="N86" s="240"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82</v>
      </c>
      <c r="AT86" s="224" t="s">
        <v>241</v>
      </c>
      <c r="AU86" s="224" t="s">
        <v>73</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80</v>
      </c>
      <c r="BM86" s="224" t="s">
        <v>2628</v>
      </c>
    </row>
    <row r="87" s="2" customFormat="1" ht="16.5" customHeight="1">
      <c r="A87" s="39"/>
      <c r="B87" s="40"/>
      <c r="C87" s="231" t="s">
        <v>288</v>
      </c>
      <c r="D87" s="231" t="s">
        <v>241</v>
      </c>
      <c r="E87" s="232" t="s">
        <v>2629</v>
      </c>
      <c r="F87" s="233" t="s">
        <v>2630</v>
      </c>
      <c r="G87" s="234" t="s">
        <v>258</v>
      </c>
      <c r="H87" s="235">
        <v>2</v>
      </c>
      <c r="I87" s="236"/>
      <c r="J87" s="237">
        <f>ROUND(I87*H87,2)</f>
        <v>0</v>
      </c>
      <c r="K87" s="233" t="s">
        <v>2104</v>
      </c>
      <c r="L87" s="238"/>
      <c r="M87" s="239" t="s">
        <v>19</v>
      </c>
      <c r="N87" s="240"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82</v>
      </c>
      <c r="AT87" s="224" t="s">
        <v>241</v>
      </c>
      <c r="AU87" s="224" t="s">
        <v>73</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80</v>
      </c>
      <c r="BM87" s="224" t="s">
        <v>2631</v>
      </c>
    </row>
    <row r="88" s="2" customFormat="1" ht="16.5" customHeight="1">
      <c r="A88" s="39"/>
      <c r="B88" s="40"/>
      <c r="C88" s="231" t="s">
        <v>263</v>
      </c>
      <c r="D88" s="231" t="s">
        <v>241</v>
      </c>
      <c r="E88" s="232" t="s">
        <v>2632</v>
      </c>
      <c r="F88" s="233" t="s">
        <v>2633</v>
      </c>
      <c r="G88" s="234" t="s">
        <v>258</v>
      </c>
      <c r="H88" s="235">
        <v>2</v>
      </c>
      <c r="I88" s="236"/>
      <c r="J88" s="237">
        <f>ROUND(I88*H88,2)</f>
        <v>0</v>
      </c>
      <c r="K88" s="233" t="s">
        <v>2104</v>
      </c>
      <c r="L88" s="238"/>
      <c r="M88" s="239" t="s">
        <v>19</v>
      </c>
      <c r="N88" s="240"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82</v>
      </c>
      <c r="AT88" s="224" t="s">
        <v>241</v>
      </c>
      <c r="AU88" s="224" t="s">
        <v>73</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80</v>
      </c>
      <c r="BM88" s="224" t="s">
        <v>2634</v>
      </c>
    </row>
    <row r="89" s="2" customFormat="1" ht="16.5" customHeight="1">
      <c r="A89" s="39"/>
      <c r="B89" s="40"/>
      <c r="C89" s="231" t="s">
        <v>302</v>
      </c>
      <c r="D89" s="231" t="s">
        <v>241</v>
      </c>
      <c r="E89" s="232" t="s">
        <v>2635</v>
      </c>
      <c r="F89" s="233" t="s">
        <v>2636</v>
      </c>
      <c r="G89" s="234" t="s">
        <v>258</v>
      </c>
      <c r="H89" s="235">
        <v>1</v>
      </c>
      <c r="I89" s="236"/>
      <c r="J89" s="237">
        <f>ROUND(I89*H89,2)</f>
        <v>0</v>
      </c>
      <c r="K89" s="233" t="s">
        <v>2104</v>
      </c>
      <c r="L89" s="238"/>
      <c r="M89" s="239" t="s">
        <v>19</v>
      </c>
      <c r="N89" s="240"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82</v>
      </c>
      <c r="AT89" s="224" t="s">
        <v>241</v>
      </c>
      <c r="AU89" s="224" t="s">
        <v>73</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80</v>
      </c>
      <c r="BM89" s="224" t="s">
        <v>2637</v>
      </c>
    </row>
    <row r="90" s="2" customFormat="1" ht="16.5" customHeight="1">
      <c r="A90" s="39"/>
      <c r="B90" s="40"/>
      <c r="C90" s="231" t="s">
        <v>308</v>
      </c>
      <c r="D90" s="231" t="s">
        <v>241</v>
      </c>
      <c r="E90" s="232" t="s">
        <v>2638</v>
      </c>
      <c r="F90" s="233" t="s">
        <v>2639</v>
      </c>
      <c r="G90" s="234" t="s">
        <v>258</v>
      </c>
      <c r="H90" s="235">
        <v>1</v>
      </c>
      <c r="I90" s="236"/>
      <c r="J90" s="237">
        <f>ROUND(I90*H90,2)</f>
        <v>0</v>
      </c>
      <c r="K90" s="233" t="s">
        <v>2104</v>
      </c>
      <c r="L90" s="238"/>
      <c r="M90" s="239" t="s">
        <v>19</v>
      </c>
      <c r="N90" s="240"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82</v>
      </c>
      <c r="AT90" s="224" t="s">
        <v>241</v>
      </c>
      <c r="AU90" s="224" t="s">
        <v>73</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80</v>
      </c>
      <c r="BM90" s="224" t="s">
        <v>2640</v>
      </c>
    </row>
    <row r="91" s="2" customFormat="1" ht="33" customHeight="1">
      <c r="A91" s="39"/>
      <c r="B91" s="40"/>
      <c r="C91" s="231" t="s">
        <v>313</v>
      </c>
      <c r="D91" s="231" t="s">
        <v>241</v>
      </c>
      <c r="E91" s="232" t="s">
        <v>2641</v>
      </c>
      <c r="F91" s="233" t="s">
        <v>2642</v>
      </c>
      <c r="G91" s="234" t="s">
        <v>258</v>
      </c>
      <c r="H91" s="235">
        <v>1</v>
      </c>
      <c r="I91" s="236"/>
      <c r="J91" s="237">
        <f>ROUND(I91*H91,2)</f>
        <v>0</v>
      </c>
      <c r="K91" s="233" t="s">
        <v>2104</v>
      </c>
      <c r="L91" s="238"/>
      <c r="M91" s="239" t="s">
        <v>19</v>
      </c>
      <c r="N91" s="240"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82</v>
      </c>
      <c r="AT91" s="224" t="s">
        <v>241</v>
      </c>
      <c r="AU91" s="224" t="s">
        <v>73</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80</v>
      </c>
      <c r="BM91" s="224" t="s">
        <v>2643</v>
      </c>
    </row>
    <row r="92" s="2" customFormat="1" ht="16.5" customHeight="1">
      <c r="A92" s="39"/>
      <c r="B92" s="40"/>
      <c r="C92" s="231" t="s">
        <v>8</v>
      </c>
      <c r="D92" s="231" t="s">
        <v>241</v>
      </c>
      <c r="E92" s="232" t="s">
        <v>1691</v>
      </c>
      <c r="F92" s="233" t="s">
        <v>1692</v>
      </c>
      <c r="G92" s="234" t="s">
        <v>258</v>
      </c>
      <c r="H92" s="235">
        <v>1</v>
      </c>
      <c r="I92" s="236"/>
      <c r="J92" s="237">
        <f>ROUND(I92*H92,2)</f>
        <v>0</v>
      </c>
      <c r="K92" s="233" t="s">
        <v>2104</v>
      </c>
      <c r="L92" s="238"/>
      <c r="M92" s="239" t="s">
        <v>19</v>
      </c>
      <c r="N92" s="240"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82</v>
      </c>
      <c r="AT92" s="224" t="s">
        <v>241</v>
      </c>
      <c r="AU92" s="224" t="s">
        <v>73</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80</v>
      </c>
      <c r="BM92" s="224" t="s">
        <v>2644</v>
      </c>
    </row>
    <row r="93" s="2" customFormat="1" ht="16.5" customHeight="1">
      <c r="A93" s="39"/>
      <c r="B93" s="40"/>
      <c r="C93" s="231" t="s">
        <v>322</v>
      </c>
      <c r="D93" s="231" t="s">
        <v>241</v>
      </c>
      <c r="E93" s="232" t="s">
        <v>2645</v>
      </c>
      <c r="F93" s="233" t="s">
        <v>2646</v>
      </c>
      <c r="G93" s="234" t="s">
        <v>258</v>
      </c>
      <c r="H93" s="235">
        <v>1</v>
      </c>
      <c r="I93" s="236"/>
      <c r="J93" s="237">
        <f>ROUND(I93*H93,2)</f>
        <v>0</v>
      </c>
      <c r="K93" s="233" t="s">
        <v>2104</v>
      </c>
      <c r="L93" s="238"/>
      <c r="M93" s="239" t="s">
        <v>19</v>
      </c>
      <c r="N93" s="240"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82</v>
      </c>
      <c r="AT93" s="224" t="s">
        <v>241</v>
      </c>
      <c r="AU93" s="224" t="s">
        <v>73</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80</v>
      </c>
      <c r="BM93" s="224" t="s">
        <v>2647</v>
      </c>
    </row>
    <row r="94" s="12" customFormat="1" ht="25.92" customHeight="1">
      <c r="A94" s="12"/>
      <c r="B94" s="197"/>
      <c r="C94" s="198"/>
      <c r="D94" s="199" t="s">
        <v>72</v>
      </c>
      <c r="E94" s="200" t="s">
        <v>606</v>
      </c>
      <c r="F94" s="200" t="s">
        <v>607</v>
      </c>
      <c r="G94" s="198"/>
      <c r="H94" s="198"/>
      <c r="I94" s="201"/>
      <c r="J94" s="202">
        <f>BK94</f>
        <v>0</v>
      </c>
      <c r="K94" s="198"/>
      <c r="L94" s="203"/>
      <c r="M94" s="204"/>
      <c r="N94" s="205"/>
      <c r="O94" s="205"/>
      <c r="P94" s="206">
        <f>SUM(P95:P108)</f>
        <v>0</v>
      </c>
      <c r="Q94" s="205"/>
      <c r="R94" s="206">
        <f>SUM(R95:R108)</f>
        <v>0</v>
      </c>
      <c r="S94" s="205"/>
      <c r="T94" s="207">
        <f>SUM(T95:T108)</f>
        <v>0</v>
      </c>
      <c r="U94" s="12"/>
      <c r="V94" s="12"/>
      <c r="W94" s="12"/>
      <c r="X94" s="12"/>
      <c r="Y94" s="12"/>
      <c r="Z94" s="12"/>
      <c r="AA94" s="12"/>
      <c r="AB94" s="12"/>
      <c r="AC94" s="12"/>
      <c r="AD94" s="12"/>
      <c r="AE94" s="12"/>
      <c r="AR94" s="208" t="s">
        <v>264</v>
      </c>
      <c r="AT94" s="209" t="s">
        <v>72</v>
      </c>
      <c r="AU94" s="209" t="s">
        <v>73</v>
      </c>
      <c r="AY94" s="208" t="s">
        <v>244</v>
      </c>
      <c r="BK94" s="210">
        <f>SUM(BK95:BK108)</f>
        <v>0</v>
      </c>
    </row>
    <row r="95" s="2" customFormat="1" ht="37.8" customHeight="1">
      <c r="A95" s="39"/>
      <c r="B95" s="40"/>
      <c r="C95" s="213" t="s">
        <v>327</v>
      </c>
      <c r="D95" s="213" t="s">
        <v>247</v>
      </c>
      <c r="E95" s="214" t="s">
        <v>1737</v>
      </c>
      <c r="F95" s="215" t="s">
        <v>1738</v>
      </c>
      <c r="G95" s="216" t="s">
        <v>258</v>
      </c>
      <c r="H95" s="217">
        <v>1</v>
      </c>
      <c r="I95" s="218"/>
      <c r="J95" s="219">
        <f>ROUND(I95*H95,2)</f>
        <v>0</v>
      </c>
      <c r="K95" s="215" t="s">
        <v>2104</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80</v>
      </c>
      <c r="AT95" s="224" t="s">
        <v>247</v>
      </c>
      <c r="AU95" s="224" t="s">
        <v>80</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80</v>
      </c>
      <c r="BM95" s="224" t="s">
        <v>2648</v>
      </c>
    </row>
    <row r="96" s="2" customFormat="1" ht="62.7" customHeight="1">
      <c r="A96" s="39"/>
      <c r="B96" s="40"/>
      <c r="C96" s="213" t="s">
        <v>332</v>
      </c>
      <c r="D96" s="213" t="s">
        <v>247</v>
      </c>
      <c r="E96" s="214" t="s">
        <v>2409</v>
      </c>
      <c r="F96" s="215" t="s">
        <v>2410</v>
      </c>
      <c r="G96" s="216" t="s">
        <v>258</v>
      </c>
      <c r="H96" s="217">
        <v>1</v>
      </c>
      <c r="I96" s="218"/>
      <c r="J96" s="219">
        <f>ROUND(I96*H96,2)</f>
        <v>0</v>
      </c>
      <c r="K96" s="215" t="s">
        <v>2104</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80</v>
      </c>
      <c r="AT96" s="224" t="s">
        <v>247</v>
      </c>
      <c r="AU96" s="224" t="s">
        <v>80</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80</v>
      </c>
      <c r="BM96" s="224" t="s">
        <v>2649</v>
      </c>
    </row>
    <row r="97" s="2" customFormat="1" ht="62.7" customHeight="1">
      <c r="A97" s="39"/>
      <c r="B97" s="40"/>
      <c r="C97" s="213" t="s">
        <v>252</v>
      </c>
      <c r="D97" s="213" t="s">
        <v>247</v>
      </c>
      <c r="E97" s="214" t="s">
        <v>2650</v>
      </c>
      <c r="F97" s="215" t="s">
        <v>2651</v>
      </c>
      <c r="G97" s="216" t="s">
        <v>258</v>
      </c>
      <c r="H97" s="217">
        <v>1</v>
      </c>
      <c r="I97" s="218"/>
      <c r="J97" s="219">
        <f>ROUND(I97*H97,2)</f>
        <v>0</v>
      </c>
      <c r="K97" s="215" t="s">
        <v>2104</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80</v>
      </c>
      <c r="AT97" s="224" t="s">
        <v>247</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80</v>
      </c>
      <c r="BM97" s="224" t="s">
        <v>2652</v>
      </c>
    </row>
    <row r="98" s="2" customFormat="1" ht="16.5" customHeight="1">
      <c r="A98" s="39"/>
      <c r="B98" s="40"/>
      <c r="C98" s="213" t="s">
        <v>411</v>
      </c>
      <c r="D98" s="213" t="s">
        <v>247</v>
      </c>
      <c r="E98" s="214" t="s">
        <v>2653</v>
      </c>
      <c r="F98" s="215" t="s">
        <v>2654</v>
      </c>
      <c r="G98" s="216" t="s">
        <v>258</v>
      </c>
      <c r="H98" s="217">
        <v>1</v>
      </c>
      <c r="I98" s="218"/>
      <c r="J98" s="219">
        <f>ROUND(I98*H98,2)</f>
        <v>0</v>
      </c>
      <c r="K98" s="215" t="s">
        <v>2104</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80</v>
      </c>
      <c r="AT98" s="224" t="s">
        <v>247</v>
      </c>
      <c r="AU98" s="224" t="s">
        <v>80</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80</v>
      </c>
      <c r="BM98" s="224" t="s">
        <v>2655</v>
      </c>
    </row>
    <row r="99" s="2" customFormat="1" ht="24.15" customHeight="1">
      <c r="A99" s="39"/>
      <c r="B99" s="40"/>
      <c r="C99" s="213" t="s">
        <v>416</v>
      </c>
      <c r="D99" s="213" t="s">
        <v>247</v>
      </c>
      <c r="E99" s="214" t="s">
        <v>2656</v>
      </c>
      <c r="F99" s="215" t="s">
        <v>2657</v>
      </c>
      <c r="G99" s="216" t="s">
        <v>258</v>
      </c>
      <c r="H99" s="217">
        <v>1</v>
      </c>
      <c r="I99" s="218"/>
      <c r="J99" s="219">
        <f>ROUND(I99*H99,2)</f>
        <v>0</v>
      </c>
      <c r="K99" s="215" t="s">
        <v>2104</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80</v>
      </c>
      <c r="AT99" s="224" t="s">
        <v>247</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80</v>
      </c>
      <c r="BM99" s="224" t="s">
        <v>2658</v>
      </c>
    </row>
    <row r="100" s="2" customFormat="1" ht="37.8" customHeight="1">
      <c r="A100" s="39"/>
      <c r="B100" s="40"/>
      <c r="C100" s="213" t="s">
        <v>420</v>
      </c>
      <c r="D100" s="213" t="s">
        <v>247</v>
      </c>
      <c r="E100" s="214" t="s">
        <v>2659</v>
      </c>
      <c r="F100" s="215" t="s">
        <v>2660</v>
      </c>
      <c r="G100" s="216" t="s">
        <v>258</v>
      </c>
      <c r="H100" s="217">
        <v>1</v>
      </c>
      <c r="I100" s="218"/>
      <c r="J100" s="219">
        <f>ROUND(I100*H100,2)</f>
        <v>0</v>
      </c>
      <c r="K100" s="215" t="s">
        <v>2104</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80</v>
      </c>
      <c r="AT100" s="224" t="s">
        <v>247</v>
      </c>
      <c r="AU100" s="224" t="s">
        <v>80</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80</v>
      </c>
      <c r="BM100" s="224" t="s">
        <v>2661</v>
      </c>
    </row>
    <row r="101" s="2" customFormat="1" ht="24.15" customHeight="1">
      <c r="A101" s="39"/>
      <c r="B101" s="40"/>
      <c r="C101" s="213" t="s">
        <v>424</v>
      </c>
      <c r="D101" s="213" t="s">
        <v>247</v>
      </c>
      <c r="E101" s="214" t="s">
        <v>2662</v>
      </c>
      <c r="F101" s="215" t="s">
        <v>2663</v>
      </c>
      <c r="G101" s="216" t="s">
        <v>258</v>
      </c>
      <c r="H101" s="217">
        <v>1</v>
      </c>
      <c r="I101" s="218"/>
      <c r="J101" s="219">
        <f>ROUND(I101*H101,2)</f>
        <v>0</v>
      </c>
      <c r="K101" s="215" t="s">
        <v>2104</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80</v>
      </c>
      <c r="AT101" s="224" t="s">
        <v>247</v>
      </c>
      <c r="AU101" s="224" t="s">
        <v>80</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80</v>
      </c>
      <c r="BM101" s="224" t="s">
        <v>2664</v>
      </c>
    </row>
    <row r="102" s="2" customFormat="1" ht="37.8" customHeight="1">
      <c r="A102" s="39"/>
      <c r="B102" s="40"/>
      <c r="C102" s="213" t="s">
        <v>7</v>
      </c>
      <c r="D102" s="213" t="s">
        <v>247</v>
      </c>
      <c r="E102" s="214" t="s">
        <v>2665</v>
      </c>
      <c r="F102" s="215" t="s">
        <v>2666</v>
      </c>
      <c r="G102" s="216" t="s">
        <v>258</v>
      </c>
      <c r="H102" s="217">
        <v>1</v>
      </c>
      <c r="I102" s="218"/>
      <c r="J102" s="219">
        <f>ROUND(I102*H102,2)</f>
        <v>0</v>
      </c>
      <c r="K102" s="215" t="s">
        <v>2104</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80</v>
      </c>
      <c r="AT102" s="224" t="s">
        <v>247</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80</v>
      </c>
      <c r="BM102" s="224" t="s">
        <v>2667</v>
      </c>
    </row>
    <row r="103" s="2" customFormat="1">
      <c r="A103" s="39"/>
      <c r="B103" s="40"/>
      <c r="C103" s="41"/>
      <c r="D103" s="241" t="s">
        <v>282</v>
      </c>
      <c r="E103" s="41"/>
      <c r="F103" s="242" t="s">
        <v>2668</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282</v>
      </c>
      <c r="AU103" s="18" t="s">
        <v>80</v>
      </c>
    </row>
    <row r="104" s="2" customFormat="1" ht="24.15" customHeight="1">
      <c r="A104" s="39"/>
      <c r="B104" s="40"/>
      <c r="C104" s="213" t="s">
        <v>431</v>
      </c>
      <c r="D104" s="213" t="s">
        <v>247</v>
      </c>
      <c r="E104" s="214" t="s">
        <v>2339</v>
      </c>
      <c r="F104" s="215" t="s">
        <v>2340</v>
      </c>
      <c r="G104" s="216" t="s">
        <v>258</v>
      </c>
      <c r="H104" s="217">
        <v>3</v>
      </c>
      <c r="I104" s="218"/>
      <c r="J104" s="219">
        <f>ROUND(I104*H104,2)</f>
        <v>0</v>
      </c>
      <c r="K104" s="215" t="s">
        <v>2104</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80</v>
      </c>
      <c r="AT104" s="224" t="s">
        <v>247</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80</v>
      </c>
      <c r="BM104" s="224" t="s">
        <v>2669</v>
      </c>
    </row>
    <row r="105" s="2" customFormat="1" ht="24.15" customHeight="1">
      <c r="A105" s="39"/>
      <c r="B105" s="40"/>
      <c r="C105" s="213" t="s">
        <v>437</v>
      </c>
      <c r="D105" s="213" t="s">
        <v>247</v>
      </c>
      <c r="E105" s="214" t="s">
        <v>2670</v>
      </c>
      <c r="F105" s="215" t="s">
        <v>2671</v>
      </c>
      <c r="G105" s="216" t="s">
        <v>258</v>
      </c>
      <c r="H105" s="217">
        <v>1</v>
      </c>
      <c r="I105" s="218"/>
      <c r="J105" s="219">
        <f>ROUND(I105*H105,2)</f>
        <v>0</v>
      </c>
      <c r="K105" s="215" t="s">
        <v>2104</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80</v>
      </c>
      <c r="AT105" s="224" t="s">
        <v>247</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80</v>
      </c>
      <c r="BM105" s="224" t="s">
        <v>2672</v>
      </c>
    </row>
    <row r="106" s="2" customFormat="1" ht="16.5" customHeight="1">
      <c r="A106" s="39"/>
      <c r="B106" s="40"/>
      <c r="C106" s="231" t="s">
        <v>442</v>
      </c>
      <c r="D106" s="231" t="s">
        <v>241</v>
      </c>
      <c r="E106" s="232" t="s">
        <v>2673</v>
      </c>
      <c r="F106" s="233" t="s">
        <v>2674</v>
      </c>
      <c r="G106" s="234" t="s">
        <v>250</v>
      </c>
      <c r="H106" s="235">
        <v>150</v>
      </c>
      <c r="I106" s="236"/>
      <c r="J106" s="237">
        <f>ROUND(I106*H106,2)</f>
        <v>0</v>
      </c>
      <c r="K106" s="233" t="s">
        <v>2104</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82</v>
      </c>
      <c r="AT106" s="224" t="s">
        <v>241</v>
      </c>
      <c r="AU106" s="224" t="s">
        <v>80</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80</v>
      </c>
      <c r="BM106" s="224" t="s">
        <v>2675</v>
      </c>
    </row>
    <row r="107" s="2" customFormat="1" ht="24.15" customHeight="1">
      <c r="A107" s="39"/>
      <c r="B107" s="40"/>
      <c r="C107" s="231" t="s">
        <v>446</v>
      </c>
      <c r="D107" s="231" t="s">
        <v>241</v>
      </c>
      <c r="E107" s="232" t="s">
        <v>2676</v>
      </c>
      <c r="F107" s="233" t="s">
        <v>2677</v>
      </c>
      <c r="G107" s="234" t="s">
        <v>258</v>
      </c>
      <c r="H107" s="235">
        <v>1</v>
      </c>
      <c r="I107" s="236"/>
      <c r="J107" s="237">
        <f>ROUND(I107*H107,2)</f>
        <v>0</v>
      </c>
      <c r="K107" s="233" t="s">
        <v>2104</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82</v>
      </c>
      <c r="AT107" s="224" t="s">
        <v>241</v>
      </c>
      <c r="AU107" s="224" t="s">
        <v>80</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80</v>
      </c>
      <c r="BM107" s="224" t="s">
        <v>2678</v>
      </c>
    </row>
    <row r="108" s="2" customFormat="1" ht="24.15" customHeight="1">
      <c r="A108" s="39"/>
      <c r="B108" s="40"/>
      <c r="C108" s="213" t="s">
        <v>450</v>
      </c>
      <c r="D108" s="213" t="s">
        <v>247</v>
      </c>
      <c r="E108" s="214" t="s">
        <v>2679</v>
      </c>
      <c r="F108" s="215" t="s">
        <v>2680</v>
      </c>
      <c r="G108" s="216" t="s">
        <v>258</v>
      </c>
      <c r="H108" s="217">
        <v>1</v>
      </c>
      <c r="I108" s="218"/>
      <c r="J108" s="219">
        <f>ROUND(I108*H108,2)</f>
        <v>0</v>
      </c>
      <c r="K108" s="215" t="s">
        <v>2104</v>
      </c>
      <c r="L108" s="45"/>
      <c r="M108" s="278" t="s">
        <v>19</v>
      </c>
      <c r="N108" s="279" t="s">
        <v>44</v>
      </c>
      <c r="O108" s="280"/>
      <c r="P108" s="281">
        <f>O108*H108</f>
        <v>0</v>
      </c>
      <c r="Q108" s="281">
        <v>0</v>
      </c>
      <c r="R108" s="281">
        <f>Q108*H108</f>
        <v>0</v>
      </c>
      <c r="S108" s="281">
        <v>0</v>
      </c>
      <c r="T108" s="282">
        <f>S108*H108</f>
        <v>0</v>
      </c>
      <c r="U108" s="39"/>
      <c r="V108" s="39"/>
      <c r="W108" s="39"/>
      <c r="X108" s="39"/>
      <c r="Y108" s="39"/>
      <c r="Z108" s="39"/>
      <c r="AA108" s="39"/>
      <c r="AB108" s="39"/>
      <c r="AC108" s="39"/>
      <c r="AD108" s="39"/>
      <c r="AE108" s="39"/>
      <c r="AR108" s="224" t="s">
        <v>80</v>
      </c>
      <c r="AT108" s="224" t="s">
        <v>247</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80</v>
      </c>
      <c r="BM108" s="224" t="s">
        <v>2681</v>
      </c>
    </row>
    <row r="109" s="2" customFormat="1" ht="6.96" customHeight="1">
      <c r="A109" s="39"/>
      <c r="B109" s="60"/>
      <c r="C109" s="61"/>
      <c r="D109" s="61"/>
      <c r="E109" s="61"/>
      <c r="F109" s="61"/>
      <c r="G109" s="61"/>
      <c r="H109" s="61"/>
      <c r="I109" s="61"/>
      <c r="J109" s="61"/>
      <c r="K109" s="61"/>
      <c r="L109" s="45"/>
      <c r="M109" s="39"/>
      <c r="O109" s="39"/>
      <c r="P109" s="39"/>
      <c r="Q109" s="39"/>
      <c r="R109" s="39"/>
      <c r="S109" s="39"/>
      <c r="T109" s="39"/>
      <c r="U109" s="39"/>
      <c r="V109" s="39"/>
      <c r="W109" s="39"/>
      <c r="X109" s="39"/>
      <c r="Y109" s="39"/>
      <c r="Z109" s="39"/>
      <c r="AA109" s="39"/>
      <c r="AB109" s="39"/>
      <c r="AC109" s="39"/>
      <c r="AD109" s="39"/>
      <c r="AE109" s="39"/>
    </row>
  </sheetData>
  <sheetProtection sheet="1" autoFilter="0" formatColumns="0" formatRows="0" objects="1" scenarios="1" spinCount="100000" saltValue="bUHmIHK7OM6M1l6e0yh5V3JJeZOi1J1JFmEeUAJetHFBR+cMpi078jt3JkbMZhHygzQNPkbnETgi3EOartyksg==" hashValue="QHYy+TKdVg2zTPGqEVPpoyyCQMIttVQN5EhCsDZR3WZje5k5+swUetAQ48KUeERO2xte1C24PJNyMfDmCOhK0A==" algorithmName="SHA-512" password="CC35"/>
  <autoFilter ref="C79:K108"/>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2612</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2682</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2150</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tr">
        <f>IF('Rekapitulace zakázky'!AN16="","",'Rekapitulace zakázky'!AN16)</f>
        <v>25525441</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tr">
        <f>IF('Rekapitulace zakázky'!E17="","",'Rekapitulace zakázky'!E17)</f>
        <v>Signal Projekt s.r.o.</v>
      </c>
      <c r="F23" s="39"/>
      <c r="G23" s="39"/>
      <c r="H23" s="39"/>
      <c r="I23" s="143" t="s">
        <v>28</v>
      </c>
      <c r="J23" s="134" t="str">
        <f>IF('Rekapitulace zakázky'!AN17="","",'Rekapitulace zakázky'!AN17)</f>
        <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ROUND(J85,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ROUND((SUM(BE85:BE87)),  2)</f>
        <v>0</v>
      </c>
      <c r="G35" s="39"/>
      <c r="H35" s="39"/>
      <c r="I35" s="158">
        <v>0.20999999999999999</v>
      </c>
      <c r="J35" s="157">
        <f>ROUND(((SUM(BE85:BE87))*I35),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ROUND((SUM(BF85:BF87)),  2)</f>
        <v>0</v>
      </c>
      <c r="G36" s="39"/>
      <c r="H36" s="39"/>
      <c r="I36" s="158">
        <v>0.12</v>
      </c>
      <c r="J36" s="157">
        <f>ROUND(((SUM(BF85:BF87))*I36),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ROUND((SUM(BG85:BG87)),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ROUND((SUM(BH85:BH87)),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ROUND((SUM(BI85:BI87)),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2612</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URS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Potštejn, Doubleby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J85</f>
        <v>0</v>
      </c>
      <c r="K63" s="41"/>
      <c r="L63" s="145"/>
      <c r="S63" s="39"/>
      <c r="T63" s="39"/>
      <c r="U63" s="39"/>
      <c r="V63" s="39"/>
      <c r="W63" s="39"/>
      <c r="X63" s="39"/>
      <c r="Y63" s="39"/>
      <c r="Z63" s="39"/>
      <c r="AA63" s="39"/>
      <c r="AB63" s="39"/>
      <c r="AC63" s="39"/>
      <c r="AD63" s="39"/>
      <c r="AE63" s="39"/>
      <c r="AU63" s="18" t="s">
        <v>224</v>
      </c>
    </row>
    <row r="64" hidden="1" s="2" customFormat="1" ht="21.84" customHeight="1">
      <c r="A64" s="39"/>
      <c r="B64" s="40"/>
      <c r="C64" s="41"/>
      <c r="D64" s="41"/>
      <c r="E64" s="41"/>
      <c r="F64" s="41"/>
      <c r="G64" s="41"/>
      <c r="H64" s="41"/>
      <c r="I64" s="41"/>
      <c r="J64" s="41"/>
      <c r="K64" s="41"/>
      <c r="L64" s="145"/>
      <c r="S64" s="39"/>
      <c r="T64" s="39"/>
      <c r="U64" s="39"/>
      <c r="V64" s="39"/>
      <c r="W64" s="39"/>
      <c r="X64" s="39"/>
      <c r="Y64" s="39"/>
      <c r="Z64" s="39"/>
      <c r="AA64" s="39"/>
      <c r="AB64" s="39"/>
      <c r="AC64" s="39"/>
      <c r="AD64" s="39"/>
      <c r="AE64" s="39"/>
    </row>
    <row r="65" hidden="1" s="2" customFormat="1" ht="6.96" customHeight="1">
      <c r="A65" s="39"/>
      <c r="B65" s="60"/>
      <c r="C65" s="61"/>
      <c r="D65" s="61"/>
      <c r="E65" s="61"/>
      <c r="F65" s="61"/>
      <c r="G65" s="61"/>
      <c r="H65" s="61"/>
      <c r="I65" s="61"/>
      <c r="J65" s="61"/>
      <c r="K65" s="61"/>
      <c r="L65" s="145"/>
      <c r="S65" s="39"/>
      <c r="T65" s="39"/>
      <c r="U65" s="39"/>
      <c r="V65" s="39"/>
      <c r="W65" s="39"/>
      <c r="X65" s="39"/>
      <c r="Y65" s="39"/>
      <c r="Z65" s="39"/>
      <c r="AA65" s="39"/>
      <c r="AB65" s="39"/>
      <c r="AC65" s="39"/>
      <c r="AD65" s="39"/>
      <c r="AE65" s="39"/>
    </row>
    <row r="66" hidden="1"/>
    <row r="67" hidden="1"/>
    <row r="68" hidden="1"/>
    <row r="69" s="2" customFormat="1" ht="6.96" customHeight="1">
      <c r="A69" s="39"/>
      <c r="B69" s="62"/>
      <c r="C69" s="63"/>
      <c r="D69" s="63"/>
      <c r="E69" s="63"/>
      <c r="F69" s="63"/>
      <c r="G69" s="63"/>
      <c r="H69" s="63"/>
      <c r="I69" s="63"/>
      <c r="J69" s="63"/>
      <c r="K69" s="63"/>
      <c r="L69" s="145"/>
      <c r="S69" s="39"/>
      <c r="T69" s="39"/>
      <c r="U69" s="39"/>
      <c r="V69" s="39"/>
      <c r="W69" s="39"/>
      <c r="X69" s="39"/>
      <c r="Y69" s="39"/>
      <c r="Z69" s="39"/>
      <c r="AA69" s="39"/>
      <c r="AB69" s="39"/>
      <c r="AC69" s="39"/>
      <c r="AD69" s="39"/>
      <c r="AE69" s="39"/>
    </row>
    <row r="70" s="2" customFormat="1" ht="24.96" customHeight="1">
      <c r="A70" s="39"/>
      <c r="B70" s="40"/>
      <c r="C70" s="24" t="s">
        <v>228</v>
      </c>
      <c r="D70" s="41"/>
      <c r="E70" s="41"/>
      <c r="F70" s="41"/>
      <c r="G70" s="41"/>
      <c r="H70" s="41"/>
      <c r="I70" s="41"/>
      <c r="J70" s="41"/>
      <c r="K70" s="41"/>
      <c r="L70" s="145"/>
      <c r="S70" s="39"/>
      <c r="T70" s="39"/>
      <c r="U70" s="39"/>
      <c r="V70" s="39"/>
      <c r="W70" s="39"/>
      <c r="X70" s="39"/>
      <c r="Y70" s="39"/>
      <c r="Z70" s="39"/>
      <c r="AA70" s="39"/>
      <c r="AB70" s="39"/>
      <c r="AC70" s="39"/>
      <c r="AD70" s="39"/>
      <c r="AE70" s="39"/>
    </row>
    <row r="71" s="2" customFormat="1" ht="6.96" customHeight="1">
      <c r="A71" s="39"/>
      <c r="B71" s="40"/>
      <c r="C71" s="41"/>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2" customHeight="1">
      <c r="A72" s="39"/>
      <c r="B72" s="40"/>
      <c r="C72" s="33" t="s">
        <v>16</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6.5" customHeight="1">
      <c r="A73" s="39"/>
      <c r="B73" s="40"/>
      <c r="C73" s="41"/>
      <c r="D73" s="41"/>
      <c r="E73" s="170" t="str">
        <f>E7</f>
        <v>Oprava zabezpečovacího zařízení v ŽST Doudleby n. O.</v>
      </c>
      <c r="F73" s="33"/>
      <c r="G73" s="33"/>
      <c r="H73" s="33"/>
      <c r="I73" s="41"/>
      <c r="J73" s="41"/>
      <c r="K73" s="41"/>
      <c r="L73" s="145"/>
      <c r="S73" s="39"/>
      <c r="T73" s="39"/>
      <c r="U73" s="39"/>
      <c r="V73" s="39"/>
      <c r="W73" s="39"/>
      <c r="X73" s="39"/>
      <c r="Y73" s="39"/>
      <c r="Z73" s="39"/>
      <c r="AA73" s="39"/>
      <c r="AB73" s="39"/>
      <c r="AC73" s="39"/>
      <c r="AD73" s="39"/>
      <c r="AE73" s="39"/>
    </row>
    <row r="74" s="1" customFormat="1" ht="12" customHeight="1">
      <c r="B74" s="22"/>
      <c r="C74" s="33" t="s">
        <v>217</v>
      </c>
      <c r="D74" s="23"/>
      <c r="E74" s="23"/>
      <c r="F74" s="23"/>
      <c r="G74" s="23"/>
      <c r="H74" s="23"/>
      <c r="I74" s="23"/>
      <c r="J74" s="23"/>
      <c r="K74" s="23"/>
      <c r="L74" s="21"/>
    </row>
    <row r="75" s="2" customFormat="1" ht="16.5" customHeight="1">
      <c r="A75" s="39"/>
      <c r="B75" s="40"/>
      <c r="C75" s="41"/>
      <c r="D75" s="41"/>
      <c r="E75" s="170" t="s">
        <v>2612</v>
      </c>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219</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6.5" customHeight="1">
      <c r="A77" s="39"/>
      <c r="B77" s="40"/>
      <c r="C77" s="41"/>
      <c r="D77" s="41"/>
      <c r="E77" s="70" t="str">
        <f>E11</f>
        <v>02 - dle URS</v>
      </c>
      <c r="F77" s="41"/>
      <c r="G77" s="41"/>
      <c r="H77" s="41"/>
      <c r="I77" s="41"/>
      <c r="J77" s="41"/>
      <c r="K77" s="41"/>
      <c r="L77" s="145"/>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v>
      </c>
      <c r="D79" s="41"/>
      <c r="E79" s="41"/>
      <c r="F79" s="28" t="str">
        <f>F14</f>
        <v>Potštejn, Doubleby nad Orlicí</v>
      </c>
      <c r="G79" s="41"/>
      <c r="H79" s="41"/>
      <c r="I79" s="33" t="s">
        <v>23</v>
      </c>
      <c r="J79" s="73" t="str">
        <f>IF(J14="","",J14)</f>
        <v>23. 6. 2026</v>
      </c>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5.15" customHeight="1">
      <c r="A81" s="39"/>
      <c r="B81" s="40"/>
      <c r="C81" s="33" t="s">
        <v>25</v>
      </c>
      <c r="D81" s="41"/>
      <c r="E81" s="41"/>
      <c r="F81" s="28" t="str">
        <f>E17</f>
        <v xml:space="preserve"> </v>
      </c>
      <c r="G81" s="41"/>
      <c r="H81" s="41"/>
      <c r="I81" s="33" t="s">
        <v>31</v>
      </c>
      <c r="J81" s="37" t="str">
        <f>E23</f>
        <v>Signal Projekt s.r.o.</v>
      </c>
      <c r="K81" s="41"/>
      <c r="L81" s="145"/>
      <c r="S81" s="39"/>
      <c r="T81" s="39"/>
      <c r="U81" s="39"/>
      <c r="V81" s="39"/>
      <c r="W81" s="39"/>
      <c r="X81" s="39"/>
      <c r="Y81" s="39"/>
      <c r="Z81" s="39"/>
      <c r="AA81" s="39"/>
      <c r="AB81" s="39"/>
      <c r="AC81" s="39"/>
      <c r="AD81" s="39"/>
      <c r="AE81" s="39"/>
    </row>
    <row r="82" s="2" customFormat="1" ht="15.15" customHeight="1">
      <c r="A82" s="39"/>
      <c r="B82" s="40"/>
      <c r="C82" s="33" t="s">
        <v>29</v>
      </c>
      <c r="D82" s="41"/>
      <c r="E82" s="41"/>
      <c r="F82" s="28" t="str">
        <f>IF(E20="","",E20)</f>
        <v>Vyplň údaj</v>
      </c>
      <c r="G82" s="41"/>
      <c r="H82" s="41"/>
      <c r="I82" s="33" t="s">
        <v>35</v>
      </c>
      <c r="J82" s="37" t="str">
        <f>E26</f>
        <v>Pavel Pospíšil, DiS.</v>
      </c>
      <c r="K82" s="41"/>
      <c r="L82" s="145"/>
      <c r="S82" s="39"/>
      <c r="T82" s="39"/>
      <c r="U82" s="39"/>
      <c r="V82" s="39"/>
      <c r="W82" s="39"/>
      <c r="X82" s="39"/>
      <c r="Y82" s="39"/>
      <c r="Z82" s="39"/>
      <c r="AA82" s="39"/>
      <c r="AB82" s="39"/>
      <c r="AC82" s="39"/>
      <c r="AD82" s="39"/>
      <c r="AE82" s="39"/>
    </row>
    <row r="83" s="2" customFormat="1" ht="10.32"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11" customFormat="1" ht="29.28" customHeight="1">
      <c r="A84" s="186"/>
      <c r="B84" s="187"/>
      <c r="C84" s="188" t="s">
        <v>229</v>
      </c>
      <c r="D84" s="189" t="s">
        <v>58</v>
      </c>
      <c r="E84" s="189" t="s">
        <v>54</v>
      </c>
      <c r="F84" s="189" t="s">
        <v>55</v>
      </c>
      <c r="G84" s="189" t="s">
        <v>230</v>
      </c>
      <c r="H84" s="189" t="s">
        <v>231</v>
      </c>
      <c r="I84" s="189" t="s">
        <v>232</v>
      </c>
      <c r="J84" s="189" t="s">
        <v>223</v>
      </c>
      <c r="K84" s="190" t="s">
        <v>233</v>
      </c>
      <c r="L84" s="191"/>
      <c r="M84" s="93" t="s">
        <v>19</v>
      </c>
      <c r="N84" s="94" t="s">
        <v>43</v>
      </c>
      <c r="O84" s="94" t="s">
        <v>234</v>
      </c>
      <c r="P84" s="94" t="s">
        <v>235</v>
      </c>
      <c r="Q84" s="94" t="s">
        <v>236</v>
      </c>
      <c r="R84" s="94" t="s">
        <v>237</v>
      </c>
      <c r="S84" s="94" t="s">
        <v>238</v>
      </c>
      <c r="T84" s="95" t="s">
        <v>239</v>
      </c>
      <c r="U84" s="186"/>
      <c r="V84" s="186"/>
      <c r="W84" s="186"/>
      <c r="X84" s="186"/>
      <c r="Y84" s="186"/>
      <c r="Z84" s="186"/>
      <c r="AA84" s="186"/>
      <c r="AB84" s="186"/>
      <c r="AC84" s="186"/>
      <c r="AD84" s="186"/>
      <c r="AE84" s="186"/>
    </row>
    <row r="85" s="2" customFormat="1" ht="22.8" customHeight="1">
      <c r="A85" s="39"/>
      <c r="B85" s="40"/>
      <c r="C85" s="100" t="s">
        <v>240</v>
      </c>
      <c r="D85" s="41"/>
      <c r="E85" s="41"/>
      <c r="F85" s="41"/>
      <c r="G85" s="41"/>
      <c r="H85" s="41"/>
      <c r="I85" s="41"/>
      <c r="J85" s="192">
        <f>BK85</f>
        <v>0</v>
      </c>
      <c r="K85" s="41"/>
      <c r="L85" s="45"/>
      <c r="M85" s="96"/>
      <c r="N85" s="193"/>
      <c r="O85" s="97"/>
      <c r="P85" s="194">
        <f>SUM(P86:P87)</f>
        <v>0</v>
      </c>
      <c r="Q85" s="97"/>
      <c r="R85" s="194">
        <f>SUM(R86:R87)</f>
        <v>0.0025000000000000001</v>
      </c>
      <c r="S85" s="97"/>
      <c r="T85" s="195">
        <f>SUM(T86:T87)</f>
        <v>0</v>
      </c>
      <c r="U85" s="39"/>
      <c r="V85" s="39"/>
      <c r="W85" s="39"/>
      <c r="X85" s="39"/>
      <c r="Y85" s="39"/>
      <c r="Z85" s="39"/>
      <c r="AA85" s="39"/>
      <c r="AB85" s="39"/>
      <c r="AC85" s="39"/>
      <c r="AD85" s="39"/>
      <c r="AE85" s="39"/>
      <c r="AT85" s="18" t="s">
        <v>72</v>
      </c>
      <c r="AU85" s="18" t="s">
        <v>224</v>
      </c>
      <c r="BK85" s="196">
        <f>SUM(BK86:BK87)</f>
        <v>0</v>
      </c>
    </row>
    <row r="86" s="2" customFormat="1" ht="16.5" customHeight="1">
      <c r="A86" s="39"/>
      <c r="B86" s="40"/>
      <c r="C86" s="231" t="s">
        <v>80</v>
      </c>
      <c r="D86" s="231" t="s">
        <v>241</v>
      </c>
      <c r="E86" s="232" t="s">
        <v>2683</v>
      </c>
      <c r="F86" s="233" t="s">
        <v>2684</v>
      </c>
      <c r="G86" s="234" t="s">
        <v>258</v>
      </c>
      <c r="H86" s="235">
        <v>50</v>
      </c>
      <c r="I86" s="236"/>
      <c r="J86" s="237">
        <f>ROUND(I86*H86,2)</f>
        <v>0</v>
      </c>
      <c r="K86" s="233" t="s">
        <v>19</v>
      </c>
      <c r="L86" s="238"/>
      <c r="M86" s="239" t="s">
        <v>19</v>
      </c>
      <c r="N86" s="240" t="s">
        <v>44</v>
      </c>
      <c r="O86" s="85"/>
      <c r="P86" s="222">
        <f>O86*H86</f>
        <v>0</v>
      </c>
      <c r="Q86" s="222">
        <v>5.0000000000000002E-05</v>
      </c>
      <c r="R86" s="222">
        <f>Q86*H86</f>
        <v>0.0025000000000000001</v>
      </c>
      <c r="S86" s="222">
        <v>0</v>
      </c>
      <c r="T86" s="223">
        <f>S86*H86</f>
        <v>0</v>
      </c>
      <c r="U86" s="39"/>
      <c r="V86" s="39"/>
      <c r="W86" s="39"/>
      <c r="X86" s="39"/>
      <c r="Y86" s="39"/>
      <c r="Z86" s="39"/>
      <c r="AA86" s="39"/>
      <c r="AB86" s="39"/>
      <c r="AC86" s="39"/>
      <c r="AD86" s="39"/>
      <c r="AE86" s="39"/>
      <c r="AR86" s="224" t="s">
        <v>82</v>
      </c>
      <c r="AT86" s="224" t="s">
        <v>241</v>
      </c>
      <c r="AU86" s="224" t="s">
        <v>73</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80</v>
      </c>
      <c r="BM86" s="224" t="s">
        <v>2685</v>
      </c>
    </row>
    <row r="87" s="2" customFormat="1">
      <c r="A87" s="39"/>
      <c r="B87" s="40"/>
      <c r="C87" s="41"/>
      <c r="D87" s="241" t="s">
        <v>282</v>
      </c>
      <c r="E87" s="41"/>
      <c r="F87" s="242" t="s">
        <v>2686</v>
      </c>
      <c r="G87" s="41"/>
      <c r="H87" s="41"/>
      <c r="I87" s="228"/>
      <c r="J87" s="41"/>
      <c r="K87" s="41"/>
      <c r="L87" s="45"/>
      <c r="M87" s="284"/>
      <c r="N87" s="285"/>
      <c r="O87" s="280"/>
      <c r="P87" s="280"/>
      <c r="Q87" s="280"/>
      <c r="R87" s="280"/>
      <c r="S87" s="280"/>
      <c r="T87" s="286"/>
      <c r="U87" s="39"/>
      <c r="V87" s="39"/>
      <c r="W87" s="39"/>
      <c r="X87" s="39"/>
      <c r="Y87" s="39"/>
      <c r="Z87" s="39"/>
      <c r="AA87" s="39"/>
      <c r="AB87" s="39"/>
      <c r="AC87" s="39"/>
      <c r="AD87" s="39"/>
      <c r="AE87" s="39"/>
      <c r="AT87" s="18" t="s">
        <v>282</v>
      </c>
      <c r="AU87" s="18" t="s">
        <v>73</v>
      </c>
    </row>
    <row r="88" s="2" customFormat="1" ht="6.96" customHeight="1">
      <c r="A88" s="39"/>
      <c r="B88" s="60"/>
      <c r="C88" s="61"/>
      <c r="D88" s="61"/>
      <c r="E88" s="61"/>
      <c r="F88" s="61"/>
      <c r="G88" s="61"/>
      <c r="H88" s="61"/>
      <c r="I88" s="61"/>
      <c r="J88" s="61"/>
      <c r="K88" s="61"/>
      <c r="L88" s="45"/>
      <c r="M88" s="39"/>
      <c r="O88" s="39"/>
      <c r="P88" s="39"/>
      <c r="Q88" s="39"/>
      <c r="R88" s="39"/>
      <c r="S88" s="39"/>
      <c r="T88" s="39"/>
      <c r="U88" s="39"/>
      <c r="V88" s="39"/>
      <c r="W88" s="39"/>
      <c r="X88" s="39"/>
      <c r="Y88" s="39"/>
      <c r="Z88" s="39"/>
      <c r="AA88" s="39"/>
      <c r="AB88" s="39"/>
      <c r="AC88" s="39"/>
      <c r="AD88" s="39"/>
      <c r="AE88" s="39"/>
    </row>
  </sheetData>
  <sheetProtection sheet="1" autoFilter="0" formatColumns="0" formatRows="0" objects="1" scenarios="1" spinCount="100000" saltValue="C0XiQhUzJiMfZHLVOVBHJ9WhQNHDr1X1xfl0yDkNHl/qbc3D+q1oNkNmquevcXEIPzJNa7zTNLItamVsqBwhzA==" hashValue="RKp3cWB9DSpkZEHSxdjvU9Hm/X/7qgkNJmBdrPo8MrBCYW8rbvnIljfhJflWcMisef3oGqyYkafLXh6g0cnbcw==" algorithmName="SHA-512" password="CC35"/>
  <autoFilter ref="C84:K87"/>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124</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2687</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2150</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tr">
        <f>IF('Rekapitulace zakázky'!AN16="","",'Rekapitulace zakázky'!AN16)</f>
        <v>25525441</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tr">
        <f>IF('Rekapitulace zakázky'!E17="","",'Rekapitulace zakázky'!E17)</f>
        <v>Signal Projekt s.r.o.</v>
      </c>
      <c r="F21" s="39"/>
      <c r="G21" s="39"/>
      <c r="H21" s="39"/>
      <c r="I21" s="143" t="s">
        <v>28</v>
      </c>
      <c r="J21" s="134" t="str">
        <f>IF('Rekapitulace zakázky'!AN17="","",'Rekapitulace zakázky'!AN17)</f>
        <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tr">
        <f>IF('Rekapitulace zakázky'!AN19="","",'Rekapitulace zakázky'!AN19)</f>
        <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tr">
        <f>IF('Rekapitulace zakázky'!E20="","",'Rekapitulace zakázky'!E20)</f>
        <v>Pavel Pospíšil, DiS.</v>
      </c>
      <c r="F24" s="39"/>
      <c r="G24" s="39"/>
      <c r="H24" s="39"/>
      <c r="I24" s="143" t="s">
        <v>28</v>
      </c>
      <c r="J24" s="134" t="str">
        <f>IF('Rekapitulace zakázky'!AN20="","",'Rekapitulace zakázky'!AN20)</f>
        <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ROUND(J80,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ROUND((SUM(BE80:BE114)),  2)</f>
        <v>0</v>
      </c>
      <c r="G33" s="39"/>
      <c r="H33" s="39"/>
      <c r="I33" s="158">
        <v>0.20999999999999999</v>
      </c>
      <c r="J33" s="157">
        <f>ROUND(((SUM(BE80:BE114))*I33),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ROUND((SUM(BF80:BF114)),  2)</f>
        <v>0</v>
      </c>
      <c r="G34" s="39"/>
      <c r="H34" s="39"/>
      <c r="I34" s="158">
        <v>0.12</v>
      </c>
      <c r="J34" s="157">
        <f>ROUND(((SUM(BF80:BF114))*I34),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ROUND((SUM(BG80:BG114)),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ROUND((SUM(BH80:BH114)),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ROUND((SUM(BI80:BI114)),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PS 12-02-81 - Přenosový systém</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Potštejn, Doubleby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J80</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353</v>
      </c>
      <c r="E60" s="178"/>
      <c r="F60" s="178"/>
      <c r="G60" s="178"/>
      <c r="H60" s="178"/>
      <c r="I60" s="178"/>
      <c r="J60" s="179">
        <f>J81</f>
        <v>0</v>
      </c>
      <c r="K60" s="176"/>
      <c r="L60" s="180"/>
      <c r="S60" s="9"/>
      <c r="T60" s="9"/>
      <c r="U60" s="9"/>
      <c r="V60" s="9"/>
      <c r="W60" s="9"/>
      <c r="X60" s="9"/>
      <c r="Y60" s="9"/>
      <c r="Z60" s="9"/>
      <c r="AA60" s="9"/>
      <c r="AB60" s="9"/>
      <c r="AC60" s="9"/>
      <c r="AD60" s="9"/>
      <c r="AE60" s="9"/>
    </row>
    <row r="61" hidden="1" s="2" customFormat="1" ht="21.84" customHeight="1">
      <c r="A61" s="39"/>
      <c r="B61" s="40"/>
      <c r="C61" s="41"/>
      <c r="D61" s="41"/>
      <c r="E61" s="41"/>
      <c r="F61" s="41"/>
      <c r="G61" s="41"/>
      <c r="H61" s="41"/>
      <c r="I61" s="41"/>
      <c r="J61" s="41"/>
      <c r="K61" s="41"/>
      <c r="L61" s="145"/>
      <c r="S61" s="39"/>
      <c r="T61" s="39"/>
      <c r="U61" s="39"/>
      <c r="V61" s="39"/>
      <c r="W61" s="39"/>
      <c r="X61" s="39"/>
      <c r="Y61" s="39"/>
      <c r="Z61" s="39"/>
      <c r="AA61" s="39"/>
      <c r="AB61" s="39"/>
      <c r="AC61" s="39"/>
      <c r="AD61" s="39"/>
      <c r="AE61" s="39"/>
    </row>
    <row r="62" hidden="1" s="2" customFormat="1" ht="6.96" customHeight="1">
      <c r="A62" s="39"/>
      <c r="B62" s="60"/>
      <c r="C62" s="61"/>
      <c r="D62" s="61"/>
      <c r="E62" s="61"/>
      <c r="F62" s="61"/>
      <c r="G62" s="61"/>
      <c r="H62" s="61"/>
      <c r="I62" s="61"/>
      <c r="J62" s="61"/>
      <c r="K62" s="61"/>
      <c r="L62" s="145"/>
      <c r="S62" s="39"/>
      <c r="T62" s="39"/>
      <c r="U62" s="39"/>
      <c r="V62" s="39"/>
      <c r="W62" s="39"/>
      <c r="X62" s="39"/>
      <c r="Y62" s="39"/>
      <c r="Z62" s="39"/>
      <c r="AA62" s="39"/>
      <c r="AB62" s="39"/>
      <c r="AC62" s="39"/>
      <c r="AD62" s="39"/>
      <c r="AE62" s="39"/>
    </row>
    <row r="63" hidden="1"/>
    <row r="64" hidden="1"/>
    <row r="65" hidden="1"/>
    <row r="66" s="2" customFormat="1" ht="6.96" customHeight="1">
      <c r="A66" s="39"/>
      <c r="B66" s="62"/>
      <c r="C66" s="63"/>
      <c r="D66" s="63"/>
      <c r="E66" s="63"/>
      <c r="F66" s="63"/>
      <c r="G66" s="63"/>
      <c r="H66" s="63"/>
      <c r="I66" s="63"/>
      <c r="J66" s="63"/>
      <c r="K66" s="63"/>
      <c r="L66" s="145"/>
      <c r="S66" s="39"/>
      <c r="T66" s="39"/>
      <c r="U66" s="39"/>
      <c r="V66" s="39"/>
      <c r="W66" s="39"/>
      <c r="X66" s="39"/>
      <c r="Y66" s="39"/>
      <c r="Z66" s="39"/>
      <c r="AA66" s="39"/>
      <c r="AB66" s="39"/>
      <c r="AC66" s="39"/>
      <c r="AD66" s="39"/>
      <c r="AE66" s="39"/>
    </row>
    <row r="67" s="2" customFormat="1" ht="24.96" customHeight="1">
      <c r="A67" s="39"/>
      <c r="B67" s="40"/>
      <c r="C67" s="24" t="s">
        <v>228</v>
      </c>
      <c r="D67" s="41"/>
      <c r="E67" s="41"/>
      <c r="F67" s="41"/>
      <c r="G67" s="41"/>
      <c r="H67" s="41"/>
      <c r="I67" s="41"/>
      <c r="J67" s="41"/>
      <c r="K67" s="41"/>
      <c r="L67" s="145"/>
      <c r="S67" s="39"/>
      <c r="T67" s="39"/>
      <c r="U67" s="39"/>
      <c r="V67" s="39"/>
      <c r="W67" s="39"/>
      <c r="X67" s="39"/>
      <c r="Y67" s="39"/>
      <c r="Z67" s="39"/>
      <c r="AA67" s="39"/>
      <c r="AB67" s="39"/>
      <c r="AC67" s="39"/>
      <c r="AD67" s="39"/>
      <c r="AE67" s="39"/>
    </row>
    <row r="68" s="2" customFormat="1" ht="6.96"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s="2" customFormat="1" ht="12" customHeight="1">
      <c r="A69" s="39"/>
      <c r="B69" s="40"/>
      <c r="C69" s="33" t="s">
        <v>16</v>
      </c>
      <c r="D69" s="41"/>
      <c r="E69" s="41"/>
      <c r="F69" s="41"/>
      <c r="G69" s="41"/>
      <c r="H69" s="41"/>
      <c r="I69" s="41"/>
      <c r="J69" s="41"/>
      <c r="K69" s="41"/>
      <c r="L69" s="145"/>
      <c r="S69" s="39"/>
      <c r="T69" s="39"/>
      <c r="U69" s="39"/>
      <c r="V69" s="39"/>
      <c r="W69" s="39"/>
      <c r="X69" s="39"/>
      <c r="Y69" s="39"/>
      <c r="Z69" s="39"/>
      <c r="AA69" s="39"/>
      <c r="AB69" s="39"/>
      <c r="AC69" s="39"/>
      <c r="AD69" s="39"/>
      <c r="AE69" s="39"/>
    </row>
    <row r="70" s="2" customFormat="1" ht="16.5" customHeight="1">
      <c r="A70" s="39"/>
      <c r="B70" s="40"/>
      <c r="C70" s="41"/>
      <c r="D70" s="41"/>
      <c r="E70" s="170" t="str">
        <f>E7</f>
        <v>Oprava zabezpečovacího zařízení v ŽST Doudleby n. O.</v>
      </c>
      <c r="F70" s="33"/>
      <c r="G70" s="33"/>
      <c r="H70" s="33"/>
      <c r="I70" s="41"/>
      <c r="J70" s="41"/>
      <c r="K70" s="41"/>
      <c r="L70" s="145"/>
      <c r="S70" s="39"/>
      <c r="T70" s="39"/>
      <c r="U70" s="39"/>
      <c r="V70" s="39"/>
      <c r="W70" s="39"/>
      <c r="X70" s="39"/>
      <c r="Y70" s="39"/>
      <c r="Z70" s="39"/>
      <c r="AA70" s="39"/>
      <c r="AB70" s="39"/>
      <c r="AC70" s="39"/>
      <c r="AD70" s="39"/>
      <c r="AE70" s="39"/>
    </row>
    <row r="71" s="2" customFormat="1" ht="12" customHeight="1">
      <c r="A71" s="39"/>
      <c r="B71" s="40"/>
      <c r="C71" s="33" t="s">
        <v>217</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6.5" customHeight="1">
      <c r="A72" s="39"/>
      <c r="B72" s="40"/>
      <c r="C72" s="41"/>
      <c r="D72" s="41"/>
      <c r="E72" s="70" t="str">
        <f>E9</f>
        <v>PS 12-02-81 - Přenosový systém</v>
      </c>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v>
      </c>
      <c r="D74" s="41"/>
      <c r="E74" s="41"/>
      <c r="F74" s="28" t="str">
        <f>F12</f>
        <v>Potštejn, Doubleby nad Orlicí</v>
      </c>
      <c r="G74" s="41"/>
      <c r="H74" s="41"/>
      <c r="I74" s="33" t="s">
        <v>23</v>
      </c>
      <c r="J74" s="73" t="str">
        <f>IF(J12="","",J12)</f>
        <v>23. 6. 2026</v>
      </c>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5.15" customHeight="1">
      <c r="A76" s="39"/>
      <c r="B76" s="40"/>
      <c r="C76" s="33" t="s">
        <v>25</v>
      </c>
      <c r="D76" s="41"/>
      <c r="E76" s="41"/>
      <c r="F76" s="28" t="str">
        <f>E15</f>
        <v xml:space="preserve"> </v>
      </c>
      <c r="G76" s="41"/>
      <c r="H76" s="41"/>
      <c r="I76" s="33" t="s">
        <v>31</v>
      </c>
      <c r="J76" s="37" t="str">
        <f>E21</f>
        <v>Signal Projekt s.r.o.</v>
      </c>
      <c r="K76" s="41"/>
      <c r="L76" s="145"/>
      <c r="S76" s="39"/>
      <c r="T76" s="39"/>
      <c r="U76" s="39"/>
      <c r="V76" s="39"/>
      <c r="W76" s="39"/>
      <c r="X76" s="39"/>
      <c r="Y76" s="39"/>
      <c r="Z76" s="39"/>
      <c r="AA76" s="39"/>
      <c r="AB76" s="39"/>
      <c r="AC76" s="39"/>
      <c r="AD76" s="39"/>
      <c r="AE76" s="39"/>
    </row>
    <row r="77" s="2" customFormat="1" ht="15.15" customHeight="1">
      <c r="A77" s="39"/>
      <c r="B77" s="40"/>
      <c r="C77" s="33" t="s">
        <v>29</v>
      </c>
      <c r="D77" s="41"/>
      <c r="E77" s="41"/>
      <c r="F77" s="28" t="str">
        <f>IF(E18="","",E18)</f>
        <v>Vyplň údaj</v>
      </c>
      <c r="G77" s="41"/>
      <c r="H77" s="41"/>
      <c r="I77" s="33" t="s">
        <v>35</v>
      </c>
      <c r="J77" s="37" t="str">
        <f>E24</f>
        <v>Pavel Pospíšil, DiS.</v>
      </c>
      <c r="K77" s="41"/>
      <c r="L77" s="145"/>
      <c r="S77" s="39"/>
      <c r="T77" s="39"/>
      <c r="U77" s="39"/>
      <c r="V77" s="39"/>
      <c r="W77" s="39"/>
      <c r="X77" s="39"/>
      <c r="Y77" s="39"/>
      <c r="Z77" s="39"/>
      <c r="AA77" s="39"/>
      <c r="AB77" s="39"/>
      <c r="AC77" s="39"/>
      <c r="AD77" s="39"/>
      <c r="AE77" s="39"/>
    </row>
    <row r="78" s="2" customFormat="1" ht="10.32"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11" customFormat="1" ht="29.28" customHeight="1">
      <c r="A79" s="186"/>
      <c r="B79" s="187"/>
      <c r="C79" s="188" t="s">
        <v>229</v>
      </c>
      <c r="D79" s="189" t="s">
        <v>58</v>
      </c>
      <c r="E79" s="189" t="s">
        <v>54</v>
      </c>
      <c r="F79" s="189" t="s">
        <v>55</v>
      </c>
      <c r="G79" s="189" t="s">
        <v>230</v>
      </c>
      <c r="H79" s="189" t="s">
        <v>231</v>
      </c>
      <c r="I79" s="189" t="s">
        <v>232</v>
      </c>
      <c r="J79" s="189" t="s">
        <v>223</v>
      </c>
      <c r="K79" s="190" t="s">
        <v>233</v>
      </c>
      <c r="L79" s="191"/>
      <c r="M79" s="93" t="s">
        <v>19</v>
      </c>
      <c r="N79" s="94" t="s">
        <v>43</v>
      </c>
      <c r="O79" s="94" t="s">
        <v>234</v>
      </c>
      <c r="P79" s="94" t="s">
        <v>235</v>
      </c>
      <c r="Q79" s="94" t="s">
        <v>236</v>
      </c>
      <c r="R79" s="94" t="s">
        <v>237</v>
      </c>
      <c r="S79" s="94" t="s">
        <v>238</v>
      </c>
      <c r="T79" s="95" t="s">
        <v>239</v>
      </c>
      <c r="U79" s="186"/>
      <c r="V79" s="186"/>
      <c r="W79" s="186"/>
      <c r="X79" s="186"/>
      <c r="Y79" s="186"/>
      <c r="Z79" s="186"/>
      <c r="AA79" s="186"/>
      <c r="AB79" s="186"/>
      <c r="AC79" s="186"/>
      <c r="AD79" s="186"/>
      <c r="AE79" s="186"/>
    </row>
    <row r="80" s="2" customFormat="1" ht="22.8" customHeight="1">
      <c r="A80" s="39"/>
      <c r="B80" s="40"/>
      <c r="C80" s="100" t="s">
        <v>240</v>
      </c>
      <c r="D80" s="41"/>
      <c r="E80" s="41"/>
      <c r="F80" s="41"/>
      <c r="G80" s="41"/>
      <c r="H80" s="41"/>
      <c r="I80" s="41"/>
      <c r="J80" s="192">
        <f>BK80</f>
        <v>0</v>
      </c>
      <c r="K80" s="41"/>
      <c r="L80" s="45"/>
      <c r="M80" s="96"/>
      <c r="N80" s="193"/>
      <c r="O80" s="97"/>
      <c r="P80" s="194">
        <f>P81</f>
        <v>0</v>
      </c>
      <c r="Q80" s="97"/>
      <c r="R80" s="194">
        <f>R81</f>
        <v>0</v>
      </c>
      <c r="S80" s="97"/>
      <c r="T80" s="195">
        <f>T81</f>
        <v>0</v>
      </c>
      <c r="U80" s="39"/>
      <c r="V80" s="39"/>
      <c r="W80" s="39"/>
      <c r="X80" s="39"/>
      <c r="Y80" s="39"/>
      <c r="Z80" s="39"/>
      <c r="AA80" s="39"/>
      <c r="AB80" s="39"/>
      <c r="AC80" s="39"/>
      <c r="AD80" s="39"/>
      <c r="AE80" s="39"/>
      <c r="AT80" s="18" t="s">
        <v>72</v>
      </c>
      <c r="AU80" s="18" t="s">
        <v>224</v>
      </c>
      <c r="BK80" s="196">
        <f>BK81</f>
        <v>0</v>
      </c>
    </row>
    <row r="81" s="12" customFormat="1" ht="25.92" customHeight="1">
      <c r="A81" s="12"/>
      <c r="B81" s="197"/>
      <c r="C81" s="198"/>
      <c r="D81" s="199" t="s">
        <v>72</v>
      </c>
      <c r="E81" s="200" t="s">
        <v>606</v>
      </c>
      <c r="F81" s="200" t="s">
        <v>607</v>
      </c>
      <c r="G81" s="198"/>
      <c r="H81" s="198"/>
      <c r="I81" s="201"/>
      <c r="J81" s="202">
        <f>BK81</f>
        <v>0</v>
      </c>
      <c r="K81" s="198"/>
      <c r="L81" s="203"/>
      <c r="M81" s="204"/>
      <c r="N81" s="205"/>
      <c r="O81" s="205"/>
      <c r="P81" s="206">
        <f>SUM(P82:P114)</f>
        <v>0</v>
      </c>
      <c r="Q81" s="205"/>
      <c r="R81" s="206">
        <f>SUM(R82:R114)</f>
        <v>0</v>
      </c>
      <c r="S81" s="205"/>
      <c r="T81" s="207">
        <f>SUM(T82:T114)</f>
        <v>0</v>
      </c>
      <c r="U81" s="12"/>
      <c r="V81" s="12"/>
      <c r="W81" s="12"/>
      <c r="X81" s="12"/>
      <c r="Y81" s="12"/>
      <c r="Z81" s="12"/>
      <c r="AA81" s="12"/>
      <c r="AB81" s="12"/>
      <c r="AC81" s="12"/>
      <c r="AD81" s="12"/>
      <c r="AE81" s="12"/>
      <c r="AR81" s="208" t="s">
        <v>264</v>
      </c>
      <c r="AT81" s="209" t="s">
        <v>72</v>
      </c>
      <c r="AU81" s="209" t="s">
        <v>73</v>
      </c>
      <c r="AY81" s="208" t="s">
        <v>244</v>
      </c>
      <c r="BK81" s="210">
        <f>SUM(BK82:BK114)</f>
        <v>0</v>
      </c>
    </row>
    <row r="82" s="2" customFormat="1" ht="62.7" customHeight="1">
      <c r="A82" s="39"/>
      <c r="B82" s="40"/>
      <c r="C82" s="213" t="s">
        <v>80</v>
      </c>
      <c r="D82" s="213" t="s">
        <v>247</v>
      </c>
      <c r="E82" s="214" t="s">
        <v>2191</v>
      </c>
      <c r="F82" s="215" t="s">
        <v>2192</v>
      </c>
      <c r="G82" s="216" t="s">
        <v>258</v>
      </c>
      <c r="H82" s="217">
        <v>1</v>
      </c>
      <c r="I82" s="218"/>
      <c r="J82" s="219">
        <f>ROUND(I82*H82,2)</f>
        <v>0</v>
      </c>
      <c r="K82" s="215" t="s">
        <v>359</v>
      </c>
      <c r="L82" s="45"/>
      <c r="M82" s="220" t="s">
        <v>19</v>
      </c>
      <c r="N82" s="221" t="s">
        <v>44</v>
      </c>
      <c r="O82" s="85"/>
      <c r="P82" s="222">
        <f>O82*H82</f>
        <v>0</v>
      </c>
      <c r="Q82" s="222">
        <v>0</v>
      </c>
      <c r="R82" s="222">
        <f>Q82*H82</f>
        <v>0</v>
      </c>
      <c r="S82" s="222">
        <v>0</v>
      </c>
      <c r="T82" s="223">
        <f>S82*H82</f>
        <v>0</v>
      </c>
      <c r="U82" s="39"/>
      <c r="V82" s="39"/>
      <c r="W82" s="39"/>
      <c r="X82" s="39"/>
      <c r="Y82" s="39"/>
      <c r="Z82" s="39"/>
      <c r="AA82" s="39"/>
      <c r="AB82" s="39"/>
      <c r="AC82" s="39"/>
      <c r="AD82" s="39"/>
      <c r="AE82" s="39"/>
      <c r="AR82" s="224" t="s">
        <v>391</v>
      </c>
      <c r="AT82" s="224" t="s">
        <v>247</v>
      </c>
      <c r="AU82" s="224" t="s">
        <v>80</v>
      </c>
      <c r="AY82" s="18" t="s">
        <v>244</v>
      </c>
      <c r="BE82" s="225">
        <f>IF(N82="základní",J82,0)</f>
        <v>0</v>
      </c>
      <c r="BF82" s="225">
        <f>IF(N82="snížená",J82,0)</f>
        <v>0</v>
      </c>
      <c r="BG82" s="225">
        <f>IF(N82="zákl. přenesená",J82,0)</f>
        <v>0</v>
      </c>
      <c r="BH82" s="225">
        <f>IF(N82="sníž. přenesená",J82,0)</f>
        <v>0</v>
      </c>
      <c r="BI82" s="225">
        <f>IF(N82="nulová",J82,0)</f>
        <v>0</v>
      </c>
      <c r="BJ82" s="18" t="s">
        <v>80</v>
      </c>
      <c r="BK82" s="225">
        <f>ROUND(I82*H82,2)</f>
        <v>0</v>
      </c>
      <c r="BL82" s="18" t="s">
        <v>391</v>
      </c>
      <c r="BM82" s="224" t="s">
        <v>2688</v>
      </c>
    </row>
    <row r="83" s="2" customFormat="1" ht="24.15" customHeight="1">
      <c r="A83" s="39"/>
      <c r="B83" s="40"/>
      <c r="C83" s="213" t="s">
        <v>82</v>
      </c>
      <c r="D83" s="213" t="s">
        <v>247</v>
      </c>
      <c r="E83" s="214" t="s">
        <v>2194</v>
      </c>
      <c r="F83" s="215" t="s">
        <v>2195</v>
      </c>
      <c r="G83" s="216" t="s">
        <v>258</v>
      </c>
      <c r="H83" s="217">
        <v>5</v>
      </c>
      <c r="I83" s="218"/>
      <c r="J83" s="219">
        <f>ROUND(I83*H83,2)</f>
        <v>0</v>
      </c>
      <c r="K83" s="215" t="s">
        <v>359</v>
      </c>
      <c r="L83" s="45"/>
      <c r="M83" s="220" t="s">
        <v>19</v>
      </c>
      <c r="N83" s="221" t="s">
        <v>44</v>
      </c>
      <c r="O83" s="85"/>
      <c r="P83" s="222">
        <f>O83*H83</f>
        <v>0</v>
      </c>
      <c r="Q83" s="222">
        <v>0</v>
      </c>
      <c r="R83" s="222">
        <f>Q83*H83</f>
        <v>0</v>
      </c>
      <c r="S83" s="222">
        <v>0</v>
      </c>
      <c r="T83" s="223">
        <f>S83*H83</f>
        <v>0</v>
      </c>
      <c r="U83" s="39"/>
      <c r="V83" s="39"/>
      <c r="W83" s="39"/>
      <c r="X83" s="39"/>
      <c r="Y83" s="39"/>
      <c r="Z83" s="39"/>
      <c r="AA83" s="39"/>
      <c r="AB83" s="39"/>
      <c r="AC83" s="39"/>
      <c r="AD83" s="39"/>
      <c r="AE83" s="39"/>
      <c r="AR83" s="224" t="s">
        <v>391</v>
      </c>
      <c r="AT83" s="224" t="s">
        <v>247</v>
      </c>
      <c r="AU83" s="224" t="s">
        <v>80</v>
      </c>
      <c r="AY83" s="18" t="s">
        <v>244</v>
      </c>
      <c r="BE83" s="225">
        <f>IF(N83="základní",J83,0)</f>
        <v>0</v>
      </c>
      <c r="BF83" s="225">
        <f>IF(N83="snížená",J83,0)</f>
        <v>0</v>
      </c>
      <c r="BG83" s="225">
        <f>IF(N83="zákl. přenesená",J83,0)</f>
        <v>0</v>
      </c>
      <c r="BH83" s="225">
        <f>IF(N83="sníž. přenesená",J83,0)</f>
        <v>0</v>
      </c>
      <c r="BI83" s="225">
        <f>IF(N83="nulová",J83,0)</f>
        <v>0</v>
      </c>
      <c r="BJ83" s="18" t="s">
        <v>80</v>
      </c>
      <c r="BK83" s="225">
        <f>ROUND(I83*H83,2)</f>
        <v>0</v>
      </c>
      <c r="BL83" s="18" t="s">
        <v>391</v>
      </c>
      <c r="BM83" s="224" t="s">
        <v>2689</v>
      </c>
    </row>
    <row r="84" s="2" customFormat="1" ht="16.5" customHeight="1">
      <c r="A84" s="39"/>
      <c r="B84" s="40"/>
      <c r="C84" s="213" t="s">
        <v>243</v>
      </c>
      <c r="D84" s="213" t="s">
        <v>247</v>
      </c>
      <c r="E84" s="214" t="s">
        <v>2690</v>
      </c>
      <c r="F84" s="215" t="s">
        <v>2691</v>
      </c>
      <c r="G84" s="216" t="s">
        <v>258</v>
      </c>
      <c r="H84" s="217">
        <v>1</v>
      </c>
      <c r="I84" s="218"/>
      <c r="J84" s="219">
        <f>ROUND(I84*H84,2)</f>
        <v>0</v>
      </c>
      <c r="K84" s="215" t="s">
        <v>359</v>
      </c>
      <c r="L84" s="45"/>
      <c r="M84" s="220" t="s">
        <v>19</v>
      </c>
      <c r="N84" s="221" t="s">
        <v>44</v>
      </c>
      <c r="O84" s="85"/>
      <c r="P84" s="222">
        <f>O84*H84</f>
        <v>0</v>
      </c>
      <c r="Q84" s="222">
        <v>0</v>
      </c>
      <c r="R84" s="222">
        <f>Q84*H84</f>
        <v>0</v>
      </c>
      <c r="S84" s="222">
        <v>0</v>
      </c>
      <c r="T84" s="223">
        <f>S84*H84</f>
        <v>0</v>
      </c>
      <c r="U84" s="39"/>
      <c r="V84" s="39"/>
      <c r="W84" s="39"/>
      <c r="X84" s="39"/>
      <c r="Y84" s="39"/>
      <c r="Z84" s="39"/>
      <c r="AA84" s="39"/>
      <c r="AB84" s="39"/>
      <c r="AC84" s="39"/>
      <c r="AD84" s="39"/>
      <c r="AE84" s="39"/>
      <c r="AR84" s="224" t="s">
        <v>252</v>
      </c>
      <c r="AT84" s="224" t="s">
        <v>247</v>
      </c>
      <c r="AU84" s="224" t="s">
        <v>80</v>
      </c>
      <c r="AY84" s="18" t="s">
        <v>244</v>
      </c>
      <c r="BE84" s="225">
        <f>IF(N84="základní",J84,0)</f>
        <v>0</v>
      </c>
      <c r="BF84" s="225">
        <f>IF(N84="snížená",J84,0)</f>
        <v>0</v>
      </c>
      <c r="BG84" s="225">
        <f>IF(N84="zákl. přenesená",J84,0)</f>
        <v>0</v>
      </c>
      <c r="BH84" s="225">
        <f>IF(N84="sníž. přenesená",J84,0)</f>
        <v>0</v>
      </c>
      <c r="BI84" s="225">
        <f>IF(N84="nulová",J84,0)</f>
        <v>0</v>
      </c>
      <c r="BJ84" s="18" t="s">
        <v>80</v>
      </c>
      <c r="BK84" s="225">
        <f>ROUND(I84*H84,2)</f>
        <v>0</v>
      </c>
      <c r="BL84" s="18" t="s">
        <v>252</v>
      </c>
      <c r="BM84" s="224" t="s">
        <v>2692</v>
      </c>
    </row>
    <row r="85" s="2" customFormat="1" ht="16.5" customHeight="1">
      <c r="A85" s="39"/>
      <c r="B85" s="40"/>
      <c r="C85" s="213" t="s">
        <v>264</v>
      </c>
      <c r="D85" s="213" t="s">
        <v>247</v>
      </c>
      <c r="E85" s="214" t="s">
        <v>2693</v>
      </c>
      <c r="F85" s="215" t="s">
        <v>2694</v>
      </c>
      <c r="G85" s="216" t="s">
        <v>258</v>
      </c>
      <c r="H85" s="217">
        <v>1</v>
      </c>
      <c r="I85" s="218"/>
      <c r="J85" s="219">
        <f>ROUND(I85*H85,2)</f>
        <v>0</v>
      </c>
      <c r="K85" s="215" t="s">
        <v>359</v>
      </c>
      <c r="L85" s="45"/>
      <c r="M85" s="220" t="s">
        <v>19</v>
      </c>
      <c r="N85" s="221"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252</v>
      </c>
      <c r="AT85" s="224" t="s">
        <v>247</v>
      </c>
      <c r="AU85" s="224" t="s">
        <v>80</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252</v>
      </c>
      <c r="BM85" s="224" t="s">
        <v>2695</v>
      </c>
    </row>
    <row r="86" s="2" customFormat="1" ht="24.15" customHeight="1">
      <c r="A86" s="39"/>
      <c r="B86" s="40"/>
      <c r="C86" s="213" t="s">
        <v>269</v>
      </c>
      <c r="D86" s="213" t="s">
        <v>247</v>
      </c>
      <c r="E86" s="214" t="s">
        <v>2696</v>
      </c>
      <c r="F86" s="215" t="s">
        <v>2697</v>
      </c>
      <c r="G86" s="216" t="s">
        <v>258</v>
      </c>
      <c r="H86" s="217">
        <v>3</v>
      </c>
      <c r="I86" s="218"/>
      <c r="J86" s="219">
        <f>ROUND(I86*H86,2)</f>
        <v>0</v>
      </c>
      <c r="K86" s="215" t="s">
        <v>359</v>
      </c>
      <c r="L86" s="45"/>
      <c r="M86" s="220" t="s">
        <v>19</v>
      </c>
      <c r="N86" s="221"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391</v>
      </c>
      <c r="AT86" s="224" t="s">
        <v>247</v>
      </c>
      <c r="AU86" s="224" t="s">
        <v>80</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391</v>
      </c>
      <c r="BM86" s="224" t="s">
        <v>2698</v>
      </c>
    </row>
    <row r="87" s="2" customFormat="1" ht="16.5" customHeight="1">
      <c r="A87" s="39"/>
      <c r="B87" s="40"/>
      <c r="C87" s="213" t="s">
        <v>275</v>
      </c>
      <c r="D87" s="213" t="s">
        <v>247</v>
      </c>
      <c r="E87" s="214" t="s">
        <v>2699</v>
      </c>
      <c r="F87" s="215" t="s">
        <v>2700</v>
      </c>
      <c r="G87" s="216" t="s">
        <v>258</v>
      </c>
      <c r="H87" s="217">
        <v>16</v>
      </c>
      <c r="I87" s="218"/>
      <c r="J87" s="219">
        <f>ROUND(I87*H87,2)</f>
        <v>0</v>
      </c>
      <c r="K87" s="215" t="s">
        <v>359</v>
      </c>
      <c r="L87" s="45"/>
      <c r="M87" s="220" t="s">
        <v>19</v>
      </c>
      <c r="N87" s="221"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252</v>
      </c>
      <c r="AT87" s="224" t="s">
        <v>247</v>
      </c>
      <c r="AU87" s="224" t="s">
        <v>80</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252</v>
      </c>
      <c r="BM87" s="224" t="s">
        <v>2701</v>
      </c>
    </row>
    <row r="88" s="2" customFormat="1" ht="24.15" customHeight="1">
      <c r="A88" s="39"/>
      <c r="B88" s="40"/>
      <c r="C88" s="213" t="s">
        <v>288</v>
      </c>
      <c r="D88" s="213" t="s">
        <v>247</v>
      </c>
      <c r="E88" s="214" t="s">
        <v>2702</v>
      </c>
      <c r="F88" s="215" t="s">
        <v>2703</v>
      </c>
      <c r="G88" s="216" t="s">
        <v>258</v>
      </c>
      <c r="H88" s="217">
        <v>8</v>
      </c>
      <c r="I88" s="218"/>
      <c r="J88" s="219">
        <f>ROUND(I88*H88,2)</f>
        <v>0</v>
      </c>
      <c r="K88" s="215" t="s">
        <v>359</v>
      </c>
      <c r="L88" s="45"/>
      <c r="M88" s="220" t="s">
        <v>19</v>
      </c>
      <c r="N88" s="221"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252</v>
      </c>
      <c r="AT88" s="224" t="s">
        <v>247</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252</v>
      </c>
      <c r="BM88" s="224" t="s">
        <v>2704</v>
      </c>
    </row>
    <row r="89" s="2" customFormat="1" ht="24.15" customHeight="1">
      <c r="A89" s="39"/>
      <c r="B89" s="40"/>
      <c r="C89" s="213" t="s">
        <v>263</v>
      </c>
      <c r="D89" s="213" t="s">
        <v>247</v>
      </c>
      <c r="E89" s="214" t="s">
        <v>2705</v>
      </c>
      <c r="F89" s="215" t="s">
        <v>2706</v>
      </c>
      <c r="G89" s="216" t="s">
        <v>258</v>
      </c>
      <c r="H89" s="217">
        <v>1</v>
      </c>
      <c r="I89" s="218"/>
      <c r="J89" s="219">
        <f>ROUND(I89*H89,2)</f>
        <v>0</v>
      </c>
      <c r="K89" s="215" t="s">
        <v>359</v>
      </c>
      <c r="L89" s="45"/>
      <c r="M89" s="220" t="s">
        <v>19</v>
      </c>
      <c r="N89" s="221"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252</v>
      </c>
      <c r="AT89" s="224" t="s">
        <v>247</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252</v>
      </c>
      <c r="BM89" s="224" t="s">
        <v>2707</v>
      </c>
    </row>
    <row r="90" s="2" customFormat="1" ht="16.5" customHeight="1">
      <c r="A90" s="39"/>
      <c r="B90" s="40"/>
      <c r="C90" s="213" t="s">
        <v>302</v>
      </c>
      <c r="D90" s="213" t="s">
        <v>247</v>
      </c>
      <c r="E90" s="214" t="s">
        <v>2708</v>
      </c>
      <c r="F90" s="215" t="s">
        <v>2709</v>
      </c>
      <c r="G90" s="216" t="s">
        <v>258</v>
      </c>
      <c r="H90" s="217">
        <v>1</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252</v>
      </c>
      <c r="AT90" s="224" t="s">
        <v>247</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252</v>
      </c>
      <c r="BM90" s="224" t="s">
        <v>2710</v>
      </c>
    </row>
    <row r="91" s="2" customFormat="1">
      <c r="A91" s="39"/>
      <c r="B91" s="40"/>
      <c r="C91" s="41"/>
      <c r="D91" s="241" t="s">
        <v>282</v>
      </c>
      <c r="E91" s="41"/>
      <c r="F91" s="242" t="s">
        <v>2711</v>
      </c>
      <c r="G91" s="41"/>
      <c r="H91" s="41"/>
      <c r="I91" s="228"/>
      <c r="J91" s="41"/>
      <c r="K91" s="41"/>
      <c r="L91" s="45"/>
      <c r="M91" s="229"/>
      <c r="N91" s="230"/>
      <c r="O91" s="85"/>
      <c r="P91" s="85"/>
      <c r="Q91" s="85"/>
      <c r="R91" s="85"/>
      <c r="S91" s="85"/>
      <c r="T91" s="86"/>
      <c r="U91" s="39"/>
      <c r="V91" s="39"/>
      <c r="W91" s="39"/>
      <c r="X91" s="39"/>
      <c r="Y91" s="39"/>
      <c r="Z91" s="39"/>
      <c r="AA91" s="39"/>
      <c r="AB91" s="39"/>
      <c r="AC91" s="39"/>
      <c r="AD91" s="39"/>
      <c r="AE91" s="39"/>
      <c r="AT91" s="18" t="s">
        <v>282</v>
      </c>
      <c r="AU91" s="18" t="s">
        <v>80</v>
      </c>
    </row>
    <row r="92" s="2" customFormat="1" ht="16.5" customHeight="1">
      <c r="A92" s="39"/>
      <c r="B92" s="40"/>
      <c r="C92" s="213" t="s">
        <v>308</v>
      </c>
      <c r="D92" s="213" t="s">
        <v>247</v>
      </c>
      <c r="E92" s="214" t="s">
        <v>2712</v>
      </c>
      <c r="F92" s="215" t="s">
        <v>2713</v>
      </c>
      <c r="G92" s="216" t="s">
        <v>258</v>
      </c>
      <c r="H92" s="217">
        <v>1</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391</v>
      </c>
      <c r="AT92" s="224" t="s">
        <v>247</v>
      </c>
      <c r="AU92" s="224" t="s">
        <v>80</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391</v>
      </c>
      <c r="BM92" s="224" t="s">
        <v>2714</v>
      </c>
    </row>
    <row r="93" s="2" customFormat="1">
      <c r="A93" s="39"/>
      <c r="B93" s="40"/>
      <c r="C93" s="41"/>
      <c r="D93" s="241" t="s">
        <v>282</v>
      </c>
      <c r="E93" s="41"/>
      <c r="F93" s="242" t="s">
        <v>2715</v>
      </c>
      <c r="G93" s="41"/>
      <c r="H93" s="41"/>
      <c r="I93" s="228"/>
      <c r="J93" s="41"/>
      <c r="K93" s="41"/>
      <c r="L93" s="45"/>
      <c r="M93" s="229"/>
      <c r="N93" s="230"/>
      <c r="O93" s="85"/>
      <c r="P93" s="85"/>
      <c r="Q93" s="85"/>
      <c r="R93" s="85"/>
      <c r="S93" s="85"/>
      <c r="T93" s="86"/>
      <c r="U93" s="39"/>
      <c r="V93" s="39"/>
      <c r="W93" s="39"/>
      <c r="X93" s="39"/>
      <c r="Y93" s="39"/>
      <c r="Z93" s="39"/>
      <c r="AA93" s="39"/>
      <c r="AB93" s="39"/>
      <c r="AC93" s="39"/>
      <c r="AD93" s="39"/>
      <c r="AE93" s="39"/>
      <c r="AT93" s="18" t="s">
        <v>282</v>
      </c>
      <c r="AU93" s="18" t="s">
        <v>80</v>
      </c>
    </row>
    <row r="94" s="2" customFormat="1" ht="37.8" customHeight="1">
      <c r="A94" s="39"/>
      <c r="B94" s="40"/>
      <c r="C94" s="213" t="s">
        <v>313</v>
      </c>
      <c r="D94" s="213" t="s">
        <v>247</v>
      </c>
      <c r="E94" s="214" t="s">
        <v>2665</v>
      </c>
      <c r="F94" s="215" t="s">
        <v>2666</v>
      </c>
      <c r="G94" s="216" t="s">
        <v>258</v>
      </c>
      <c r="H94" s="217">
        <v>3</v>
      </c>
      <c r="I94" s="218"/>
      <c r="J94" s="219">
        <f>ROUND(I94*H94,2)</f>
        <v>0</v>
      </c>
      <c r="K94" s="215" t="s">
        <v>359</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391</v>
      </c>
      <c r="AT94" s="224" t="s">
        <v>247</v>
      </c>
      <c r="AU94" s="224" t="s">
        <v>80</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391</v>
      </c>
      <c r="BM94" s="224" t="s">
        <v>2716</v>
      </c>
    </row>
    <row r="95" s="2" customFormat="1">
      <c r="A95" s="39"/>
      <c r="B95" s="40"/>
      <c r="C95" s="41"/>
      <c r="D95" s="241" t="s">
        <v>282</v>
      </c>
      <c r="E95" s="41"/>
      <c r="F95" s="242" t="s">
        <v>2668</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282</v>
      </c>
      <c r="AU95" s="18" t="s">
        <v>80</v>
      </c>
    </row>
    <row r="96" s="2" customFormat="1" ht="24.15" customHeight="1">
      <c r="A96" s="39"/>
      <c r="B96" s="40"/>
      <c r="C96" s="213" t="s">
        <v>8</v>
      </c>
      <c r="D96" s="213" t="s">
        <v>247</v>
      </c>
      <c r="E96" s="214" t="s">
        <v>2339</v>
      </c>
      <c r="F96" s="215" t="s">
        <v>2340</v>
      </c>
      <c r="G96" s="216" t="s">
        <v>258</v>
      </c>
      <c r="H96" s="217">
        <v>6</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391</v>
      </c>
      <c r="AT96" s="224" t="s">
        <v>247</v>
      </c>
      <c r="AU96" s="224" t="s">
        <v>80</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391</v>
      </c>
      <c r="BM96" s="224" t="s">
        <v>2717</v>
      </c>
    </row>
    <row r="97" s="2" customFormat="1" ht="24.15" customHeight="1">
      <c r="A97" s="39"/>
      <c r="B97" s="40"/>
      <c r="C97" s="231" t="s">
        <v>322</v>
      </c>
      <c r="D97" s="231" t="s">
        <v>241</v>
      </c>
      <c r="E97" s="232" t="s">
        <v>2718</v>
      </c>
      <c r="F97" s="233" t="s">
        <v>2719</v>
      </c>
      <c r="G97" s="234" t="s">
        <v>258</v>
      </c>
      <c r="H97" s="235">
        <v>4</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440</v>
      </c>
      <c r="AT97" s="224" t="s">
        <v>241</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440</v>
      </c>
      <c r="BM97" s="224" t="s">
        <v>2720</v>
      </c>
    </row>
    <row r="98" s="2" customFormat="1" ht="16.5" customHeight="1">
      <c r="A98" s="39"/>
      <c r="B98" s="40"/>
      <c r="C98" s="231" t="s">
        <v>327</v>
      </c>
      <c r="D98" s="231" t="s">
        <v>241</v>
      </c>
      <c r="E98" s="232" t="s">
        <v>2721</v>
      </c>
      <c r="F98" s="233" t="s">
        <v>2722</v>
      </c>
      <c r="G98" s="234" t="s">
        <v>258</v>
      </c>
      <c r="H98" s="235">
        <v>1</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440</v>
      </c>
      <c r="AT98" s="224" t="s">
        <v>241</v>
      </c>
      <c r="AU98" s="224" t="s">
        <v>80</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440</v>
      </c>
      <c r="BM98" s="224" t="s">
        <v>2723</v>
      </c>
    </row>
    <row r="99" s="2" customFormat="1" ht="24.15" customHeight="1">
      <c r="A99" s="39"/>
      <c r="B99" s="40"/>
      <c r="C99" s="231" t="s">
        <v>332</v>
      </c>
      <c r="D99" s="231" t="s">
        <v>241</v>
      </c>
      <c r="E99" s="232" t="s">
        <v>2724</v>
      </c>
      <c r="F99" s="233" t="s">
        <v>2725</v>
      </c>
      <c r="G99" s="234" t="s">
        <v>258</v>
      </c>
      <c r="H99" s="235">
        <v>16</v>
      </c>
      <c r="I99" s="236"/>
      <c r="J99" s="237">
        <f>ROUND(I99*H99,2)</f>
        <v>0</v>
      </c>
      <c r="K99" s="233" t="s">
        <v>359</v>
      </c>
      <c r="L99" s="238"/>
      <c r="M99" s="239" t="s">
        <v>19</v>
      </c>
      <c r="N99" s="240"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364</v>
      </c>
      <c r="AT99" s="224" t="s">
        <v>241</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2726</v>
      </c>
    </row>
    <row r="100" s="2" customFormat="1" ht="16.5" customHeight="1">
      <c r="A100" s="39"/>
      <c r="B100" s="40"/>
      <c r="C100" s="231" t="s">
        <v>252</v>
      </c>
      <c r="D100" s="231" t="s">
        <v>241</v>
      </c>
      <c r="E100" s="232" t="s">
        <v>2727</v>
      </c>
      <c r="F100" s="233" t="s">
        <v>2728</v>
      </c>
      <c r="G100" s="234" t="s">
        <v>258</v>
      </c>
      <c r="H100" s="235">
        <v>1</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440</v>
      </c>
      <c r="AT100" s="224" t="s">
        <v>241</v>
      </c>
      <c r="AU100" s="224" t="s">
        <v>80</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440</v>
      </c>
      <c r="BM100" s="224" t="s">
        <v>2729</v>
      </c>
    </row>
    <row r="101" s="2" customFormat="1" ht="16.5" customHeight="1">
      <c r="A101" s="39"/>
      <c r="B101" s="40"/>
      <c r="C101" s="231" t="s">
        <v>411</v>
      </c>
      <c r="D101" s="231" t="s">
        <v>241</v>
      </c>
      <c r="E101" s="232" t="s">
        <v>2730</v>
      </c>
      <c r="F101" s="233" t="s">
        <v>2728</v>
      </c>
      <c r="G101" s="234" t="s">
        <v>258</v>
      </c>
      <c r="H101" s="235">
        <v>1</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440</v>
      </c>
      <c r="AT101" s="224" t="s">
        <v>241</v>
      </c>
      <c r="AU101" s="224" t="s">
        <v>80</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440</v>
      </c>
      <c r="BM101" s="224" t="s">
        <v>2731</v>
      </c>
    </row>
    <row r="102" s="2" customFormat="1">
      <c r="A102" s="39"/>
      <c r="B102" s="40"/>
      <c r="C102" s="41"/>
      <c r="D102" s="241" t="s">
        <v>282</v>
      </c>
      <c r="E102" s="41"/>
      <c r="F102" s="242" t="s">
        <v>2732</v>
      </c>
      <c r="G102" s="41"/>
      <c r="H102" s="41"/>
      <c r="I102" s="228"/>
      <c r="J102" s="41"/>
      <c r="K102" s="41"/>
      <c r="L102" s="45"/>
      <c r="M102" s="229"/>
      <c r="N102" s="230"/>
      <c r="O102" s="85"/>
      <c r="P102" s="85"/>
      <c r="Q102" s="85"/>
      <c r="R102" s="85"/>
      <c r="S102" s="85"/>
      <c r="T102" s="86"/>
      <c r="U102" s="39"/>
      <c r="V102" s="39"/>
      <c r="W102" s="39"/>
      <c r="X102" s="39"/>
      <c r="Y102" s="39"/>
      <c r="Z102" s="39"/>
      <c r="AA102" s="39"/>
      <c r="AB102" s="39"/>
      <c r="AC102" s="39"/>
      <c r="AD102" s="39"/>
      <c r="AE102" s="39"/>
      <c r="AT102" s="18" t="s">
        <v>282</v>
      </c>
      <c r="AU102" s="18" t="s">
        <v>80</v>
      </c>
    </row>
    <row r="103" s="2" customFormat="1" ht="16.5" customHeight="1">
      <c r="A103" s="39"/>
      <c r="B103" s="40"/>
      <c r="C103" s="231" t="s">
        <v>416</v>
      </c>
      <c r="D103" s="231" t="s">
        <v>241</v>
      </c>
      <c r="E103" s="232" t="s">
        <v>2733</v>
      </c>
      <c r="F103" s="233" t="s">
        <v>2734</v>
      </c>
      <c r="G103" s="234" t="s">
        <v>258</v>
      </c>
      <c r="H103" s="235">
        <v>1</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440</v>
      </c>
      <c r="AT103" s="224" t="s">
        <v>241</v>
      </c>
      <c r="AU103" s="224" t="s">
        <v>80</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440</v>
      </c>
      <c r="BM103" s="224" t="s">
        <v>2735</v>
      </c>
    </row>
    <row r="104" s="2" customFormat="1" ht="16.5" customHeight="1">
      <c r="A104" s="39"/>
      <c r="B104" s="40"/>
      <c r="C104" s="231" t="s">
        <v>420</v>
      </c>
      <c r="D104" s="231" t="s">
        <v>241</v>
      </c>
      <c r="E104" s="232" t="s">
        <v>2736</v>
      </c>
      <c r="F104" s="233" t="s">
        <v>2737</v>
      </c>
      <c r="G104" s="234" t="s">
        <v>258</v>
      </c>
      <c r="H104" s="235">
        <v>1</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440</v>
      </c>
      <c r="AT104" s="224" t="s">
        <v>241</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440</v>
      </c>
      <c r="BM104" s="224" t="s">
        <v>2738</v>
      </c>
    </row>
    <row r="105" s="2" customFormat="1" ht="16.5" customHeight="1">
      <c r="A105" s="39"/>
      <c r="B105" s="40"/>
      <c r="C105" s="231" t="s">
        <v>424</v>
      </c>
      <c r="D105" s="231" t="s">
        <v>241</v>
      </c>
      <c r="E105" s="232" t="s">
        <v>2739</v>
      </c>
      <c r="F105" s="233" t="s">
        <v>2740</v>
      </c>
      <c r="G105" s="234" t="s">
        <v>258</v>
      </c>
      <c r="H105" s="235">
        <v>1</v>
      </c>
      <c r="I105" s="236"/>
      <c r="J105" s="237">
        <f>ROUND(I105*H105,2)</f>
        <v>0</v>
      </c>
      <c r="K105" s="233" t="s">
        <v>359</v>
      </c>
      <c r="L105" s="238"/>
      <c r="M105" s="239" t="s">
        <v>19</v>
      </c>
      <c r="N105" s="240"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440</v>
      </c>
      <c r="AT105" s="224" t="s">
        <v>241</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440</v>
      </c>
      <c r="BM105" s="224" t="s">
        <v>2741</v>
      </c>
    </row>
    <row r="106" s="2" customFormat="1" ht="24.15" customHeight="1">
      <c r="A106" s="39"/>
      <c r="B106" s="40"/>
      <c r="C106" s="231" t="s">
        <v>7</v>
      </c>
      <c r="D106" s="231" t="s">
        <v>241</v>
      </c>
      <c r="E106" s="232" t="s">
        <v>2463</v>
      </c>
      <c r="F106" s="233" t="s">
        <v>2464</v>
      </c>
      <c r="G106" s="234" t="s">
        <v>258</v>
      </c>
      <c r="H106" s="235">
        <v>9</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80</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2742</v>
      </c>
    </row>
    <row r="107" s="2" customFormat="1" ht="24.15" customHeight="1">
      <c r="A107" s="39"/>
      <c r="B107" s="40"/>
      <c r="C107" s="231" t="s">
        <v>431</v>
      </c>
      <c r="D107" s="231" t="s">
        <v>241</v>
      </c>
      <c r="E107" s="232" t="s">
        <v>2460</v>
      </c>
      <c r="F107" s="233" t="s">
        <v>2461</v>
      </c>
      <c r="G107" s="234" t="s">
        <v>258</v>
      </c>
      <c r="H107" s="235">
        <v>4</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80</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2743</v>
      </c>
    </row>
    <row r="108" s="2" customFormat="1" ht="24.15" customHeight="1">
      <c r="A108" s="39"/>
      <c r="B108" s="40"/>
      <c r="C108" s="231" t="s">
        <v>437</v>
      </c>
      <c r="D108" s="231" t="s">
        <v>241</v>
      </c>
      <c r="E108" s="232" t="s">
        <v>2744</v>
      </c>
      <c r="F108" s="233" t="s">
        <v>2745</v>
      </c>
      <c r="G108" s="234" t="s">
        <v>258</v>
      </c>
      <c r="H108" s="235">
        <v>2</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2746</v>
      </c>
    </row>
    <row r="109" s="2" customFormat="1" ht="16.5" customHeight="1">
      <c r="A109" s="39"/>
      <c r="B109" s="40"/>
      <c r="C109" s="231" t="s">
        <v>442</v>
      </c>
      <c r="D109" s="231" t="s">
        <v>241</v>
      </c>
      <c r="E109" s="232" t="s">
        <v>2747</v>
      </c>
      <c r="F109" s="233" t="s">
        <v>2748</v>
      </c>
      <c r="G109" s="234" t="s">
        <v>258</v>
      </c>
      <c r="H109" s="235">
        <v>1</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440</v>
      </c>
      <c r="AT109" s="224" t="s">
        <v>241</v>
      </c>
      <c r="AU109" s="224" t="s">
        <v>80</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440</v>
      </c>
      <c r="BM109" s="224" t="s">
        <v>2749</v>
      </c>
    </row>
    <row r="110" s="2" customFormat="1" ht="16.5" customHeight="1">
      <c r="A110" s="39"/>
      <c r="B110" s="40"/>
      <c r="C110" s="231" t="s">
        <v>446</v>
      </c>
      <c r="D110" s="231" t="s">
        <v>241</v>
      </c>
      <c r="E110" s="232" t="s">
        <v>2750</v>
      </c>
      <c r="F110" s="233" t="s">
        <v>2751</v>
      </c>
      <c r="G110" s="234" t="s">
        <v>258</v>
      </c>
      <c r="H110" s="235">
        <v>1</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440</v>
      </c>
      <c r="AT110" s="224" t="s">
        <v>241</v>
      </c>
      <c r="AU110" s="224" t="s">
        <v>80</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440</v>
      </c>
      <c r="BM110" s="224" t="s">
        <v>2752</v>
      </c>
    </row>
    <row r="111" s="2" customFormat="1" ht="16.5" customHeight="1">
      <c r="A111" s="39"/>
      <c r="B111" s="40"/>
      <c r="C111" s="231" t="s">
        <v>450</v>
      </c>
      <c r="D111" s="231" t="s">
        <v>241</v>
      </c>
      <c r="E111" s="232" t="s">
        <v>2753</v>
      </c>
      <c r="F111" s="233" t="s">
        <v>2754</v>
      </c>
      <c r="G111" s="234" t="s">
        <v>258</v>
      </c>
      <c r="H111" s="235">
        <v>1</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440</v>
      </c>
      <c r="AT111" s="224" t="s">
        <v>241</v>
      </c>
      <c r="AU111" s="224" t="s">
        <v>80</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440</v>
      </c>
      <c r="BM111" s="224" t="s">
        <v>2755</v>
      </c>
    </row>
    <row r="112" s="2" customFormat="1" ht="21.75" customHeight="1">
      <c r="A112" s="39"/>
      <c r="B112" s="40"/>
      <c r="C112" s="231" t="s">
        <v>454</v>
      </c>
      <c r="D112" s="231" t="s">
        <v>241</v>
      </c>
      <c r="E112" s="232" t="s">
        <v>2756</v>
      </c>
      <c r="F112" s="233" t="s">
        <v>2757</v>
      </c>
      <c r="G112" s="234" t="s">
        <v>258</v>
      </c>
      <c r="H112" s="235">
        <v>4</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440</v>
      </c>
      <c r="AT112" s="224" t="s">
        <v>241</v>
      </c>
      <c r="AU112" s="224" t="s">
        <v>80</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440</v>
      </c>
      <c r="BM112" s="224" t="s">
        <v>2758</v>
      </c>
    </row>
    <row r="113" s="2" customFormat="1" ht="16.5" customHeight="1">
      <c r="A113" s="39"/>
      <c r="B113" s="40"/>
      <c r="C113" s="231" t="s">
        <v>458</v>
      </c>
      <c r="D113" s="231" t="s">
        <v>241</v>
      </c>
      <c r="E113" s="232" t="s">
        <v>2759</v>
      </c>
      <c r="F113" s="233" t="s">
        <v>2760</v>
      </c>
      <c r="G113" s="234" t="s">
        <v>258</v>
      </c>
      <c r="H113" s="235">
        <v>2</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440</v>
      </c>
      <c r="AT113" s="224" t="s">
        <v>241</v>
      </c>
      <c r="AU113" s="224" t="s">
        <v>80</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440</v>
      </c>
      <c r="BM113" s="224" t="s">
        <v>2761</v>
      </c>
    </row>
    <row r="114" s="2" customFormat="1" ht="33" customHeight="1">
      <c r="A114" s="39"/>
      <c r="B114" s="40"/>
      <c r="C114" s="213" t="s">
        <v>462</v>
      </c>
      <c r="D114" s="213" t="s">
        <v>247</v>
      </c>
      <c r="E114" s="214" t="s">
        <v>2762</v>
      </c>
      <c r="F114" s="215" t="s">
        <v>2763</v>
      </c>
      <c r="G114" s="216" t="s">
        <v>258</v>
      </c>
      <c r="H114" s="217">
        <v>3</v>
      </c>
      <c r="I114" s="218"/>
      <c r="J114" s="219">
        <f>ROUND(I114*H114,2)</f>
        <v>0</v>
      </c>
      <c r="K114" s="215" t="s">
        <v>359</v>
      </c>
      <c r="L114" s="45"/>
      <c r="M114" s="278" t="s">
        <v>19</v>
      </c>
      <c r="N114" s="279" t="s">
        <v>44</v>
      </c>
      <c r="O114" s="280"/>
      <c r="P114" s="281">
        <f>O114*H114</f>
        <v>0</v>
      </c>
      <c r="Q114" s="281">
        <v>0</v>
      </c>
      <c r="R114" s="281">
        <f>Q114*H114</f>
        <v>0</v>
      </c>
      <c r="S114" s="281">
        <v>0</v>
      </c>
      <c r="T114" s="282">
        <f>S114*H114</f>
        <v>0</v>
      </c>
      <c r="U114" s="39"/>
      <c r="V114" s="39"/>
      <c r="W114" s="39"/>
      <c r="X114" s="39"/>
      <c r="Y114" s="39"/>
      <c r="Z114" s="39"/>
      <c r="AA114" s="39"/>
      <c r="AB114" s="39"/>
      <c r="AC114" s="39"/>
      <c r="AD114" s="39"/>
      <c r="AE114" s="39"/>
      <c r="AR114" s="224" t="s">
        <v>391</v>
      </c>
      <c r="AT114" s="224" t="s">
        <v>247</v>
      </c>
      <c r="AU114" s="224" t="s">
        <v>80</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391</v>
      </c>
      <c r="BM114" s="224" t="s">
        <v>2764</v>
      </c>
    </row>
    <row r="115" s="2" customFormat="1" ht="6.96" customHeight="1">
      <c r="A115" s="39"/>
      <c r="B115" s="60"/>
      <c r="C115" s="61"/>
      <c r="D115" s="61"/>
      <c r="E115" s="61"/>
      <c r="F115" s="61"/>
      <c r="G115" s="61"/>
      <c r="H115" s="61"/>
      <c r="I115" s="61"/>
      <c r="J115" s="61"/>
      <c r="K115" s="61"/>
      <c r="L115" s="45"/>
      <c r="M115" s="39"/>
      <c r="O115" s="39"/>
      <c r="P115" s="39"/>
      <c r="Q115" s="39"/>
      <c r="R115" s="39"/>
      <c r="S115" s="39"/>
      <c r="T115" s="39"/>
      <c r="U115" s="39"/>
      <c r="V115" s="39"/>
      <c r="W115" s="39"/>
      <c r="X115" s="39"/>
      <c r="Y115" s="39"/>
      <c r="Z115" s="39"/>
      <c r="AA115" s="39"/>
      <c r="AB115" s="39"/>
      <c r="AC115" s="39"/>
      <c r="AD115" s="39"/>
      <c r="AE115" s="39"/>
    </row>
  </sheetData>
  <sheetProtection sheet="1" autoFilter="0" formatColumns="0" formatRows="0" objects="1" scenarios="1" spinCount="100000" saltValue="cwVW2WS3O7DaXbm4mjf7lUsCJx7enjA+Hr5x6djrH4QpgusUjycz4e9e3Au4PYuVRwF0TcnqcToIVDOAHy6I8w==" hashValue="Mc/3BNJ97PiyEE00dVPzFXuq21BFBuqMZJuM6/ngUbqsSEfggasnmndU4kPdVVZEGWD9An9C4pVjzWCxsOEceA==" algorithmName="SHA-512" password="CC35"/>
  <autoFilter ref="C79:K114"/>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127</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2765</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27</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32</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33</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
        <v>19</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
        <v>36</v>
      </c>
      <c r="F24" s="39"/>
      <c r="G24" s="39"/>
      <c r="H24" s="39"/>
      <c r="I24" s="143" t="s">
        <v>28</v>
      </c>
      <c r="J24" s="134" t="s">
        <v>19</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ROUND(J84,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ROUND((SUM(BE84:BE184)),  2)</f>
        <v>0</v>
      </c>
      <c r="G33" s="39"/>
      <c r="H33" s="39"/>
      <c r="I33" s="158">
        <v>0.20999999999999999</v>
      </c>
      <c r="J33" s="157">
        <f>ROUND(((SUM(BE84:BE184))*I33),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ROUND((SUM(BF84:BF184)),  2)</f>
        <v>0</v>
      </c>
      <c r="G34" s="39"/>
      <c r="H34" s="39"/>
      <c r="I34" s="158">
        <v>0.12</v>
      </c>
      <c r="J34" s="157">
        <f>ROUND(((SUM(BF84:BF184))*I34),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ROUND((SUM(BG84:BG184)),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ROUND((SUM(BH84:BH184)),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ROUND((SUM(BI84:BI184)),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 xml:space="preserve">PS 12-03-11 -  Doudleby nad Orlicí, dispečerská řídící technika</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 xml:space="preserve"> </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J84</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2766</v>
      </c>
      <c r="E60" s="178"/>
      <c r="F60" s="178"/>
      <c r="G60" s="178"/>
      <c r="H60" s="178"/>
      <c r="I60" s="178"/>
      <c r="J60" s="179">
        <f>J85</f>
        <v>0</v>
      </c>
      <c r="K60" s="176"/>
      <c r="L60" s="180"/>
      <c r="S60" s="9"/>
      <c r="T60" s="9"/>
      <c r="U60" s="9"/>
      <c r="V60" s="9"/>
      <c r="W60" s="9"/>
      <c r="X60" s="9"/>
      <c r="Y60" s="9"/>
      <c r="Z60" s="9"/>
      <c r="AA60" s="9"/>
      <c r="AB60" s="9"/>
      <c r="AC60" s="9"/>
      <c r="AD60" s="9"/>
      <c r="AE60" s="9"/>
    </row>
    <row r="61" hidden="1" s="10" customFormat="1" ht="19.92" customHeight="1">
      <c r="A61" s="10"/>
      <c r="B61" s="181"/>
      <c r="C61" s="126"/>
      <c r="D61" s="182" t="s">
        <v>2767</v>
      </c>
      <c r="E61" s="183"/>
      <c r="F61" s="183"/>
      <c r="G61" s="183"/>
      <c r="H61" s="183"/>
      <c r="I61" s="183"/>
      <c r="J61" s="184">
        <f>J91</f>
        <v>0</v>
      </c>
      <c r="K61" s="126"/>
      <c r="L61" s="185"/>
      <c r="S61" s="10"/>
      <c r="T61" s="10"/>
      <c r="U61" s="10"/>
      <c r="V61" s="10"/>
      <c r="W61" s="10"/>
      <c r="X61" s="10"/>
      <c r="Y61" s="10"/>
      <c r="Z61" s="10"/>
      <c r="AA61" s="10"/>
      <c r="AB61" s="10"/>
      <c r="AC61" s="10"/>
      <c r="AD61" s="10"/>
      <c r="AE61" s="10"/>
    </row>
    <row r="62" hidden="1" s="10" customFormat="1" ht="19.92" customHeight="1">
      <c r="A62" s="10"/>
      <c r="B62" s="181"/>
      <c r="C62" s="126"/>
      <c r="D62" s="182" t="s">
        <v>2768</v>
      </c>
      <c r="E62" s="183"/>
      <c r="F62" s="183"/>
      <c r="G62" s="183"/>
      <c r="H62" s="183"/>
      <c r="I62" s="183"/>
      <c r="J62" s="184">
        <f>J93</f>
        <v>0</v>
      </c>
      <c r="K62" s="126"/>
      <c r="L62" s="185"/>
      <c r="S62" s="10"/>
      <c r="T62" s="10"/>
      <c r="U62" s="10"/>
      <c r="V62" s="10"/>
      <c r="W62" s="10"/>
      <c r="X62" s="10"/>
      <c r="Y62" s="10"/>
      <c r="Z62" s="10"/>
      <c r="AA62" s="10"/>
      <c r="AB62" s="10"/>
      <c r="AC62" s="10"/>
      <c r="AD62" s="10"/>
      <c r="AE62" s="10"/>
    </row>
    <row r="63" hidden="1" s="9" customFormat="1" ht="24.96" customHeight="1">
      <c r="A63" s="9"/>
      <c r="B63" s="175"/>
      <c r="C63" s="176"/>
      <c r="D63" s="177" t="s">
        <v>353</v>
      </c>
      <c r="E63" s="178"/>
      <c r="F63" s="178"/>
      <c r="G63" s="178"/>
      <c r="H63" s="178"/>
      <c r="I63" s="178"/>
      <c r="J63" s="179">
        <f>J120</f>
        <v>0</v>
      </c>
      <c r="K63" s="176"/>
      <c r="L63" s="180"/>
      <c r="S63" s="9"/>
      <c r="T63" s="9"/>
      <c r="U63" s="9"/>
      <c r="V63" s="9"/>
      <c r="W63" s="9"/>
      <c r="X63" s="9"/>
      <c r="Y63" s="9"/>
      <c r="Z63" s="9"/>
      <c r="AA63" s="9"/>
      <c r="AB63" s="9"/>
      <c r="AC63" s="9"/>
      <c r="AD63" s="9"/>
      <c r="AE63" s="9"/>
    </row>
    <row r="64" hidden="1" s="10" customFormat="1" ht="19.92" customHeight="1">
      <c r="A64" s="10"/>
      <c r="B64" s="181"/>
      <c r="C64" s="126"/>
      <c r="D64" s="182" t="s">
        <v>2769</v>
      </c>
      <c r="E64" s="183"/>
      <c r="F64" s="183"/>
      <c r="G64" s="183"/>
      <c r="H64" s="183"/>
      <c r="I64" s="183"/>
      <c r="J64" s="184">
        <f>J174</f>
        <v>0</v>
      </c>
      <c r="K64" s="126"/>
      <c r="L64" s="185"/>
      <c r="S64" s="10"/>
      <c r="T64" s="10"/>
      <c r="U64" s="10"/>
      <c r="V64" s="10"/>
      <c r="W64" s="10"/>
      <c r="X64" s="10"/>
      <c r="Y64" s="10"/>
      <c r="Z64" s="10"/>
      <c r="AA64" s="10"/>
      <c r="AB64" s="10"/>
      <c r="AC64" s="10"/>
      <c r="AD64" s="10"/>
      <c r="AE64" s="10"/>
    </row>
    <row r="65" hidden="1" s="2" customFormat="1" ht="21.84" customHeight="1">
      <c r="A65" s="39"/>
      <c r="B65" s="40"/>
      <c r="C65" s="41"/>
      <c r="D65" s="41"/>
      <c r="E65" s="41"/>
      <c r="F65" s="41"/>
      <c r="G65" s="41"/>
      <c r="H65" s="41"/>
      <c r="I65" s="41"/>
      <c r="J65" s="41"/>
      <c r="K65" s="41"/>
      <c r="L65" s="145"/>
      <c r="S65" s="39"/>
      <c r="T65" s="39"/>
      <c r="U65" s="39"/>
      <c r="V65" s="39"/>
      <c r="W65" s="39"/>
      <c r="X65" s="39"/>
      <c r="Y65" s="39"/>
      <c r="Z65" s="39"/>
      <c r="AA65" s="39"/>
      <c r="AB65" s="39"/>
      <c r="AC65" s="39"/>
      <c r="AD65" s="39"/>
      <c r="AE65" s="39"/>
    </row>
    <row r="66" hidden="1" s="2" customFormat="1" ht="6.96" customHeight="1">
      <c r="A66" s="39"/>
      <c r="B66" s="60"/>
      <c r="C66" s="61"/>
      <c r="D66" s="61"/>
      <c r="E66" s="61"/>
      <c r="F66" s="61"/>
      <c r="G66" s="61"/>
      <c r="H66" s="61"/>
      <c r="I66" s="61"/>
      <c r="J66" s="61"/>
      <c r="K66" s="61"/>
      <c r="L66" s="145"/>
      <c r="S66" s="39"/>
      <c r="T66" s="39"/>
      <c r="U66" s="39"/>
      <c r="V66" s="39"/>
      <c r="W66" s="39"/>
      <c r="X66" s="39"/>
      <c r="Y66" s="39"/>
      <c r="Z66" s="39"/>
      <c r="AA66" s="39"/>
      <c r="AB66" s="39"/>
      <c r="AC66" s="39"/>
      <c r="AD66" s="39"/>
      <c r="AE66" s="39"/>
    </row>
    <row r="67" hidden="1"/>
    <row r="68" hidden="1"/>
    <row r="69" hidden="1"/>
    <row r="70" s="2" customFormat="1" ht="6.96" customHeight="1">
      <c r="A70" s="39"/>
      <c r="B70" s="62"/>
      <c r="C70" s="63"/>
      <c r="D70" s="63"/>
      <c r="E70" s="63"/>
      <c r="F70" s="63"/>
      <c r="G70" s="63"/>
      <c r="H70" s="63"/>
      <c r="I70" s="63"/>
      <c r="J70" s="63"/>
      <c r="K70" s="63"/>
      <c r="L70" s="145"/>
      <c r="S70" s="39"/>
      <c r="T70" s="39"/>
      <c r="U70" s="39"/>
      <c r="V70" s="39"/>
      <c r="W70" s="39"/>
      <c r="X70" s="39"/>
      <c r="Y70" s="39"/>
      <c r="Z70" s="39"/>
      <c r="AA70" s="39"/>
      <c r="AB70" s="39"/>
      <c r="AC70" s="39"/>
      <c r="AD70" s="39"/>
      <c r="AE70" s="39"/>
    </row>
    <row r="71" s="2" customFormat="1" ht="24.96" customHeight="1">
      <c r="A71" s="39"/>
      <c r="B71" s="40"/>
      <c r="C71" s="24" t="s">
        <v>228</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6.96" customHeight="1">
      <c r="A72" s="39"/>
      <c r="B72" s="40"/>
      <c r="C72" s="41"/>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2" customHeight="1">
      <c r="A73" s="39"/>
      <c r="B73" s="40"/>
      <c r="C73" s="33" t="s">
        <v>16</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6.5" customHeight="1">
      <c r="A74" s="39"/>
      <c r="B74" s="40"/>
      <c r="C74" s="41"/>
      <c r="D74" s="41"/>
      <c r="E74" s="170" t="str">
        <f>E7</f>
        <v>Oprava zabezpečovacího zařízení v ŽST Doudleby n. O.</v>
      </c>
      <c r="F74" s="33"/>
      <c r="G74" s="33"/>
      <c r="H74" s="33"/>
      <c r="I74" s="41"/>
      <c r="J74" s="41"/>
      <c r="K74" s="41"/>
      <c r="L74" s="145"/>
      <c r="S74" s="39"/>
      <c r="T74" s="39"/>
      <c r="U74" s="39"/>
      <c r="V74" s="39"/>
      <c r="W74" s="39"/>
      <c r="X74" s="39"/>
      <c r="Y74" s="39"/>
      <c r="Z74" s="39"/>
      <c r="AA74" s="39"/>
      <c r="AB74" s="39"/>
      <c r="AC74" s="39"/>
      <c r="AD74" s="39"/>
      <c r="AE74" s="39"/>
    </row>
    <row r="75" s="2" customFormat="1" ht="12" customHeight="1">
      <c r="A75" s="39"/>
      <c r="B75" s="40"/>
      <c r="C75" s="33" t="s">
        <v>217</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70" t="str">
        <f>E9</f>
        <v xml:space="preserve">PS 12-03-11 -  Doudleby nad Orlicí, dispečerská řídící technika</v>
      </c>
      <c r="F76" s="41"/>
      <c r="G76" s="41"/>
      <c r="H76" s="41"/>
      <c r="I76" s="41"/>
      <c r="J76" s="41"/>
      <c r="K76" s="41"/>
      <c r="L76" s="145"/>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v>
      </c>
      <c r="D78" s="41"/>
      <c r="E78" s="41"/>
      <c r="F78" s="28" t="str">
        <f>F12</f>
        <v xml:space="preserve"> </v>
      </c>
      <c r="G78" s="41"/>
      <c r="H78" s="41"/>
      <c r="I78" s="33" t="s">
        <v>23</v>
      </c>
      <c r="J78" s="73" t="str">
        <f>IF(J12="","",J12)</f>
        <v>23. 6. 2026</v>
      </c>
      <c r="K78" s="41"/>
      <c r="L78" s="145"/>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5.15" customHeight="1">
      <c r="A80" s="39"/>
      <c r="B80" s="40"/>
      <c r="C80" s="33" t="s">
        <v>25</v>
      </c>
      <c r="D80" s="41"/>
      <c r="E80" s="41"/>
      <c r="F80" s="28" t="str">
        <f>E15</f>
        <v xml:space="preserve"> </v>
      </c>
      <c r="G80" s="41"/>
      <c r="H80" s="41"/>
      <c r="I80" s="33" t="s">
        <v>31</v>
      </c>
      <c r="J80" s="37" t="str">
        <f>E21</f>
        <v>Signal Projekt s.r.o.</v>
      </c>
      <c r="K80" s="41"/>
      <c r="L80" s="145"/>
      <c r="S80" s="39"/>
      <c r="T80" s="39"/>
      <c r="U80" s="39"/>
      <c r="V80" s="39"/>
      <c r="W80" s="39"/>
      <c r="X80" s="39"/>
      <c r="Y80" s="39"/>
      <c r="Z80" s="39"/>
      <c r="AA80" s="39"/>
      <c r="AB80" s="39"/>
      <c r="AC80" s="39"/>
      <c r="AD80" s="39"/>
      <c r="AE80" s="39"/>
    </row>
    <row r="81" s="2" customFormat="1" ht="15.15" customHeight="1">
      <c r="A81" s="39"/>
      <c r="B81" s="40"/>
      <c r="C81" s="33" t="s">
        <v>29</v>
      </c>
      <c r="D81" s="41"/>
      <c r="E81" s="41"/>
      <c r="F81" s="28" t="str">
        <f>IF(E18="","",E18)</f>
        <v>Vyplň údaj</v>
      </c>
      <c r="G81" s="41"/>
      <c r="H81" s="41"/>
      <c r="I81" s="33" t="s">
        <v>35</v>
      </c>
      <c r="J81" s="37" t="str">
        <f>E24</f>
        <v>Pavel Pospíšil, DiS.</v>
      </c>
      <c r="K81" s="41"/>
      <c r="L81" s="145"/>
      <c r="S81" s="39"/>
      <c r="T81" s="39"/>
      <c r="U81" s="39"/>
      <c r="V81" s="39"/>
      <c r="W81" s="39"/>
      <c r="X81" s="39"/>
      <c r="Y81" s="39"/>
      <c r="Z81" s="39"/>
      <c r="AA81" s="39"/>
      <c r="AB81" s="39"/>
      <c r="AC81" s="39"/>
      <c r="AD81" s="39"/>
      <c r="AE81" s="39"/>
    </row>
    <row r="82" s="2" customFormat="1" ht="10.32"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11" customFormat="1" ht="29.28" customHeight="1">
      <c r="A83" s="186"/>
      <c r="B83" s="187"/>
      <c r="C83" s="188" t="s">
        <v>229</v>
      </c>
      <c r="D83" s="189" t="s">
        <v>58</v>
      </c>
      <c r="E83" s="189" t="s">
        <v>54</v>
      </c>
      <c r="F83" s="189" t="s">
        <v>55</v>
      </c>
      <c r="G83" s="189" t="s">
        <v>230</v>
      </c>
      <c r="H83" s="189" t="s">
        <v>231</v>
      </c>
      <c r="I83" s="189" t="s">
        <v>232</v>
      </c>
      <c r="J83" s="189" t="s">
        <v>223</v>
      </c>
      <c r="K83" s="190" t="s">
        <v>233</v>
      </c>
      <c r="L83" s="191"/>
      <c r="M83" s="93" t="s">
        <v>19</v>
      </c>
      <c r="N83" s="94" t="s">
        <v>43</v>
      </c>
      <c r="O83" s="94" t="s">
        <v>234</v>
      </c>
      <c r="P83" s="94" t="s">
        <v>235</v>
      </c>
      <c r="Q83" s="94" t="s">
        <v>236</v>
      </c>
      <c r="R83" s="94" t="s">
        <v>237</v>
      </c>
      <c r="S83" s="94" t="s">
        <v>238</v>
      </c>
      <c r="T83" s="95" t="s">
        <v>239</v>
      </c>
      <c r="U83" s="186"/>
      <c r="V83" s="186"/>
      <c r="W83" s="186"/>
      <c r="X83" s="186"/>
      <c r="Y83" s="186"/>
      <c r="Z83" s="186"/>
      <c r="AA83" s="186"/>
      <c r="AB83" s="186"/>
      <c r="AC83" s="186"/>
      <c r="AD83" s="186"/>
      <c r="AE83" s="186"/>
    </row>
    <row r="84" s="2" customFormat="1" ht="22.8" customHeight="1">
      <c r="A84" s="39"/>
      <c r="B84" s="40"/>
      <c r="C84" s="100" t="s">
        <v>240</v>
      </c>
      <c r="D84" s="41"/>
      <c r="E84" s="41"/>
      <c r="F84" s="41"/>
      <c r="G84" s="41"/>
      <c r="H84" s="41"/>
      <c r="I84" s="41"/>
      <c r="J84" s="192">
        <f>BK84</f>
        <v>0</v>
      </c>
      <c r="K84" s="41"/>
      <c r="L84" s="45"/>
      <c r="M84" s="96"/>
      <c r="N84" s="193"/>
      <c r="O84" s="97"/>
      <c r="P84" s="194">
        <f>P85+P120</f>
        <v>0</v>
      </c>
      <c r="Q84" s="97"/>
      <c r="R84" s="194">
        <f>R85+R120</f>
        <v>0</v>
      </c>
      <c r="S84" s="97"/>
      <c r="T84" s="195">
        <f>T85+T120</f>
        <v>0</v>
      </c>
      <c r="U84" s="39"/>
      <c r="V84" s="39"/>
      <c r="W84" s="39"/>
      <c r="X84" s="39"/>
      <c r="Y84" s="39"/>
      <c r="Z84" s="39"/>
      <c r="AA84" s="39"/>
      <c r="AB84" s="39"/>
      <c r="AC84" s="39"/>
      <c r="AD84" s="39"/>
      <c r="AE84" s="39"/>
      <c r="AT84" s="18" t="s">
        <v>72</v>
      </c>
      <c r="AU84" s="18" t="s">
        <v>224</v>
      </c>
      <c r="BK84" s="196">
        <f>BK85+BK120</f>
        <v>0</v>
      </c>
    </row>
    <row r="85" s="12" customFormat="1" ht="25.92" customHeight="1">
      <c r="A85" s="12"/>
      <c r="B85" s="197"/>
      <c r="C85" s="198"/>
      <c r="D85" s="199" t="s">
        <v>72</v>
      </c>
      <c r="E85" s="200" t="s">
        <v>84</v>
      </c>
      <c r="F85" s="200" t="s">
        <v>2770</v>
      </c>
      <c r="G85" s="198"/>
      <c r="H85" s="198"/>
      <c r="I85" s="201"/>
      <c r="J85" s="202">
        <f>BK85</f>
        <v>0</v>
      </c>
      <c r="K85" s="198"/>
      <c r="L85" s="203"/>
      <c r="M85" s="204"/>
      <c r="N85" s="205"/>
      <c r="O85" s="205"/>
      <c r="P85" s="206">
        <f>P86+SUM(P87:P91)+P93</f>
        <v>0</v>
      </c>
      <c r="Q85" s="205"/>
      <c r="R85" s="206">
        <f>R86+SUM(R87:R91)+R93</f>
        <v>0</v>
      </c>
      <c r="S85" s="205"/>
      <c r="T85" s="207">
        <f>T86+SUM(T87:T91)+T93</f>
        <v>0</v>
      </c>
      <c r="U85" s="12"/>
      <c r="V85" s="12"/>
      <c r="W85" s="12"/>
      <c r="X85" s="12"/>
      <c r="Y85" s="12"/>
      <c r="Z85" s="12"/>
      <c r="AA85" s="12"/>
      <c r="AB85" s="12"/>
      <c r="AC85" s="12"/>
      <c r="AD85" s="12"/>
      <c r="AE85" s="12"/>
      <c r="AR85" s="208" t="s">
        <v>80</v>
      </c>
      <c r="AT85" s="209" t="s">
        <v>72</v>
      </c>
      <c r="AU85" s="209" t="s">
        <v>73</v>
      </c>
      <c r="AY85" s="208" t="s">
        <v>244</v>
      </c>
      <c r="BK85" s="210">
        <f>BK86+SUM(BK87:BK91)+BK93</f>
        <v>0</v>
      </c>
    </row>
    <row r="86" s="2" customFormat="1" ht="24.15" customHeight="1">
      <c r="A86" s="39"/>
      <c r="B86" s="40"/>
      <c r="C86" s="231" t="s">
        <v>80</v>
      </c>
      <c r="D86" s="231" t="s">
        <v>241</v>
      </c>
      <c r="E86" s="232" t="s">
        <v>2771</v>
      </c>
      <c r="F86" s="233" t="s">
        <v>2772</v>
      </c>
      <c r="G86" s="234" t="s">
        <v>258</v>
      </c>
      <c r="H86" s="235">
        <v>1</v>
      </c>
      <c r="I86" s="236"/>
      <c r="J86" s="237">
        <f>ROUND(I86*H86,2)</f>
        <v>0</v>
      </c>
      <c r="K86" s="233" t="s">
        <v>359</v>
      </c>
      <c r="L86" s="238"/>
      <c r="M86" s="239" t="s">
        <v>19</v>
      </c>
      <c r="N86" s="240"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440</v>
      </c>
      <c r="AT86" s="224" t="s">
        <v>241</v>
      </c>
      <c r="AU86" s="224" t="s">
        <v>80</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440</v>
      </c>
      <c r="BM86" s="224" t="s">
        <v>2773</v>
      </c>
    </row>
    <row r="87" s="2" customFormat="1">
      <c r="A87" s="39"/>
      <c r="B87" s="40"/>
      <c r="C87" s="41"/>
      <c r="D87" s="241" t="s">
        <v>282</v>
      </c>
      <c r="E87" s="41"/>
      <c r="F87" s="242" t="s">
        <v>2774</v>
      </c>
      <c r="G87" s="41"/>
      <c r="H87" s="41"/>
      <c r="I87" s="228"/>
      <c r="J87" s="41"/>
      <c r="K87" s="41"/>
      <c r="L87" s="45"/>
      <c r="M87" s="229"/>
      <c r="N87" s="230"/>
      <c r="O87" s="85"/>
      <c r="P87" s="85"/>
      <c r="Q87" s="85"/>
      <c r="R87" s="85"/>
      <c r="S87" s="85"/>
      <c r="T87" s="86"/>
      <c r="U87" s="39"/>
      <c r="V87" s="39"/>
      <c r="W87" s="39"/>
      <c r="X87" s="39"/>
      <c r="Y87" s="39"/>
      <c r="Z87" s="39"/>
      <c r="AA87" s="39"/>
      <c r="AB87" s="39"/>
      <c r="AC87" s="39"/>
      <c r="AD87" s="39"/>
      <c r="AE87" s="39"/>
      <c r="AT87" s="18" t="s">
        <v>282</v>
      </c>
      <c r="AU87" s="18" t="s">
        <v>80</v>
      </c>
    </row>
    <row r="88" s="2" customFormat="1" ht="24.15" customHeight="1">
      <c r="A88" s="39"/>
      <c r="B88" s="40"/>
      <c r="C88" s="231" t="s">
        <v>82</v>
      </c>
      <c r="D88" s="231" t="s">
        <v>241</v>
      </c>
      <c r="E88" s="232" t="s">
        <v>2775</v>
      </c>
      <c r="F88" s="233" t="s">
        <v>2776</v>
      </c>
      <c r="G88" s="234" t="s">
        <v>258</v>
      </c>
      <c r="H88" s="235">
        <v>4</v>
      </c>
      <c r="I88" s="236"/>
      <c r="J88" s="237">
        <f>ROUND(I88*H88,2)</f>
        <v>0</v>
      </c>
      <c r="K88" s="233" t="s">
        <v>359</v>
      </c>
      <c r="L88" s="238"/>
      <c r="M88" s="239" t="s">
        <v>19</v>
      </c>
      <c r="N88" s="240"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364</v>
      </c>
      <c r="AT88" s="224" t="s">
        <v>241</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279</v>
      </c>
      <c r="BM88" s="224" t="s">
        <v>2777</v>
      </c>
    </row>
    <row r="89" s="2" customFormat="1" ht="24.15" customHeight="1">
      <c r="A89" s="39"/>
      <c r="B89" s="40"/>
      <c r="C89" s="231" t="s">
        <v>243</v>
      </c>
      <c r="D89" s="231" t="s">
        <v>241</v>
      </c>
      <c r="E89" s="232" t="s">
        <v>2778</v>
      </c>
      <c r="F89" s="233" t="s">
        <v>2779</v>
      </c>
      <c r="G89" s="234" t="s">
        <v>258</v>
      </c>
      <c r="H89" s="235">
        <v>4</v>
      </c>
      <c r="I89" s="236"/>
      <c r="J89" s="237">
        <f>ROUND(I89*H89,2)</f>
        <v>0</v>
      </c>
      <c r="K89" s="233" t="s">
        <v>359</v>
      </c>
      <c r="L89" s="238"/>
      <c r="M89" s="239" t="s">
        <v>19</v>
      </c>
      <c r="N89" s="240"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364</v>
      </c>
      <c r="AT89" s="224" t="s">
        <v>241</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279</v>
      </c>
      <c r="BM89" s="224" t="s">
        <v>2780</v>
      </c>
    </row>
    <row r="90" s="2" customFormat="1" ht="24.15" customHeight="1">
      <c r="A90" s="39"/>
      <c r="B90" s="40"/>
      <c r="C90" s="231" t="s">
        <v>264</v>
      </c>
      <c r="D90" s="231" t="s">
        <v>241</v>
      </c>
      <c r="E90" s="232" t="s">
        <v>2781</v>
      </c>
      <c r="F90" s="233" t="s">
        <v>2782</v>
      </c>
      <c r="G90" s="234" t="s">
        <v>258</v>
      </c>
      <c r="H90" s="235">
        <v>4</v>
      </c>
      <c r="I90" s="236"/>
      <c r="J90" s="237">
        <f>ROUND(I90*H90,2)</f>
        <v>0</v>
      </c>
      <c r="K90" s="233" t="s">
        <v>359</v>
      </c>
      <c r="L90" s="238"/>
      <c r="M90" s="239" t="s">
        <v>19</v>
      </c>
      <c r="N90" s="240"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364</v>
      </c>
      <c r="AT90" s="224" t="s">
        <v>241</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279</v>
      </c>
      <c r="BM90" s="224" t="s">
        <v>2783</v>
      </c>
    </row>
    <row r="91" s="12" customFormat="1" ht="22.8" customHeight="1">
      <c r="A91" s="12"/>
      <c r="B91" s="197"/>
      <c r="C91" s="198"/>
      <c r="D91" s="199" t="s">
        <v>72</v>
      </c>
      <c r="E91" s="211" t="s">
        <v>88</v>
      </c>
      <c r="F91" s="211" t="s">
        <v>2098</v>
      </c>
      <c r="G91" s="198"/>
      <c r="H91" s="198"/>
      <c r="I91" s="201"/>
      <c r="J91" s="212">
        <f>BK91</f>
        <v>0</v>
      </c>
      <c r="K91" s="198"/>
      <c r="L91" s="203"/>
      <c r="M91" s="204"/>
      <c r="N91" s="205"/>
      <c r="O91" s="205"/>
      <c r="P91" s="206">
        <f>P92</f>
        <v>0</v>
      </c>
      <c r="Q91" s="205"/>
      <c r="R91" s="206">
        <f>R92</f>
        <v>0</v>
      </c>
      <c r="S91" s="205"/>
      <c r="T91" s="207">
        <f>T92</f>
        <v>0</v>
      </c>
      <c r="U91" s="12"/>
      <c r="V91" s="12"/>
      <c r="W91" s="12"/>
      <c r="X91" s="12"/>
      <c r="Y91" s="12"/>
      <c r="Z91" s="12"/>
      <c r="AA91" s="12"/>
      <c r="AB91" s="12"/>
      <c r="AC91" s="12"/>
      <c r="AD91" s="12"/>
      <c r="AE91" s="12"/>
      <c r="AR91" s="208" t="s">
        <v>80</v>
      </c>
      <c r="AT91" s="209" t="s">
        <v>72</v>
      </c>
      <c r="AU91" s="209" t="s">
        <v>80</v>
      </c>
      <c r="AY91" s="208" t="s">
        <v>244</v>
      </c>
      <c r="BK91" s="210">
        <f>BK92</f>
        <v>0</v>
      </c>
    </row>
    <row r="92" s="2" customFormat="1" ht="24.15" customHeight="1">
      <c r="A92" s="39"/>
      <c r="B92" s="40"/>
      <c r="C92" s="231" t="s">
        <v>269</v>
      </c>
      <c r="D92" s="231" t="s">
        <v>241</v>
      </c>
      <c r="E92" s="232" t="s">
        <v>2784</v>
      </c>
      <c r="F92" s="233" t="s">
        <v>2785</v>
      </c>
      <c r="G92" s="234" t="s">
        <v>258</v>
      </c>
      <c r="H92" s="235">
        <v>2</v>
      </c>
      <c r="I92" s="236"/>
      <c r="J92" s="237">
        <f>ROUND(I92*H92,2)</f>
        <v>0</v>
      </c>
      <c r="K92" s="233" t="s">
        <v>359</v>
      </c>
      <c r="L92" s="238"/>
      <c r="M92" s="239" t="s">
        <v>19</v>
      </c>
      <c r="N92" s="240"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364</v>
      </c>
      <c r="AT92" s="224" t="s">
        <v>241</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279</v>
      </c>
      <c r="BM92" s="224" t="s">
        <v>2786</v>
      </c>
    </row>
    <row r="93" s="12" customFormat="1" ht="22.8" customHeight="1">
      <c r="A93" s="12"/>
      <c r="B93" s="197"/>
      <c r="C93" s="198"/>
      <c r="D93" s="199" t="s">
        <v>72</v>
      </c>
      <c r="E93" s="211" t="s">
        <v>511</v>
      </c>
      <c r="F93" s="211" t="s">
        <v>2787</v>
      </c>
      <c r="G93" s="198"/>
      <c r="H93" s="198"/>
      <c r="I93" s="201"/>
      <c r="J93" s="212">
        <f>BK93</f>
        <v>0</v>
      </c>
      <c r="K93" s="198"/>
      <c r="L93" s="203"/>
      <c r="M93" s="204"/>
      <c r="N93" s="205"/>
      <c r="O93" s="205"/>
      <c r="P93" s="206">
        <f>SUM(P94:P119)</f>
        <v>0</v>
      </c>
      <c r="Q93" s="205"/>
      <c r="R93" s="206">
        <f>SUM(R94:R119)</f>
        <v>0</v>
      </c>
      <c r="S93" s="205"/>
      <c r="T93" s="207">
        <f>SUM(T94:T119)</f>
        <v>0</v>
      </c>
      <c r="U93" s="12"/>
      <c r="V93" s="12"/>
      <c r="W93" s="12"/>
      <c r="X93" s="12"/>
      <c r="Y93" s="12"/>
      <c r="Z93" s="12"/>
      <c r="AA93" s="12"/>
      <c r="AB93" s="12"/>
      <c r="AC93" s="12"/>
      <c r="AD93" s="12"/>
      <c r="AE93" s="12"/>
      <c r="AR93" s="208" t="s">
        <v>80</v>
      </c>
      <c r="AT93" s="209" t="s">
        <v>72</v>
      </c>
      <c r="AU93" s="209" t="s">
        <v>80</v>
      </c>
      <c r="AY93" s="208" t="s">
        <v>244</v>
      </c>
      <c r="BK93" s="210">
        <f>SUM(BK94:BK119)</f>
        <v>0</v>
      </c>
    </row>
    <row r="94" s="2" customFormat="1" ht="21.75" customHeight="1">
      <c r="A94" s="39"/>
      <c r="B94" s="40"/>
      <c r="C94" s="231" t="s">
        <v>275</v>
      </c>
      <c r="D94" s="231" t="s">
        <v>241</v>
      </c>
      <c r="E94" s="232" t="s">
        <v>2756</v>
      </c>
      <c r="F94" s="233" t="s">
        <v>2757</v>
      </c>
      <c r="G94" s="234" t="s">
        <v>258</v>
      </c>
      <c r="H94" s="235">
        <v>1</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440</v>
      </c>
      <c r="AT94" s="224" t="s">
        <v>241</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440</v>
      </c>
      <c r="BM94" s="224" t="s">
        <v>2788</v>
      </c>
    </row>
    <row r="95" s="2" customFormat="1">
      <c r="A95" s="39"/>
      <c r="B95" s="40"/>
      <c r="C95" s="41"/>
      <c r="D95" s="241" t="s">
        <v>282</v>
      </c>
      <c r="E95" s="41"/>
      <c r="F95" s="242" t="s">
        <v>2789</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282</v>
      </c>
      <c r="AU95" s="18" t="s">
        <v>82</v>
      </c>
    </row>
    <row r="96" s="2" customFormat="1" ht="37.8" customHeight="1">
      <c r="A96" s="39"/>
      <c r="B96" s="40"/>
      <c r="C96" s="231" t="s">
        <v>288</v>
      </c>
      <c r="D96" s="231" t="s">
        <v>241</v>
      </c>
      <c r="E96" s="232" t="s">
        <v>2790</v>
      </c>
      <c r="F96" s="233" t="s">
        <v>2791</v>
      </c>
      <c r="G96" s="234" t="s">
        <v>258</v>
      </c>
      <c r="H96" s="235">
        <v>1</v>
      </c>
      <c r="I96" s="236"/>
      <c r="J96" s="237">
        <f>ROUND(I96*H96,2)</f>
        <v>0</v>
      </c>
      <c r="K96" s="233" t="s">
        <v>359</v>
      </c>
      <c r="L96" s="238"/>
      <c r="M96" s="239" t="s">
        <v>19</v>
      </c>
      <c r="N96" s="240"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440</v>
      </c>
      <c r="AT96" s="224" t="s">
        <v>241</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440</v>
      </c>
      <c r="BM96" s="224" t="s">
        <v>2792</v>
      </c>
    </row>
    <row r="97" s="2" customFormat="1">
      <c r="A97" s="39"/>
      <c r="B97" s="40"/>
      <c r="C97" s="41"/>
      <c r="D97" s="241" t="s">
        <v>282</v>
      </c>
      <c r="E97" s="41"/>
      <c r="F97" s="242" t="s">
        <v>2793</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282</v>
      </c>
      <c r="AU97" s="18" t="s">
        <v>82</v>
      </c>
    </row>
    <row r="98" s="2" customFormat="1" ht="33" customHeight="1">
      <c r="A98" s="39"/>
      <c r="B98" s="40"/>
      <c r="C98" s="231" t="s">
        <v>263</v>
      </c>
      <c r="D98" s="231" t="s">
        <v>241</v>
      </c>
      <c r="E98" s="232" t="s">
        <v>2794</v>
      </c>
      <c r="F98" s="233" t="s">
        <v>2795</v>
      </c>
      <c r="G98" s="234" t="s">
        <v>258</v>
      </c>
      <c r="H98" s="235">
        <v>1</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2796</v>
      </c>
    </row>
    <row r="99" s="2" customFormat="1">
      <c r="A99" s="39"/>
      <c r="B99" s="40"/>
      <c r="C99" s="41"/>
      <c r="D99" s="241" t="s">
        <v>282</v>
      </c>
      <c r="E99" s="41"/>
      <c r="F99" s="242" t="s">
        <v>2797</v>
      </c>
      <c r="G99" s="41"/>
      <c r="H99" s="41"/>
      <c r="I99" s="228"/>
      <c r="J99" s="41"/>
      <c r="K99" s="41"/>
      <c r="L99" s="45"/>
      <c r="M99" s="229"/>
      <c r="N99" s="230"/>
      <c r="O99" s="85"/>
      <c r="P99" s="85"/>
      <c r="Q99" s="85"/>
      <c r="R99" s="85"/>
      <c r="S99" s="85"/>
      <c r="T99" s="86"/>
      <c r="U99" s="39"/>
      <c r="V99" s="39"/>
      <c r="W99" s="39"/>
      <c r="X99" s="39"/>
      <c r="Y99" s="39"/>
      <c r="Z99" s="39"/>
      <c r="AA99" s="39"/>
      <c r="AB99" s="39"/>
      <c r="AC99" s="39"/>
      <c r="AD99" s="39"/>
      <c r="AE99" s="39"/>
      <c r="AT99" s="18" t="s">
        <v>282</v>
      </c>
      <c r="AU99" s="18" t="s">
        <v>82</v>
      </c>
    </row>
    <row r="100" s="2" customFormat="1" ht="33" customHeight="1">
      <c r="A100" s="39"/>
      <c r="B100" s="40"/>
      <c r="C100" s="231" t="s">
        <v>302</v>
      </c>
      <c r="D100" s="231" t="s">
        <v>241</v>
      </c>
      <c r="E100" s="232" t="s">
        <v>2798</v>
      </c>
      <c r="F100" s="233" t="s">
        <v>2799</v>
      </c>
      <c r="G100" s="234" t="s">
        <v>258</v>
      </c>
      <c r="H100" s="235">
        <v>1</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2800</v>
      </c>
    </row>
    <row r="101" s="2" customFormat="1">
      <c r="A101" s="39"/>
      <c r="B101" s="40"/>
      <c r="C101" s="41"/>
      <c r="D101" s="241" t="s">
        <v>282</v>
      </c>
      <c r="E101" s="41"/>
      <c r="F101" s="242" t="s">
        <v>2801</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282</v>
      </c>
      <c r="AU101" s="18" t="s">
        <v>82</v>
      </c>
    </row>
    <row r="102" s="2" customFormat="1" ht="24.15" customHeight="1">
      <c r="A102" s="39"/>
      <c r="B102" s="40"/>
      <c r="C102" s="231" t="s">
        <v>308</v>
      </c>
      <c r="D102" s="231" t="s">
        <v>241</v>
      </c>
      <c r="E102" s="232" t="s">
        <v>2802</v>
      </c>
      <c r="F102" s="233" t="s">
        <v>2803</v>
      </c>
      <c r="G102" s="234" t="s">
        <v>258</v>
      </c>
      <c r="H102" s="235">
        <v>1</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2804</v>
      </c>
    </row>
    <row r="103" s="2" customFormat="1" ht="24.15" customHeight="1">
      <c r="A103" s="39"/>
      <c r="B103" s="40"/>
      <c r="C103" s="231" t="s">
        <v>313</v>
      </c>
      <c r="D103" s="231" t="s">
        <v>241</v>
      </c>
      <c r="E103" s="232" t="s">
        <v>2805</v>
      </c>
      <c r="F103" s="233" t="s">
        <v>2806</v>
      </c>
      <c r="G103" s="234" t="s">
        <v>258</v>
      </c>
      <c r="H103" s="235">
        <v>1</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2807</v>
      </c>
    </row>
    <row r="104" s="2" customFormat="1" ht="24.15" customHeight="1">
      <c r="A104" s="39"/>
      <c r="B104" s="40"/>
      <c r="C104" s="231" t="s">
        <v>8</v>
      </c>
      <c r="D104" s="231" t="s">
        <v>241</v>
      </c>
      <c r="E104" s="232" t="s">
        <v>2808</v>
      </c>
      <c r="F104" s="233" t="s">
        <v>2809</v>
      </c>
      <c r="G104" s="234" t="s">
        <v>258</v>
      </c>
      <c r="H104" s="235">
        <v>1</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2810</v>
      </c>
    </row>
    <row r="105" s="2" customFormat="1" ht="24.15" customHeight="1">
      <c r="A105" s="39"/>
      <c r="B105" s="40"/>
      <c r="C105" s="231" t="s">
        <v>322</v>
      </c>
      <c r="D105" s="231" t="s">
        <v>241</v>
      </c>
      <c r="E105" s="232" t="s">
        <v>2811</v>
      </c>
      <c r="F105" s="233" t="s">
        <v>2812</v>
      </c>
      <c r="G105" s="234" t="s">
        <v>258</v>
      </c>
      <c r="H105" s="235">
        <v>1</v>
      </c>
      <c r="I105" s="236"/>
      <c r="J105" s="237">
        <f>ROUND(I105*H105,2)</f>
        <v>0</v>
      </c>
      <c r="K105" s="233" t="s">
        <v>359</v>
      </c>
      <c r="L105" s="238"/>
      <c r="M105" s="239" t="s">
        <v>19</v>
      </c>
      <c r="N105" s="240"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364</v>
      </c>
      <c r="AT105" s="224" t="s">
        <v>241</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2813</v>
      </c>
    </row>
    <row r="106" s="2" customFormat="1" ht="24.15" customHeight="1">
      <c r="A106" s="39"/>
      <c r="B106" s="40"/>
      <c r="C106" s="231" t="s">
        <v>327</v>
      </c>
      <c r="D106" s="231" t="s">
        <v>241</v>
      </c>
      <c r="E106" s="232" t="s">
        <v>2814</v>
      </c>
      <c r="F106" s="233" t="s">
        <v>2815</v>
      </c>
      <c r="G106" s="234" t="s">
        <v>258</v>
      </c>
      <c r="H106" s="235">
        <v>1</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2816</v>
      </c>
    </row>
    <row r="107" s="2" customFormat="1" ht="24.15" customHeight="1">
      <c r="A107" s="39"/>
      <c r="B107" s="40"/>
      <c r="C107" s="231" t="s">
        <v>332</v>
      </c>
      <c r="D107" s="231" t="s">
        <v>241</v>
      </c>
      <c r="E107" s="232" t="s">
        <v>2817</v>
      </c>
      <c r="F107" s="233" t="s">
        <v>2818</v>
      </c>
      <c r="G107" s="234" t="s">
        <v>258</v>
      </c>
      <c r="H107" s="235">
        <v>1</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2819</v>
      </c>
    </row>
    <row r="108" s="2" customFormat="1" ht="24.15" customHeight="1">
      <c r="A108" s="39"/>
      <c r="B108" s="40"/>
      <c r="C108" s="231" t="s">
        <v>252</v>
      </c>
      <c r="D108" s="231" t="s">
        <v>241</v>
      </c>
      <c r="E108" s="232" t="s">
        <v>2820</v>
      </c>
      <c r="F108" s="233" t="s">
        <v>2821</v>
      </c>
      <c r="G108" s="234" t="s">
        <v>258</v>
      </c>
      <c r="H108" s="235">
        <v>1</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2822</v>
      </c>
    </row>
    <row r="109" s="2" customFormat="1" ht="24.15" customHeight="1">
      <c r="A109" s="39"/>
      <c r="B109" s="40"/>
      <c r="C109" s="231" t="s">
        <v>411</v>
      </c>
      <c r="D109" s="231" t="s">
        <v>241</v>
      </c>
      <c r="E109" s="232" t="s">
        <v>2823</v>
      </c>
      <c r="F109" s="233" t="s">
        <v>2824</v>
      </c>
      <c r="G109" s="234" t="s">
        <v>258</v>
      </c>
      <c r="H109" s="235">
        <v>1</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364</v>
      </c>
      <c r="AT109" s="224" t="s">
        <v>241</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2825</v>
      </c>
    </row>
    <row r="110" s="2" customFormat="1" ht="24.15" customHeight="1">
      <c r="A110" s="39"/>
      <c r="B110" s="40"/>
      <c r="C110" s="231" t="s">
        <v>416</v>
      </c>
      <c r="D110" s="231" t="s">
        <v>241</v>
      </c>
      <c r="E110" s="232" t="s">
        <v>2826</v>
      </c>
      <c r="F110" s="233" t="s">
        <v>2827</v>
      </c>
      <c r="G110" s="234" t="s">
        <v>258</v>
      </c>
      <c r="H110" s="235">
        <v>1</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2828</v>
      </c>
    </row>
    <row r="111" s="2" customFormat="1">
      <c r="A111" s="39"/>
      <c r="B111" s="40"/>
      <c r="C111" s="41"/>
      <c r="D111" s="241" t="s">
        <v>282</v>
      </c>
      <c r="E111" s="41"/>
      <c r="F111" s="242" t="s">
        <v>2829</v>
      </c>
      <c r="G111" s="41"/>
      <c r="H111" s="41"/>
      <c r="I111" s="228"/>
      <c r="J111" s="41"/>
      <c r="K111" s="41"/>
      <c r="L111" s="45"/>
      <c r="M111" s="229"/>
      <c r="N111" s="230"/>
      <c r="O111" s="85"/>
      <c r="P111" s="85"/>
      <c r="Q111" s="85"/>
      <c r="R111" s="85"/>
      <c r="S111" s="85"/>
      <c r="T111" s="86"/>
      <c r="U111" s="39"/>
      <c r="V111" s="39"/>
      <c r="W111" s="39"/>
      <c r="X111" s="39"/>
      <c r="Y111" s="39"/>
      <c r="Z111" s="39"/>
      <c r="AA111" s="39"/>
      <c r="AB111" s="39"/>
      <c r="AC111" s="39"/>
      <c r="AD111" s="39"/>
      <c r="AE111" s="39"/>
      <c r="AT111" s="18" t="s">
        <v>282</v>
      </c>
      <c r="AU111" s="18" t="s">
        <v>82</v>
      </c>
    </row>
    <row r="112" s="2" customFormat="1" ht="24.15" customHeight="1">
      <c r="A112" s="39"/>
      <c r="B112" s="40"/>
      <c r="C112" s="231" t="s">
        <v>420</v>
      </c>
      <c r="D112" s="231" t="s">
        <v>241</v>
      </c>
      <c r="E112" s="232" t="s">
        <v>2830</v>
      </c>
      <c r="F112" s="233" t="s">
        <v>2831</v>
      </c>
      <c r="G112" s="234" t="s">
        <v>258</v>
      </c>
      <c r="H112" s="235">
        <v>1</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440</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440</v>
      </c>
      <c r="BM112" s="224" t="s">
        <v>2832</v>
      </c>
    </row>
    <row r="113" s="2" customFormat="1" ht="24.15" customHeight="1">
      <c r="A113" s="39"/>
      <c r="B113" s="40"/>
      <c r="C113" s="231" t="s">
        <v>424</v>
      </c>
      <c r="D113" s="231" t="s">
        <v>241</v>
      </c>
      <c r="E113" s="232" t="s">
        <v>2833</v>
      </c>
      <c r="F113" s="233" t="s">
        <v>2834</v>
      </c>
      <c r="G113" s="234" t="s">
        <v>258</v>
      </c>
      <c r="H113" s="235">
        <v>1</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440</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440</v>
      </c>
      <c r="BM113" s="224" t="s">
        <v>2835</v>
      </c>
    </row>
    <row r="114" s="2" customFormat="1" ht="24.15" customHeight="1">
      <c r="A114" s="39"/>
      <c r="B114" s="40"/>
      <c r="C114" s="231" t="s">
        <v>7</v>
      </c>
      <c r="D114" s="231" t="s">
        <v>241</v>
      </c>
      <c r="E114" s="232" t="s">
        <v>2836</v>
      </c>
      <c r="F114" s="233" t="s">
        <v>2837</v>
      </c>
      <c r="G114" s="234" t="s">
        <v>258</v>
      </c>
      <c r="H114" s="235">
        <v>1</v>
      </c>
      <c r="I114" s="236"/>
      <c r="J114" s="237">
        <f>ROUND(I114*H114,2)</f>
        <v>0</v>
      </c>
      <c r="K114" s="233" t="s">
        <v>359</v>
      </c>
      <c r="L114" s="238"/>
      <c r="M114" s="239" t="s">
        <v>19</v>
      </c>
      <c r="N114" s="240"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440</v>
      </c>
      <c r="AT114" s="224" t="s">
        <v>241</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440</v>
      </c>
      <c r="BM114" s="224" t="s">
        <v>2838</v>
      </c>
    </row>
    <row r="115" s="2" customFormat="1" ht="24.15" customHeight="1">
      <c r="A115" s="39"/>
      <c r="B115" s="40"/>
      <c r="C115" s="231" t="s">
        <v>431</v>
      </c>
      <c r="D115" s="231" t="s">
        <v>241</v>
      </c>
      <c r="E115" s="232" t="s">
        <v>2839</v>
      </c>
      <c r="F115" s="233" t="s">
        <v>2840</v>
      </c>
      <c r="G115" s="234" t="s">
        <v>258</v>
      </c>
      <c r="H115" s="235">
        <v>2</v>
      </c>
      <c r="I115" s="236"/>
      <c r="J115" s="237">
        <f>ROUND(I115*H115,2)</f>
        <v>0</v>
      </c>
      <c r="K115" s="233" t="s">
        <v>359</v>
      </c>
      <c r="L115" s="238"/>
      <c r="M115" s="239" t="s">
        <v>19</v>
      </c>
      <c r="N115" s="240"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440</v>
      </c>
      <c r="AT115" s="224" t="s">
        <v>241</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440</v>
      </c>
      <c r="BM115" s="224" t="s">
        <v>2841</v>
      </c>
    </row>
    <row r="116" s="2" customFormat="1" ht="24.15" customHeight="1">
      <c r="A116" s="39"/>
      <c r="B116" s="40"/>
      <c r="C116" s="231" t="s">
        <v>437</v>
      </c>
      <c r="D116" s="231" t="s">
        <v>241</v>
      </c>
      <c r="E116" s="232" t="s">
        <v>2842</v>
      </c>
      <c r="F116" s="233" t="s">
        <v>2843</v>
      </c>
      <c r="G116" s="234" t="s">
        <v>258</v>
      </c>
      <c r="H116" s="235">
        <v>1</v>
      </c>
      <c r="I116" s="236"/>
      <c r="J116" s="237">
        <f>ROUND(I116*H116,2)</f>
        <v>0</v>
      </c>
      <c r="K116" s="233" t="s">
        <v>359</v>
      </c>
      <c r="L116" s="238"/>
      <c r="M116" s="239" t="s">
        <v>19</v>
      </c>
      <c r="N116" s="240"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440</v>
      </c>
      <c r="AT116" s="224" t="s">
        <v>241</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440</v>
      </c>
      <c r="BM116" s="224" t="s">
        <v>2844</v>
      </c>
    </row>
    <row r="117" s="2" customFormat="1" ht="16.5" customHeight="1">
      <c r="A117" s="39"/>
      <c r="B117" s="40"/>
      <c r="C117" s="231" t="s">
        <v>442</v>
      </c>
      <c r="D117" s="231" t="s">
        <v>241</v>
      </c>
      <c r="E117" s="232" t="s">
        <v>2845</v>
      </c>
      <c r="F117" s="233" t="s">
        <v>2846</v>
      </c>
      <c r="G117" s="234" t="s">
        <v>258</v>
      </c>
      <c r="H117" s="235">
        <v>1</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440</v>
      </c>
      <c r="AT117" s="224" t="s">
        <v>241</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440</v>
      </c>
      <c r="BM117" s="224" t="s">
        <v>2847</v>
      </c>
    </row>
    <row r="118" s="2" customFormat="1" ht="37.8" customHeight="1">
      <c r="A118" s="39"/>
      <c r="B118" s="40"/>
      <c r="C118" s="231" t="s">
        <v>446</v>
      </c>
      <c r="D118" s="231" t="s">
        <v>241</v>
      </c>
      <c r="E118" s="232" t="s">
        <v>2848</v>
      </c>
      <c r="F118" s="233" t="s">
        <v>2849</v>
      </c>
      <c r="G118" s="234" t="s">
        <v>258</v>
      </c>
      <c r="H118" s="235">
        <v>2</v>
      </c>
      <c r="I118" s="236"/>
      <c r="J118" s="237">
        <f>ROUND(I118*H118,2)</f>
        <v>0</v>
      </c>
      <c r="K118" s="233" t="s">
        <v>359</v>
      </c>
      <c r="L118" s="238"/>
      <c r="M118" s="239" t="s">
        <v>19</v>
      </c>
      <c r="N118" s="240"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440</v>
      </c>
      <c r="AT118" s="224" t="s">
        <v>241</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440</v>
      </c>
      <c r="BM118" s="224" t="s">
        <v>2850</v>
      </c>
    </row>
    <row r="119" s="2" customFormat="1">
      <c r="A119" s="39"/>
      <c r="B119" s="40"/>
      <c r="C119" s="41"/>
      <c r="D119" s="241" t="s">
        <v>282</v>
      </c>
      <c r="E119" s="41"/>
      <c r="F119" s="242" t="s">
        <v>2851</v>
      </c>
      <c r="G119" s="41"/>
      <c r="H119" s="41"/>
      <c r="I119" s="228"/>
      <c r="J119" s="41"/>
      <c r="K119" s="41"/>
      <c r="L119" s="45"/>
      <c r="M119" s="229"/>
      <c r="N119" s="230"/>
      <c r="O119" s="85"/>
      <c r="P119" s="85"/>
      <c r="Q119" s="85"/>
      <c r="R119" s="85"/>
      <c r="S119" s="85"/>
      <c r="T119" s="86"/>
      <c r="U119" s="39"/>
      <c r="V119" s="39"/>
      <c r="W119" s="39"/>
      <c r="X119" s="39"/>
      <c r="Y119" s="39"/>
      <c r="Z119" s="39"/>
      <c r="AA119" s="39"/>
      <c r="AB119" s="39"/>
      <c r="AC119" s="39"/>
      <c r="AD119" s="39"/>
      <c r="AE119" s="39"/>
      <c r="AT119" s="18" t="s">
        <v>282</v>
      </c>
      <c r="AU119" s="18" t="s">
        <v>82</v>
      </c>
    </row>
    <row r="120" s="12" customFormat="1" ht="25.92" customHeight="1">
      <c r="A120" s="12"/>
      <c r="B120" s="197"/>
      <c r="C120" s="198"/>
      <c r="D120" s="199" t="s">
        <v>72</v>
      </c>
      <c r="E120" s="200" t="s">
        <v>606</v>
      </c>
      <c r="F120" s="200" t="s">
        <v>607</v>
      </c>
      <c r="G120" s="198"/>
      <c r="H120" s="198"/>
      <c r="I120" s="201"/>
      <c r="J120" s="202">
        <f>BK120</f>
        <v>0</v>
      </c>
      <c r="K120" s="198"/>
      <c r="L120" s="203"/>
      <c r="M120" s="204"/>
      <c r="N120" s="205"/>
      <c r="O120" s="205"/>
      <c r="P120" s="206">
        <f>P121+SUM(P122:P174)</f>
        <v>0</v>
      </c>
      <c r="Q120" s="205"/>
      <c r="R120" s="206">
        <f>R121+SUM(R122:R174)</f>
        <v>0</v>
      </c>
      <c r="S120" s="205"/>
      <c r="T120" s="207">
        <f>T121+SUM(T122:T174)</f>
        <v>0</v>
      </c>
      <c r="U120" s="12"/>
      <c r="V120" s="12"/>
      <c r="W120" s="12"/>
      <c r="X120" s="12"/>
      <c r="Y120" s="12"/>
      <c r="Z120" s="12"/>
      <c r="AA120" s="12"/>
      <c r="AB120" s="12"/>
      <c r="AC120" s="12"/>
      <c r="AD120" s="12"/>
      <c r="AE120" s="12"/>
      <c r="AR120" s="208" t="s">
        <v>264</v>
      </c>
      <c r="AT120" s="209" t="s">
        <v>72</v>
      </c>
      <c r="AU120" s="209" t="s">
        <v>73</v>
      </c>
      <c r="AY120" s="208" t="s">
        <v>244</v>
      </c>
      <c r="BK120" s="210">
        <f>BK121+SUM(BK122:BK174)</f>
        <v>0</v>
      </c>
    </row>
    <row r="121" s="2" customFormat="1" ht="55.5" customHeight="1">
      <c r="A121" s="39"/>
      <c r="B121" s="40"/>
      <c r="C121" s="213" t="s">
        <v>450</v>
      </c>
      <c r="D121" s="213" t="s">
        <v>247</v>
      </c>
      <c r="E121" s="214" t="s">
        <v>2852</v>
      </c>
      <c r="F121" s="215" t="s">
        <v>2853</v>
      </c>
      <c r="G121" s="216" t="s">
        <v>258</v>
      </c>
      <c r="H121" s="217">
        <v>1</v>
      </c>
      <c r="I121" s="218"/>
      <c r="J121" s="219">
        <f>ROUND(I121*H121,2)</f>
        <v>0</v>
      </c>
      <c r="K121" s="215" t="s">
        <v>359</v>
      </c>
      <c r="L121" s="45"/>
      <c r="M121" s="220" t="s">
        <v>19</v>
      </c>
      <c r="N121" s="221"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391</v>
      </c>
      <c r="AT121" s="224" t="s">
        <v>247</v>
      </c>
      <c r="AU121" s="224" t="s">
        <v>80</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391</v>
      </c>
      <c r="BM121" s="224" t="s">
        <v>2854</v>
      </c>
    </row>
    <row r="122" s="2" customFormat="1" ht="16.5" customHeight="1">
      <c r="A122" s="39"/>
      <c r="B122" s="40"/>
      <c r="C122" s="213" t="s">
        <v>454</v>
      </c>
      <c r="D122" s="213" t="s">
        <v>247</v>
      </c>
      <c r="E122" s="214" t="s">
        <v>2855</v>
      </c>
      <c r="F122" s="215" t="s">
        <v>2856</v>
      </c>
      <c r="G122" s="216" t="s">
        <v>258</v>
      </c>
      <c r="H122" s="217">
        <v>1</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264</v>
      </c>
      <c r="AT122" s="224" t="s">
        <v>247</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264</v>
      </c>
      <c r="BM122" s="224" t="s">
        <v>2857</v>
      </c>
    </row>
    <row r="123" s="2" customFormat="1">
      <c r="A123" s="39"/>
      <c r="B123" s="40"/>
      <c r="C123" s="41"/>
      <c r="D123" s="241" t="s">
        <v>282</v>
      </c>
      <c r="E123" s="41"/>
      <c r="F123" s="242" t="s">
        <v>2858</v>
      </c>
      <c r="G123" s="41"/>
      <c r="H123" s="41"/>
      <c r="I123" s="228"/>
      <c r="J123" s="41"/>
      <c r="K123" s="41"/>
      <c r="L123" s="45"/>
      <c r="M123" s="229"/>
      <c r="N123" s="230"/>
      <c r="O123" s="85"/>
      <c r="P123" s="85"/>
      <c r="Q123" s="85"/>
      <c r="R123" s="85"/>
      <c r="S123" s="85"/>
      <c r="T123" s="86"/>
      <c r="U123" s="39"/>
      <c r="V123" s="39"/>
      <c r="W123" s="39"/>
      <c r="X123" s="39"/>
      <c r="Y123" s="39"/>
      <c r="Z123" s="39"/>
      <c r="AA123" s="39"/>
      <c r="AB123" s="39"/>
      <c r="AC123" s="39"/>
      <c r="AD123" s="39"/>
      <c r="AE123" s="39"/>
      <c r="AT123" s="18" t="s">
        <v>282</v>
      </c>
      <c r="AU123" s="18" t="s">
        <v>80</v>
      </c>
    </row>
    <row r="124" s="2" customFormat="1" ht="55.5" customHeight="1">
      <c r="A124" s="39"/>
      <c r="B124" s="40"/>
      <c r="C124" s="213" t="s">
        <v>458</v>
      </c>
      <c r="D124" s="213" t="s">
        <v>247</v>
      </c>
      <c r="E124" s="214" t="s">
        <v>2859</v>
      </c>
      <c r="F124" s="215" t="s">
        <v>2860</v>
      </c>
      <c r="G124" s="216" t="s">
        <v>258</v>
      </c>
      <c r="H124" s="217">
        <v>1</v>
      </c>
      <c r="I124" s="218"/>
      <c r="J124" s="219">
        <f>ROUND(I124*H124,2)</f>
        <v>0</v>
      </c>
      <c r="K124" s="215" t="s">
        <v>359</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391</v>
      </c>
      <c r="AT124" s="224" t="s">
        <v>247</v>
      </c>
      <c r="AU124" s="224" t="s">
        <v>80</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391</v>
      </c>
      <c r="BM124" s="224" t="s">
        <v>2861</v>
      </c>
    </row>
    <row r="125" s="2" customFormat="1" ht="24.15" customHeight="1">
      <c r="A125" s="39"/>
      <c r="B125" s="40"/>
      <c r="C125" s="213" t="s">
        <v>462</v>
      </c>
      <c r="D125" s="213" t="s">
        <v>247</v>
      </c>
      <c r="E125" s="214" t="s">
        <v>2862</v>
      </c>
      <c r="F125" s="215" t="s">
        <v>2863</v>
      </c>
      <c r="G125" s="216" t="s">
        <v>258</v>
      </c>
      <c r="H125" s="217">
        <v>1</v>
      </c>
      <c r="I125" s="218"/>
      <c r="J125" s="219">
        <f>ROUND(I125*H125,2)</f>
        <v>0</v>
      </c>
      <c r="K125" s="215" t="s">
        <v>359</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391</v>
      </c>
      <c r="AT125" s="224" t="s">
        <v>247</v>
      </c>
      <c r="AU125" s="224" t="s">
        <v>80</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391</v>
      </c>
      <c r="BM125" s="224" t="s">
        <v>2864</v>
      </c>
    </row>
    <row r="126" s="2" customFormat="1" ht="21.75" customHeight="1">
      <c r="A126" s="39"/>
      <c r="B126" s="40"/>
      <c r="C126" s="213" t="s">
        <v>466</v>
      </c>
      <c r="D126" s="213" t="s">
        <v>247</v>
      </c>
      <c r="E126" s="214" t="s">
        <v>2865</v>
      </c>
      <c r="F126" s="215" t="s">
        <v>2866</v>
      </c>
      <c r="G126" s="216" t="s">
        <v>258</v>
      </c>
      <c r="H126" s="217">
        <v>1</v>
      </c>
      <c r="I126" s="218"/>
      <c r="J126" s="219">
        <f>ROUND(I126*H126,2)</f>
        <v>0</v>
      </c>
      <c r="K126" s="215" t="s">
        <v>359</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391</v>
      </c>
      <c r="AT126" s="224" t="s">
        <v>247</v>
      </c>
      <c r="AU126" s="224" t="s">
        <v>80</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391</v>
      </c>
      <c r="BM126" s="224" t="s">
        <v>2867</v>
      </c>
    </row>
    <row r="127" s="2" customFormat="1" ht="24.15" customHeight="1">
      <c r="A127" s="39"/>
      <c r="B127" s="40"/>
      <c r="C127" s="213" t="s">
        <v>470</v>
      </c>
      <c r="D127" s="213" t="s">
        <v>247</v>
      </c>
      <c r="E127" s="214" t="s">
        <v>2868</v>
      </c>
      <c r="F127" s="215" t="s">
        <v>2869</v>
      </c>
      <c r="G127" s="216" t="s">
        <v>258</v>
      </c>
      <c r="H127" s="217">
        <v>1</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391</v>
      </c>
      <c r="AT127" s="224" t="s">
        <v>247</v>
      </c>
      <c r="AU127" s="224" t="s">
        <v>80</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391</v>
      </c>
      <c r="BM127" s="224" t="s">
        <v>2870</v>
      </c>
    </row>
    <row r="128" s="2" customFormat="1" ht="24.15" customHeight="1">
      <c r="A128" s="39"/>
      <c r="B128" s="40"/>
      <c r="C128" s="213" t="s">
        <v>474</v>
      </c>
      <c r="D128" s="213" t="s">
        <v>247</v>
      </c>
      <c r="E128" s="214" t="s">
        <v>2871</v>
      </c>
      <c r="F128" s="215" t="s">
        <v>2872</v>
      </c>
      <c r="G128" s="216" t="s">
        <v>258</v>
      </c>
      <c r="H128" s="217">
        <v>1</v>
      </c>
      <c r="I128" s="218"/>
      <c r="J128" s="219">
        <f>ROUND(I128*H128,2)</f>
        <v>0</v>
      </c>
      <c r="K128" s="215" t="s">
        <v>359</v>
      </c>
      <c r="L128" s="45"/>
      <c r="M128" s="220" t="s">
        <v>19</v>
      </c>
      <c r="N128" s="221"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391</v>
      </c>
      <c r="AT128" s="224" t="s">
        <v>247</v>
      </c>
      <c r="AU128" s="224" t="s">
        <v>80</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391</v>
      </c>
      <c r="BM128" s="224" t="s">
        <v>2873</v>
      </c>
    </row>
    <row r="129" s="2" customFormat="1" ht="24.15" customHeight="1">
      <c r="A129" s="39"/>
      <c r="B129" s="40"/>
      <c r="C129" s="213" t="s">
        <v>478</v>
      </c>
      <c r="D129" s="213" t="s">
        <v>247</v>
      </c>
      <c r="E129" s="214" t="s">
        <v>2874</v>
      </c>
      <c r="F129" s="215" t="s">
        <v>2875</v>
      </c>
      <c r="G129" s="216" t="s">
        <v>258</v>
      </c>
      <c r="H129" s="217">
        <v>1</v>
      </c>
      <c r="I129" s="218"/>
      <c r="J129" s="219">
        <f>ROUND(I129*H129,2)</f>
        <v>0</v>
      </c>
      <c r="K129" s="215" t="s">
        <v>359</v>
      </c>
      <c r="L129" s="45"/>
      <c r="M129" s="220" t="s">
        <v>19</v>
      </c>
      <c r="N129" s="221"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391</v>
      </c>
      <c r="AT129" s="224" t="s">
        <v>247</v>
      </c>
      <c r="AU129" s="224" t="s">
        <v>80</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391</v>
      </c>
      <c r="BM129" s="224" t="s">
        <v>2876</v>
      </c>
    </row>
    <row r="130" s="2" customFormat="1" ht="16.5" customHeight="1">
      <c r="A130" s="39"/>
      <c r="B130" s="40"/>
      <c r="C130" s="213" t="s">
        <v>482</v>
      </c>
      <c r="D130" s="213" t="s">
        <v>247</v>
      </c>
      <c r="E130" s="214" t="s">
        <v>2877</v>
      </c>
      <c r="F130" s="215" t="s">
        <v>2878</v>
      </c>
      <c r="G130" s="216" t="s">
        <v>258</v>
      </c>
      <c r="H130" s="217">
        <v>1</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391</v>
      </c>
      <c r="AT130" s="224" t="s">
        <v>247</v>
      </c>
      <c r="AU130" s="224" t="s">
        <v>80</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391</v>
      </c>
      <c r="BM130" s="224" t="s">
        <v>2879</v>
      </c>
    </row>
    <row r="131" s="2" customFormat="1" ht="33" customHeight="1">
      <c r="A131" s="39"/>
      <c r="B131" s="40"/>
      <c r="C131" s="213" t="s">
        <v>486</v>
      </c>
      <c r="D131" s="213" t="s">
        <v>247</v>
      </c>
      <c r="E131" s="214" t="s">
        <v>2880</v>
      </c>
      <c r="F131" s="215" t="s">
        <v>2881</v>
      </c>
      <c r="G131" s="216" t="s">
        <v>258</v>
      </c>
      <c r="H131" s="217">
        <v>1</v>
      </c>
      <c r="I131" s="218"/>
      <c r="J131" s="219">
        <f>ROUND(I131*H131,2)</f>
        <v>0</v>
      </c>
      <c r="K131" s="215" t="s">
        <v>359</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391</v>
      </c>
      <c r="AT131" s="224" t="s">
        <v>247</v>
      </c>
      <c r="AU131" s="224" t="s">
        <v>80</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391</v>
      </c>
      <c r="BM131" s="224" t="s">
        <v>2882</v>
      </c>
    </row>
    <row r="132" s="2" customFormat="1" ht="16.5" customHeight="1">
      <c r="A132" s="39"/>
      <c r="B132" s="40"/>
      <c r="C132" s="213" t="s">
        <v>490</v>
      </c>
      <c r="D132" s="213" t="s">
        <v>247</v>
      </c>
      <c r="E132" s="214" t="s">
        <v>2883</v>
      </c>
      <c r="F132" s="215" t="s">
        <v>2884</v>
      </c>
      <c r="G132" s="216" t="s">
        <v>258</v>
      </c>
      <c r="H132" s="217">
        <v>1</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391</v>
      </c>
      <c r="AT132" s="224" t="s">
        <v>247</v>
      </c>
      <c r="AU132" s="224" t="s">
        <v>80</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391</v>
      </c>
      <c r="BM132" s="224" t="s">
        <v>2885</v>
      </c>
    </row>
    <row r="133" s="2" customFormat="1" ht="21.75" customHeight="1">
      <c r="A133" s="39"/>
      <c r="B133" s="40"/>
      <c r="C133" s="213" t="s">
        <v>494</v>
      </c>
      <c r="D133" s="213" t="s">
        <v>247</v>
      </c>
      <c r="E133" s="214" t="s">
        <v>2886</v>
      </c>
      <c r="F133" s="215" t="s">
        <v>2887</v>
      </c>
      <c r="G133" s="216" t="s">
        <v>258</v>
      </c>
      <c r="H133" s="217">
        <v>1</v>
      </c>
      <c r="I133" s="218"/>
      <c r="J133" s="219">
        <f>ROUND(I133*H133,2)</f>
        <v>0</v>
      </c>
      <c r="K133" s="215" t="s">
        <v>359</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391</v>
      </c>
      <c r="AT133" s="224" t="s">
        <v>247</v>
      </c>
      <c r="AU133" s="224" t="s">
        <v>80</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391</v>
      </c>
      <c r="BM133" s="224" t="s">
        <v>2888</v>
      </c>
    </row>
    <row r="134" s="2" customFormat="1" ht="16.5" customHeight="1">
      <c r="A134" s="39"/>
      <c r="B134" s="40"/>
      <c r="C134" s="213" t="s">
        <v>499</v>
      </c>
      <c r="D134" s="213" t="s">
        <v>247</v>
      </c>
      <c r="E134" s="214" t="s">
        <v>2889</v>
      </c>
      <c r="F134" s="215" t="s">
        <v>2890</v>
      </c>
      <c r="G134" s="216" t="s">
        <v>258</v>
      </c>
      <c r="H134" s="217">
        <v>1</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264</v>
      </c>
      <c r="AT134" s="224" t="s">
        <v>247</v>
      </c>
      <c r="AU134" s="224" t="s">
        <v>80</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264</v>
      </c>
      <c r="BM134" s="224" t="s">
        <v>2891</v>
      </c>
    </row>
    <row r="135" s="2" customFormat="1" ht="21.75" customHeight="1">
      <c r="A135" s="39"/>
      <c r="B135" s="40"/>
      <c r="C135" s="213" t="s">
        <v>503</v>
      </c>
      <c r="D135" s="213" t="s">
        <v>247</v>
      </c>
      <c r="E135" s="214" t="s">
        <v>2892</v>
      </c>
      <c r="F135" s="215" t="s">
        <v>2893</v>
      </c>
      <c r="G135" s="216" t="s">
        <v>258</v>
      </c>
      <c r="H135" s="217">
        <v>1</v>
      </c>
      <c r="I135" s="218"/>
      <c r="J135" s="219">
        <f>ROUND(I135*H135,2)</f>
        <v>0</v>
      </c>
      <c r="K135" s="215" t="s">
        <v>359</v>
      </c>
      <c r="L135" s="45"/>
      <c r="M135" s="220" t="s">
        <v>19</v>
      </c>
      <c r="N135" s="221"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391</v>
      </c>
      <c r="AT135" s="224" t="s">
        <v>247</v>
      </c>
      <c r="AU135" s="224" t="s">
        <v>80</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391</v>
      </c>
      <c r="BM135" s="224" t="s">
        <v>2894</v>
      </c>
    </row>
    <row r="136" s="2" customFormat="1">
      <c r="A136" s="39"/>
      <c r="B136" s="40"/>
      <c r="C136" s="41"/>
      <c r="D136" s="241" t="s">
        <v>282</v>
      </c>
      <c r="E136" s="41"/>
      <c r="F136" s="242" t="s">
        <v>2895</v>
      </c>
      <c r="G136" s="41"/>
      <c r="H136" s="41"/>
      <c r="I136" s="228"/>
      <c r="J136" s="41"/>
      <c r="K136" s="41"/>
      <c r="L136" s="45"/>
      <c r="M136" s="229"/>
      <c r="N136" s="230"/>
      <c r="O136" s="85"/>
      <c r="P136" s="85"/>
      <c r="Q136" s="85"/>
      <c r="R136" s="85"/>
      <c r="S136" s="85"/>
      <c r="T136" s="86"/>
      <c r="U136" s="39"/>
      <c r="V136" s="39"/>
      <c r="W136" s="39"/>
      <c r="X136" s="39"/>
      <c r="Y136" s="39"/>
      <c r="Z136" s="39"/>
      <c r="AA136" s="39"/>
      <c r="AB136" s="39"/>
      <c r="AC136" s="39"/>
      <c r="AD136" s="39"/>
      <c r="AE136" s="39"/>
      <c r="AT136" s="18" t="s">
        <v>282</v>
      </c>
      <c r="AU136" s="18" t="s">
        <v>80</v>
      </c>
    </row>
    <row r="137" s="2" customFormat="1" ht="16.5" customHeight="1">
      <c r="A137" s="39"/>
      <c r="B137" s="40"/>
      <c r="C137" s="213" t="s">
        <v>507</v>
      </c>
      <c r="D137" s="213" t="s">
        <v>247</v>
      </c>
      <c r="E137" s="214" t="s">
        <v>2896</v>
      </c>
      <c r="F137" s="215" t="s">
        <v>2897</v>
      </c>
      <c r="G137" s="216" t="s">
        <v>258</v>
      </c>
      <c r="H137" s="217">
        <v>1</v>
      </c>
      <c r="I137" s="218"/>
      <c r="J137" s="219">
        <f>ROUND(I137*H137,2)</f>
        <v>0</v>
      </c>
      <c r="K137" s="215" t="s">
        <v>359</v>
      </c>
      <c r="L137" s="45"/>
      <c r="M137" s="220" t="s">
        <v>19</v>
      </c>
      <c r="N137" s="221"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264</v>
      </c>
      <c r="AT137" s="224" t="s">
        <v>247</v>
      </c>
      <c r="AU137" s="224" t="s">
        <v>80</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264</v>
      </c>
      <c r="BM137" s="224" t="s">
        <v>2898</v>
      </c>
    </row>
    <row r="138" s="2" customFormat="1">
      <c r="A138" s="39"/>
      <c r="B138" s="40"/>
      <c r="C138" s="41"/>
      <c r="D138" s="241" t="s">
        <v>282</v>
      </c>
      <c r="E138" s="41"/>
      <c r="F138" s="242" t="s">
        <v>2899</v>
      </c>
      <c r="G138" s="41"/>
      <c r="H138" s="41"/>
      <c r="I138" s="228"/>
      <c r="J138" s="41"/>
      <c r="K138" s="41"/>
      <c r="L138" s="45"/>
      <c r="M138" s="229"/>
      <c r="N138" s="230"/>
      <c r="O138" s="85"/>
      <c r="P138" s="85"/>
      <c r="Q138" s="85"/>
      <c r="R138" s="85"/>
      <c r="S138" s="85"/>
      <c r="T138" s="86"/>
      <c r="U138" s="39"/>
      <c r="V138" s="39"/>
      <c r="W138" s="39"/>
      <c r="X138" s="39"/>
      <c r="Y138" s="39"/>
      <c r="Z138" s="39"/>
      <c r="AA138" s="39"/>
      <c r="AB138" s="39"/>
      <c r="AC138" s="39"/>
      <c r="AD138" s="39"/>
      <c r="AE138" s="39"/>
      <c r="AT138" s="18" t="s">
        <v>282</v>
      </c>
      <c r="AU138" s="18" t="s">
        <v>80</v>
      </c>
    </row>
    <row r="139" s="2" customFormat="1" ht="21.75" customHeight="1">
      <c r="A139" s="39"/>
      <c r="B139" s="40"/>
      <c r="C139" s="213" t="s">
        <v>513</v>
      </c>
      <c r="D139" s="213" t="s">
        <v>247</v>
      </c>
      <c r="E139" s="214" t="s">
        <v>2900</v>
      </c>
      <c r="F139" s="215" t="s">
        <v>2901</v>
      </c>
      <c r="G139" s="216" t="s">
        <v>258</v>
      </c>
      <c r="H139" s="217">
        <v>1</v>
      </c>
      <c r="I139" s="218"/>
      <c r="J139" s="219">
        <f>ROUND(I139*H139,2)</f>
        <v>0</v>
      </c>
      <c r="K139" s="215" t="s">
        <v>359</v>
      </c>
      <c r="L139" s="45"/>
      <c r="M139" s="220" t="s">
        <v>19</v>
      </c>
      <c r="N139" s="221"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391</v>
      </c>
      <c r="AT139" s="224" t="s">
        <v>247</v>
      </c>
      <c r="AU139" s="224" t="s">
        <v>80</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391</v>
      </c>
      <c r="BM139" s="224" t="s">
        <v>2902</v>
      </c>
    </row>
    <row r="140" s="2" customFormat="1">
      <c r="A140" s="39"/>
      <c r="B140" s="40"/>
      <c r="C140" s="41"/>
      <c r="D140" s="241" t="s">
        <v>282</v>
      </c>
      <c r="E140" s="41"/>
      <c r="F140" s="242" t="s">
        <v>2903</v>
      </c>
      <c r="G140" s="41"/>
      <c r="H140" s="41"/>
      <c r="I140" s="228"/>
      <c r="J140" s="41"/>
      <c r="K140" s="41"/>
      <c r="L140" s="45"/>
      <c r="M140" s="229"/>
      <c r="N140" s="230"/>
      <c r="O140" s="85"/>
      <c r="P140" s="85"/>
      <c r="Q140" s="85"/>
      <c r="R140" s="85"/>
      <c r="S140" s="85"/>
      <c r="T140" s="86"/>
      <c r="U140" s="39"/>
      <c r="V140" s="39"/>
      <c r="W140" s="39"/>
      <c r="X140" s="39"/>
      <c r="Y140" s="39"/>
      <c r="Z140" s="39"/>
      <c r="AA140" s="39"/>
      <c r="AB140" s="39"/>
      <c r="AC140" s="39"/>
      <c r="AD140" s="39"/>
      <c r="AE140" s="39"/>
      <c r="AT140" s="18" t="s">
        <v>282</v>
      </c>
      <c r="AU140" s="18" t="s">
        <v>80</v>
      </c>
    </row>
    <row r="141" s="2" customFormat="1" ht="16.5" customHeight="1">
      <c r="A141" s="39"/>
      <c r="B141" s="40"/>
      <c r="C141" s="213" t="s">
        <v>518</v>
      </c>
      <c r="D141" s="213" t="s">
        <v>247</v>
      </c>
      <c r="E141" s="214" t="s">
        <v>2904</v>
      </c>
      <c r="F141" s="215" t="s">
        <v>2905</v>
      </c>
      <c r="G141" s="216" t="s">
        <v>258</v>
      </c>
      <c r="H141" s="217">
        <v>1</v>
      </c>
      <c r="I141" s="218"/>
      <c r="J141" s="219">
        <f>ROUND(I141*H141,2)</f>
        <v>0</v>
      </c>
      <c r="K141" s="215" t="s">
        <v>359</v>
      </c>
      <c r="L141" s="45"/>
      <c r="M141" s="220" t="s">
        <v>19</v>
      </c>
      <c r="N141" s="221" t="s">
        <v>44</v>
      </c>
      <c r="O141" s="85"/>
      <c r="P141" s="222">
        <f>O141*H141</f>
        <v>0</v>
      </c>
      <c r="Q141" s="222">
        <v>0</v>
      </c>
      <c r="R141" s="222">
        <f>Q141*H141</f>
        <v>0</v>
      </c>
      <c r="S141" s="222">
        <v>0</v>
      </c>
      <c r="T141" s="223">
        <f>S141*H141</f>
        <v>0</v>
      </c>
      <c r="U141" s="39"/>
      <c r="V141" s="39"/>
      <c r="W141" s="39"/>
      <c r="X141" s="39"/>
      <c r="Y141" s="39"/>
      <c r="Z141" s="39"/>
      <c r="AA141" s="39"/>
      <c r="AB141" s="39"/>
      <c r="AC141" s="39"/>
      <c r="AD141" s="39"/>
      <c r="AE141" s="39"/>
      <c r="AR141" s="224" t="s">
        <v>264</v>
      </c>
      <c r="AT141" s="224" t="s">
        <v>247</v>
      </c>
      <c r="AU141" s="224" t="s">
        <v>80</v>
      </c>
      <c r="AY141" s="18" t="s">
        <v>244</v>
      </c>
      <c r="BE141" s="225">
        <f>IF(N141="základní",J141,0)</f>
        <v>0</v>
      </c>
      <c r="BF141" s="225">
        <f>IF(N141="snížená",J141,0)</f>
        <v>0</v>
      </c>
      <c r="BG141" s="225">
        <f>IF(N141="zákl. přenesená",J141,0)</f>
        <v>0</v>
      </c>
      <c r="BH141" s="225">
        <f>IF(N141="sníž. přenesená",J141,0)</f>
        <v>0</v>
      </c>
      <c r="BI141" s="225">
        <f>IF(N141="nulová",J141,0)</f>
        <v>0</v>
      </c>
      <c r="BJ141" s="18" t="s">
        <v>80</v>
      </c>
      <c r="BK141" s="225">
        <f>ROUND(I141*H141,2)</f>
        <v>0</v>
      </c>
      <c r="BL141" s="18" t="s">
        <v>264</v>
      </c>
      <c r="BM141" s="224" t="s">
        <v>2906</v>
      </c>
    </row>
    <row r="142" s="2" customFormat="1">
      <c r="A142" s="39"/>
      <c r="B142" s="40"/>
      <c r="C142" s="41"/>
      <c r="D142" s="241" t="s">
        <v>282</v>
      </c>
      <c r="E142" s="41"/>
      <c r="F142" s="242" t="s">
        <v>2907</v>
      </c>
      <c r="G142" s="41"/>
      <c r="H142" s="41"/>
      <c r="I142" s="228"/>
      <c r="J142" s="41"/>
      <c r="K142" s="41"/>
      <c r="L142" s="45"/>
      <c r="M142" s="229"/>
      <c r="N142" s="230"/>
      <c r="O142" s="85"/>
      <c r="P142" s="85"/>
      <c r="Q142" s="85"/>
      <c r="R142" s="85"/>
      <c r="S142" s="85"/>
      <c r="T142" s="86"/>
      <c r="U142" s="39"/>
      <c r="V142" s="39"/>
      <c r="W142" s="39"/>
      <c r="X142" s="39"/>
      <c r="Y142" s="39"/>
      <c r="Z142" s="39"/>
      <c r="AA142" s="39"/>
      <c r="AB142" s="39"/>
      <c r="AC142" s="39"/>
      <c r="AD142" s="39"/>
      <c r="AE142" s="39"/>
      <c r="AT142" s="18" t="s">
        <v>282</v>
      </c>
      <c r="AU142" s="18" t="s">
        <v>80</v>
      </c>
    </row>
    <row r="143" s="2" customFormat="1" ht="24.15" customHeight="1">
      <c r="A143" s="39"/>
      <c r="B143" s="40"/>
      <c r="C143" s="213" t="s">
        <v>522</v>
      </c>
      <c r="D143" s="213" t="s">
        <v>247</v>
      </c>
      <c r="E143" s="214" t="s">
        <v>2908</v>
      </c>
      <c r="F143" s="215" t="s">
        <v>2909</v>
      </c>
      <c r="G143" s="216" t="s">
        <v>258</v>
      </c>
      <c r="H143" s="217">
        <v>1</v>
      </c>
      <c r="I143" s="218"/>
      <c r="J143" s="219">
        <f>ROUND(I143*H143,2)</f>
        <v>0</v>
      </c>
      <c r="K143" s="215" t="s">
        <v>359</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391</v>
      </c>
      <c r="AT143" s="224" t="s">
        <v>247</v>
      </c>
      <c r="AU143" s="224" t="s">
        <v>80</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391</v>
      </c>
      <c r="BM143" s="224" t="s">
        <v>2910</v>
      </c>
    </row>
    <row r="144" s="2" customFormat="1" ht="16.5" customHeight="1">
      <c r="A144" s="39"/>
      <c r="B144" s="40"/>
      <c r="C144" s="213" t="s">
        <v>526</v>
      </c>
      <c r="D144" s="213" t="s">
        <v>247</v>
      </c>
      <c r="E144" s="214" t="s">
        <v>2911</v>
      </c>
      <c r="F144" s="215" t="s">
        <v>2912</v>
      </c>
      <c r="G144" s="216" t="s">
        <v>258</v>
      </c>
      <c r="H144" s="217">
        <v>1</v>
      </c>
      <c r="I144" s="218"/>
      <c r="J144" s="219">
        <f>ROUND(I144*H144,2)</f>
        <v>0</v>
      </c>
      <c r="K144" s="215" t="s">
        <v>359</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391</v>
      </c>
      <c r="AT144" s="224" t="s">
        <v>247</v>
      </c>
      <c r="AU144" s="224" t="s">
        <v>80</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391</v>
      </c>
      <c r="BM144" s="224" t="s">
        <v>2913</v>
      </c>
    </row>
    <row r="145" s="2" customFormat="1" ht="16.5" customHeight="1">
      <c r="A145" s="39"/>
      <c r="B145" s="40"/>
      <c r="C145" s="213" t="s">
        <v>530</v>
      </c>
      <c r="D145" s="213" t="s">
        <v>247</v>
      </c>
      <c r="E145" s="214" t="s">
        <v>2914</v>
      </c>
      <c r="F145" s="215" t="s">
        <v>2915</v>
      </c>
      <c r="G145" s="216" t="s">
        <v>258</v>
      </c>
      <c r="H145" s="217">
        <v>1</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391</v>
      </c>
      <c r="AT145" s="224" t="s">
        <v>247</v>
      </c>
      <c r="AU145" s="224" t="s">
        <v>80</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391</v>
      </c>
      <c r="BM145" s="224" t="s">
        <v>2916</v>
      </c>
    </row>
    <row r="146" s="2" customFormat="1">
      <c r="A146" s="39"/>
      <c r="B146" s="40"/>
      <c r="C146" s="41"/>
      <c r="D146" s="241" t="s">
        <v>282</v>
      </c>
      <c r="E146" s="41"/>
      <c r="F146" s="242" t="s">
        <v>2917</v>
      </c>
      <c r="G146" s="41"/>
      <c r="H146" s="41"/>
      <c r="I146" s="228"/>
      <c r="J146" s="41"/>
      <c r="K146" s="41"/>
      <c r="L146" s="45"/>
      <c r="M146" s="229"/>
      <c r="N146" s="230"/>
      <c r="O146" s="85"/>
      <c r="P146" s="85"/>
      <c r="Q146" s="85"/>
      <c r="R146" s="85"/>
      <c r="S146" s="85"/>
      <c r="T146" s="86"/>
      <c r="U146" s="39"/>
      <c r="V146" s="39"/>
      <c r="W146" s="39"/>
      <c r="X146" s="39"/>
      <c r="Y146" s="39"/>
      <c r="Z146" s="39"/>
      <c r="AA146" s="39"/>
      <c r="AB146" s="39"/>
      <c r="AC146" s="39"/>
      <c r="AD146" s="39"/>
      <c r="AE146" s="39"/>
      <c r="AT146" s="18" t="s">
        <v>282</v>
      </c>
      <c r="AU146" s="18" t="s">
        <v>80</v>
      </c>
    </row>
    <row r="147" s="2" customFormat="1" ht="37.8" customHeight="1">
      <c r="A147" s="39"/>
      <c r="B147" s="40"/>
      <c r="C147" s="213" t="s">
        <v>534</v>
      </c>
      <c r="D147" s="213" t="s">
        <v>247</v>
      </c>
      <c r="E147" s="214" t="s">
        <v>2918</v>
      </c>
      <c r="F147" s="215" t="s">
        <v>2919</v>
      </c>
      <c r="G147" s="216" t="s">
        <v>258</v>
      </c>
      <c r="H147" s="217">
        <v>1</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391</v>
      </c>
      <c r="AT147" s="224" t="s">
        <v>247</v>
      </c>
      <c r="AU147" s="224" t="s">
        <v>80</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391</v>
      </c>
      <c r="BM147" s="224" t="s">
        <v>2920</v>
      </c>
    </row>
    <row r="148" s="2" customFormat="1" ht="37.8" customHeight="1">
      <c r="A148" s="39"/>
      <c r="B148" s="40"/>
      <c r="C148" s="213" t="s">
        <v>538</v>
      </c>
      <c r="D148" s="213" t="s">
        <v>247</v>
      </c>
      <c r="E148" s="214" t="s">
        <v>2921</v>
      </c>
      <c r="F148" s="215" t="s">
        <v>2922</v>
      </c>
      <c r="G148" s="216" t="s">
        <v>258</v>
      </c>
      <c r="H148" s="217">
        <v>1</v>
      </c>
      <c r="I148" s="218"/>
      <c r="J148" s="219">
        <f>ROUND(I148*H148,2)</f>
        <v>0</v>
      </c>
      <c r="K148" s="215" t="s">
        <v>359</v>
      </c>
      <c r="L148" s="45"/>
      <c r="M148" s="220" t="s">
        <v>19</v>
      </c>
      <c r="N148" s="221"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391</v>
      </c>
      <c r="AT148" s="224" t="s">
        <v>247</v>
      </c>
      <c r="AU148" s="224" t="s">
        <v>80</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391</v>
      </c>
      <c r="BM148" s="224" t="s">
        <v>2923</v>
      </c>
    </row>
    <row r="149" s="2" customFormat="1">
      <c r="A149" s="39"/>
      <c r="B149" s="40"/>
      <c r="C149" s="41"/>
      <c r="D149" s="241" t="s">
        <v>282</v>
      </c>
      <c r="E149" s="41"/>
      <c r="F149" s="242" t="s">
        <v>2924</v>
      </c>
      <c r="G149" s="41"/>
      <c r="H149" s="41"/>
      <c r="I149" s="228"/>
      <c r="J149" s="41"/>
      <c r="K149" s="41"/>
      <c r="L149" s="45"/>
      <c r="M149" s="229"/>
      <c r="N149" s="230"/>
      <c r="O149" s="85"/>
      <c r="P149" s="85"/>
      <c r="Q149" s="85"/>
      <c r="R149" s="85"/>
      <c r="S149" s="85"/>
      <c r="T149" s="86"/>
      <c r="U149" s="39"/>
      <c r="V149" s="39"/>
      <c r="W149" s="39"/>
      <c r="X149" s="39"/>
      <c r="Y149" s="39"/>
      <c r="Z149" s="39"/>
      <c r="AA149" s="39"/>
      <c r="AB149" s="39"/>
      <c r="AC149" s="39"/>
      <c r="AD149" s="39"/>
      <c r="AE149" s="39"/>
      <c r="AT149" s="18" t="s">
        <v>282</v>
      </c>
      <c r="AU149" s="18" t="s">
        <v>80</v>
      </c>
    </row>
    <row r="150" s="2" customFormat="1" ht="37.8" customHeight="1">
      <c r="A150" s="39"/>
      <c r="B150" s="40"/>
      <c r="C150" s="213" t="s">
        <v>542</v>
      </c>
      <c r="D150" s="213" t="s">
        <v>247</v>
      </c>
      <c r="E150" s="214" t="s">
        <v>2925</v>
      </c>
      <c r="F150" s="215" t="s">
        <v>2926</v>
      </c>
      <c r="G150" s="216" t="s">
        <v>258</v>
      </c>
      <c r="H150" s="217">
        <v>1</v>
      </c>
      <c r="I150" s="218"/>
      <c r="J150" s="219">
        <f>ROUND(I150*H150,2)</f>
        <v>0</v>
      </c>
      <c r="K150" s="215" t="s">
        <v>359</v>
      </c>
      <c r="L150" s="45"/>
      <c r="M150" s="220" t="s">
        <v>19</v>
      </c>
      <c r="N150" s="221"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391</v>
      </c>
      <c r="AT150" s="224" t="s">
        <v>247</v>
      </c>
      <c r="AU150" s="224" t="s">
        <v>80</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391</v>
      </c>
      <c r="BM150" s="224" t="s">
        <v>2927</v>
      </c>
    </row>
    <row r="151" s="2" customFormat="1" ht="44.25" customHeight="1">
      <c r="A151" s="39"/>
      <c r="B151" s="40"/>
      <c r="C151" s="213" t="s">
        <v>546</v>
      </c>
      <c r="D151" s="213" t="s">
        <v>247</v>
      </c>
      <c r="E151" s="214" t="s">
        <v>2928</v>
      </c>
      <c r="F151" s="215" t="s">
        <v>2929</v>
      </c>
      <c r="G151" s="216" t="s">
        <v>258</v>
      </c>
      <c r="H151" s="217">
        <v>1</v>
      </c>
      <c r="I151" s="218"/>
      <c r="J151" s="219">
        <f>ROUND(I151*H151,2)</f>
        <v>0</v>
      </c>
      <c r="K151" s="215" t="s">
        <v>359</v>
      </c>
      <c r="L151" s="45"/>
      <c r="M151" s="220" t="s">
        <v>19</v>
      </c>
      <c r="N151" s="221"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391</v>
      </c>
      <c r="AT151" s="224" t="s">
        <v>247</v>
      </c>
      <c r="AU151" s="224" t="s">
        <v>80</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391</v>
      </c>
      <c r="BM151" s="224" t="s">
        <v>2930</v>
      </c>
    </row>
    <row r="152" s="2" customFormat="1" ht="66.75" customHeight="1">
      <c r="A152" s="39"/>
      <c r="B152" s="40"/>
      <c r="C152" s="213" t="s">
        <v>550</v>
      </c>
      <c r="D152" s="213" t="s">
        <v>247</v>
      </c>
      <c r="E152" s="214" t="s">
        <v>2931</v>
      </c>
      <c r="F152" s="215" t="s">
        <v>2932</v>
      </c>
      <c r="G152" s="216" t="s">
        <v>611</v>
      </c>
      <c r="H152" s="217">
        <v>8</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391</v>
      </c>
      <c r="AT152" s="224" t="s">
        <v>247</v>
      </c>
      <c r="AU152" s="224" t="s">
        <v>80</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391</v>
      </c>
      <c r="BM152" s="224" t="s">
        <v>2933</v>
      </c>
    </row>
    <row r="153" s="2" customFormat="1" ht="62.7" customHeight="1">
      <c r="A153" s="39"/>
      <c r="B153" s="40"/>
      <c r="C153" s="213" t="s">
        <v>554</v>
      </c>
      <c r="D153" s="213" t="s">
        <v>247</v>
      </c>
      <c r="E153" s="214" t="s">
        <v>2934</v>
      </c>
      <c r="F153" s="215" t="s">
        <v>2935</v>
      </c>
      <c r="G153" s="216" t="s">
        <v>611</v>
      </c>
      <c r="H153" s="217">
        <v>8</v>
      </c>
      <c r="I153" s="218"/>
      <c r="J153" s="219">
        <f>ROUND(I153*H153,2)</f>
        <v>0</v>
      </c>
      <c r="K153" s="215" t="s">
        <v>359</v>
      </c>
      <c r="L153" s="45"/>
      <c r="M153" s="220" t="s">
        <v>19</v>
      </c>
      <c r="N153" s="221"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391</v>
      </c>
      <c r="AT153" s="224" t="s">
        <v>247</v>
      </c>
      <c r="AU153" s="224" t="s">
        <v>80</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391</v>
      </c>
      <c r="BM153" s="224" t="s">
        <v>2936</v>
      </c>
    </row>
    <row r="154" s="2" customFormat="1" ht="37.8" customHeight="1">
      <c r="A154" s="39"/>
      <c r="B154" s="40"/>
      <c r="C154" s="213" t="s">
        <v>560</v>
      </c>
      <c r="D154" s="213" t="s">
        <v>247</v>
      </c>
      <c r="E154" s="214" t="s">
        <v>2937</v>
      </c>
      <c r="F154" s="215" t="s">
        <v>2938</v>
      </c>
      <c r="G154" s="216" t="s">
        <v>258</v>
      </c>
      <c r="H154" s="217">
        <v>1</v>
      </c>
      <c r="I154" s="218"/>
      <c r="J154" s="219">
        <f>ROUND(I154*H154,2)</f>
        <v>0</v>
      </c>
      <c r="K154" s="215" t="s">
        <v>359</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391</v>
      </c>
      <c r="AT154" s="224" t="s">
        <v>247</v>
      </c>
      <c r="AU154" s="224" t="s">
        <v>80</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391</v>
      </c>
      <c r="BM154" s="224" t="s">
        <v>2939</v>
      </c>
    </row>
    <row r="155" s="2" customFormat="1" ht="37.8" customHeight="1">
      <c r="A155" s="39"/>
      <c r="B155" s="40"/>
      <c r="C155" s="213" t="s">
        <v>564</v>
      </c>
      <c r="D155" s="213" t="s">
        <v>247</v>
      </c>
      <c r="E155" s="214" t="s">
        <v>2940</v>
      </c>
      <c r="F155" s="215" t="s">
        <v>2941</v>
      </c>
      <c r="G155" s="216" t="s">
        <v>258</v>
      </c>
      <c r="H155" s="217">
        <v>1</v>
      </c>
      <c r="I155" s="218"/>
      <c r="J155" s="219">
        <f>ROUND(I155*H155,2)</f>
        <v>0</v>
      </c>
      <c r="K155" s="215" t="s">
        <v>359</v>
      </c>
      <c r="L155" s="45"/>
      <c r="M155" s="220" t="s">
        <v>19</v>
      </c>
      <c r="N155" s="221"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391</v>
      </c>
      <c r="AT155" s="224" t="s">
        <v>247</v>
      </c>
      <c r="AU155" s="224" t="s">
        <v>80</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391</v>
      </c>
      <c r="BM155" s="224" t="s">
        <v>2942</v>
      </c>
    </row>
    <row r="156" s="2" customFormat="1" ht="16.5" customHeight="1">
      <c r="A156" s="39"/>
      <c r="B156" s="40"/>
      <c r="C156" s="213" t="s">
        <v>568</v>
      </c>
      <c r="D156" s="213" t="s">
        <v>247</v>
      </c>
      <c r="E156" s="214" t="s">
        <v>2943</v>
      </c>
      <c r="F156" s="215" t="s">
        <v>2944</v>
      </c>
      <c r="G156" s="216" t="s">
        <v>258</v>
      </c>
      <c r="H156" s="217">
        <v>1</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391</v>
      </c>
      <c r="AT156" s="224" t="s">
        <v>247</v>
      </c>
      <c r="AU156" s="224" t="s">
        <v>80</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391</v>
      </c>
      <c r="BM156" s="224" t="s">
        <v>2945</v>
      </c>
    </row>
    <row r="157" s="2" customFormat="1">
      <c r="A157" s="39"/>
      <c r="B157" s="40"/>
      <c r="C157" s="41"/>
      <c r="D157" s="241" t="s">
        <v>282</v>
      </c>
      <c r="E157" s="41"/>
      <c r="F157" s="242" t="s">
        <v>2946</v>
      </c>
      <c r="G157" s="41"/>
      <c r="H157" s="41"/>
      <c r="I157" s="228"/>
      <c r="J157" s="41"/>
      <c r="K157" s="41"/>
      <c r="L157" s="45"/>
      <c r="M157" s="229"/>
      <c r="N157" s="230"/>
      <c r="O157" s="85"/>
      <c r="P157" s="85"/>
      <c r="Q157" s="85"/>
      <c r="R157" s="85"/>
      <c r="S157" s="85"/>
      <c r="T157" s="86"/>
      <c r="U157" s="39"/>
      <c r="V157" s="39"/>
      <c r="W157" s="39"/>
      <c r="X157" s="39"/>
      <c r="Y157" s="39"/>
      <c r="Z157" s="39"/>
      <c r="AA157" s="39"/>
      <c r="AB157" s="39"/>
      <c r="AC157" s="39"/>
      <c r="AD157" s="39"/>
      <c r="AE157" s="39"/>
      <c r="AT157" s="18" t="s">
        <v>282</v>
      </c>
      <c r="AU157" s="18" t="s">
        <v>80</v>
      </c>
    </row>
    <row r="158" s="2" customFormat="1" ht="37.8" customHeight="1">
      <c r="A158" s="39"/>
      <c r="B158" s="40"/>
      <c r="C158" s="213" t="s">
        <v>574</v>
      </c>
      <c r="D158" s="213" t="s">
        <v>247</v>
      </c>
      <c r="E158" s="214" t="s">
        <v>2947</v>
      </c>
      <c r="F158" s="215" t="s">
        <v>2948</v>
      </c>
      <c r="G158" s="216" t="s">
        <v>258</v>
      </c>
      <c r="H158" s="217">
        <v>1</v>
      </c>
      <c r="I158" s="218"/>
      <c r="J158" s="219">
        <f>ROUND(I158*H158,2)</f>
        <v>0</v>
      </c>
      <c r="K158" s="215" t="s">
        <v>359</v>
      </c>
      <c r="L158" s="45"/>
      <c r="M158" s="220" t="s">
        <v>19</v>
      </c>
      <c r="N158" s="221"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391</v>
      </c>
      <c r="AT158" s="224" t="s">
        <v>247</v>
      </c>
      <c r="AU158" s="224" t="s">
        <v>80</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391</v>
      </c>
      <c r="BM158" s="224" t="s">
        <v>2949</v>
      </c>
    </row>
    <row r="159" s="2" customFormat="1" ht="16.5" customHeight="1">
      <c r="A159" s="39"/>
      <c r="B159" s="40"/>
      <c r="C159" s="213" t="s">
        <v>578</v>
      </c>
      <c r="D159" s="213" t="s">
        <v>247</v>
      </c>
      <c r="E159" s="214" t="s">
        <v>2950</v>
      </c>
      <c r="F159" s="215" t="s">
        <v>2951</v>
      </c>
      <c r="G159" s="216" t="s">
        <v>258</v>
      </c>
      <c r="H159" s="217">
        <v>1</v>
      </c>
      <c r="I159" s="218"/>
      <c r="J159" s="219">
        <f>ROUND(I159*H159,2)</f>
        <v>0</v>
      </c>
      <c r="K159" s="215" t="s">
        <v>359</v>
      </c>
      <c r="L159" s="45"/>
      <c r="M159" s="220" t="s">
        <v>19</v>
      </c>
      <c r="N159" s="221"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391</v>
      </c>
      <c r="AT159" s="224" t="s">
        <v>247</v>
      </c>
      <c r="AU159" s="224" t="s">
        <v>80</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391</v>
      </c>
      <c r="BM159" s="224" t="s">
        <v>2952</v>
      </c>
    </row>
    <row r="160" s="2" customFormat="1">
      <c r="A160" s="39"/>
      <c r="B160" s="40"/>
      <c r="C160" s="41"/>
      <c r="D160" s="241" t="s">
        <v>282</v>
      </c>
      <c r="E160" s="41"/>
      <c r="F160" s="242" t="s">
        <v>2953</v>
      </c>
      <c r="G160" s="41"/>
      <c r="H160" s="41"/>
      <c r="I160" s="228"/>
      <c r="J160" s="41"/>
      <c r="K160" s="41"/>
      <c r="L160" s="45"/>
      <c r="M160" s="229"/>
      <c r="N160" s="230"/>
      <c r="O160" s="85"/>
      <c r="P160" s="85"/>
      <c r="Q160" s="85"/>
      <c r="R160" s="85"/>
      <c r="S160" s="85"/>
      <c r="T160" s="86"/>
      <c r="U160" s="39"/>
      <c r="V160" s="39"/>
      <c r="W160" s="39"/>
      <c r="X160" s="39"/>
      <c r="Y160" s="39"/>
      <c r="Z160" s="39"/>
      <c r="AA160" s="39"/>
      <c r="AB160" s="39"/>
      <c r="AC160" s="39"/>
      <c r="AD160" s="39"/>
      <c r="AE160" s="39"/>
      <c r="AT160" s="18" t="s">
        <v>282</v>
      </c>
      <c r="AU160" s="18" t="s">
        <v>80</v>
      </c>
    </row>
    <row r="161" s="2" customFormat="1" ht="16.5" customHeight="1">
      <c r="A161" s="39"/>
      <c r="B161" s="40"/>
      <c r="C161" s="213" t="s">
        <v>582</v>
      </c>
      <c r="D161" s="213" t="s">
        <v>247</v>
      </c>
      <c r="E161" s="214" t="s">
        <v>2954</v>
      </c>
      <c r="F161" s="215" t="s">
        <v>2955</v>
      </c>
      <c r="G161" s="216" t="s">
        <v>258</v>
      </c>
      <c r="H161" s="217">
        <v>1</v>
      </c>
      <c r="I161" s="218"/>
      <c r="J161" s="219">
        <f>ROUND(I161*H161,2)</f>
        <v>0</v>
      </c>
      <c r="K161" s="215" t="s">
        <v>359</v>
      </c>
      <c r="L161" s="45"/>
      <c r="M161" s="220" t="s">
        <v>19</v>
      </c>
      <c r="N161" s="221"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391</v>
      </c>
      <c r="AT161" s="224" t="s">
        <v>247</v>
      </c>
      <c r="AU161" s="224" t="s">
        <v>80</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391</v>
      </c>
      <c r="BM161" s="224" t="s">
        <v>2956</v>
      </c>
    </row>
    <row r="162" s="2" customFormat="1">
      <c r="A162" s="39"/>
      <c r="B162" s="40"/>
      <c r="C162" s="41"/>
      <c r="D162" s="241" t="s">
        <v>282</v>
      </c>
      <c r="E162" s="41"/>
      <c r="F162" s="242" t="s">
        <v>2957</v>
      </c>
      <c r="G162" s="41"/>
      <c r="H162" s="41"/>
      <c r="I162" s="228"/>
      <c r="J162" s="41"/>
      <c r="K162" s="41"/>
      <c r="L162" s="45"/>
      <c r="M162" s="229"/>
      <c r="N162" s="230"/>
      <c r="O162" s="85"/>
      <c r="P162" s="85"/>
      <c r="Q162" s="85"/>
      <c r="R162" s="85"/>
      <c r="S162" s="85"/>
      <c r="T162" s="86"/>
      <c r="U162" s="39"/>
      <c r="V162" s="39"/>
      <c r="W162" s="39"/>
      <c r="X162" s="39"/>
      <c r="Y162" s="39"/>
      <c r="Z162" s="39"/>
      <c r="AA162" s="39"/>
      <c r="AB162" s="39"/>
      <c r="AC162" s="39"/>
      <c r="AD162" s="39"/>
      <c r="AE162" s="39"/>
      <c r="AT162" s="18" t="s">
        <v>282</v>
      </c>
      <c r="AU162" s="18" t="s">
        <v>80</v>
      </c>
    </row>
    <row r="163" s="2" customFormat="1" ht="16.5" customHeight="1">
      <c r="A163" s="39"/>
      <c r="B163" s="40"/>
      <c r="C163" s="213" t="s">
        <v>586</v>
      </c>
      <c r="D163" s="213" t="s">
        <v>247</v>
      </c>
      <c r="E163" s="214" t="s">
        <v>2958</v>
      </c>
      <c r="F163" s="215" t="s">
        <v>2959</v>
      </c>
      <c r="G163" s="216" t="s">
        <v>258</v>
      </c>
      <c r="H163" s="217">
        <v>1</v>
      </c>
      <c r="I163" s="218"/>
      <c r="J163" s="219">
        <f>ROUND(I163*H163,2)</f>
        <v>0</v>
      </c>
      <c r="K163" s="215" t="s">
        <v>359</v>
      </c>
      <c r="L163" s="45"/>
      <c r="M163" s="220" t="s">
        <v>19</v>
      </c>
      <c r="N163" s="221" t="s">
        <v>44</v>
      </c>
      <c r="O163" s="85"/>
      <c r="P163" s="222">
        <f>O163*H163</f>
        <v>0</v>
      </c>
      <c r="Q163" s="222">
        <v>0</v>
      </c>
      <c r="R163" s="222">
        <f>Q163*H163</f>
        <v>0</v>
      </c>
      <c r="S163" s="222">
        <v>0</v>
      </c>
      <c r="T163" s="223">
        <f>S163*H163</f>
        <v>0</v>
      </c>
      <c r="U163" s="39"/>
      <c r="V163" s="39"/>
      <c r="W163" s="39"/>
      <c r="X163" s="39"/>
      <c r="Y163" s="39"/>
      <c r="Z163" s="39"/>
      <c r="AA163" s="39"/>
      <c r="AB163" s="39"/>
      <c r="AC163" s="39"/>
      <c r="AD163" s="39"/>
      <c r="AE163" s="39"/>
      <c r="AR163" s="224" t="s">
        <v>391</v>
      </c>
      <c r="AT163" s="224" t="s">
        <v>247</v>
      </c>
      <c r="AU163" s="224" t="s">
        <v>80</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391</v>
      </c>
      <c r="BM163" s="224" t="s">
        <v>2960</v>
      </c>
    </row>
    <row r="164" s="2" customFormat="1" ht="16.5" customHeight="1">
      <c r="A164" s="39"/>
      <c r="B164" s="40"/>
      <c r="C164" s="213" t="s">
        <v>590</v>
      </c>
      <c r="D164" s="213" t="s">
        <v>247</v>
      </c>
      <c r="E164" s="214" t="s">
        <v>2961</v>
      </c>
      <c r="F164" s="215" t="s">
        <v>2962</v>
      </c>
      <c r="G164" s="216" t="s">
        <v>258</v>
      </c>
      <c r="H164" s="217">
        <v>1</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391</v>
      </c>
      <c r="AT164" s="224" t="s">
        <v>247</v>
      </c>
      <c r="AU164" s="224" t="s">
        <v>80</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391</v>
      </c>
      <c r="BM164" s="224" t="s">
        <v>2963</v>
      </c>
    </row>
    <row r="165" s="2" customFormat="1" ht="16.5" customHeight="1">
      <c r="A165" s="39"/>
      <c r="B165" s="40"/>
      <c r="C165" s="213" t="s">
        <v>594</v>
      </c>
      <c r="D165" s="213" t="s">
        <v>247</v>
      </c>
      <c r="E165" s="214" t="s">
        <v>2964</v>
      </c>
      <c r="F165" s="215" t="s">
        <v>2965</v>
      </c>
      <c r="G165" s="216" t="s">
        <v>258</v>
      </c>
      <c r="H165" s="217">
        <v>1</v>
      </c>
      <c r="I165" s="218"/>
      <c r="J165" s="219">
        <f>ROUND(I165*H165,2)</f>
        <v>0</v>
      </c>
      <c r="K165" s="215" t="s">
        <v>359</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391</v>
      </c>
      <c r="AT165" s="224" t="s">
        <v>247</v>
      </c>
      <c r="AU165" s="224" t="s">
        <v>80</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391</v>
      </c>
      <c r="BM165" s="224" t="s">
        <v>2966</v>
      </c>
    </row>
    <row r="166" s="2" customFormat="1">
      <c r="A166" s="39"/>
      <c r="B166" s="40"/>
      <c r="C166" s="41"/>
      <c r="D166" s="241" t="s">
        <v>282</v>
      </c>
      <c r="E166" s="41"/>
      <c r="F166" s="242" t="s">
        <v>2967</v>
      </c>
      <c r="G166" s="41"/>
      <c r="H166" s="41"/>
      <c r="I166" s="228"/>
      <c r="J166" s="41"/>
      <c r="K166" s="41"/>
      <c r="L166" s="45"/>
      <c r="M166" s="229"/>
      <c r="N166" s="230"/>
      <c r="O166" s="85"/>
      <c r="P166" s="85"/>
      <c r="Q166" s="85"/>
      <c r="R166" s="85"/>
      <c r="S166" s="85"/>
      <c r="T166" s="86"/>
      <c r="U166" s="39"/>
      <c r="V166" s="39"/>
      <c r="W166" s="39"/>
      <c r="X166" s="39"/>
      <c r="Y166" s="39"/>
      <c r="Z166" s="39"/>
      <c r="AA166" s="39"/>
      <c r="AB166" s="39"/>
      <c r="AC166" s="39"/>
      <c r="AD166" s="39"/>
      <c r="AE166" s="39"/>
      <c r="AT166" s="18" t="s">
        <v>282</v>
      </c>
      <c r="AU166" s="18" t="s">
        <v>80</v>
      </c>
    </row>
    <row r="167" s="2" customFormat="1" ht="16.5" customHeight="1">
      <c r="A167" s="39"/>
      <c r="B167" s="40"/>
      <c r="C167" s="213" t="s">
        <v>598</v>
      </c>
      <c r="D167" s="213" t="s">
        <v>247</v>
      </c>
      <c r="E167" s="214" t="s">
        <v>2968</v>
      </c>
      <c r="F167" s="215" t="s">
        <v>2969</v>
      </c>
      <c r="G167" s="216" t="s">
        <v>258</v>
      </c>
      <c r="H167" s="217">
        <v>1</v>
      </c>
      <c r="I167" s="218"/>
      <c r="J167" s="219">
        <f>ROUND(I167*H167,2)</f>
        <v>0</v>
      </c>
      <c r="K167" s="215" t="s">
        <v>359</v>
      </c>
      <c r="L167" s="45"/>
      <c r="M167" s="220" t="s">
        <v>19</v>
      </c>
      <c r="N167" s="221"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391</v>
      </c>
      <c r="AT167" s="224" t="s">
        <v>247</v>
      </c>
      <c r="AU167" s="224" t="s">
        <v>80</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391</v>
      </c>
      <c r="BM167" s="224" t="s">
        <v>2970</v>
      </c>
    </row>
    <row r="168" s="2" customFormat="1">
      <c r="A168" s="39"/>
      <c r="B168" s="40"/>
      <c r="C168" s="41"/>
      <c r="D168" s="241" t="s">
        <v>282</v>
      </c>
      <c r="E168" s="41"/>
      <c r="F168" s="242" t="s">
        <v>2971</v>
      </c>
      <c r="G168" s="41"/>
      <c r="H168" s="41"/>
      <c r="I168" s="228"/>
      <c r="J168" s="41"/>
      <c r="K168" s="41"/>
      <c r="L168" s="45"/>
      <c r="M168" s="229"/>
      <c r="N168" s="230"/>
      <c r="O168" s="85"/>
      <c r="P168" s="85"/>
      <c r="Q168" s="85"/>
      <c r="R168" s="85"/>
      <c r="S168" s="85"/>
      <c r="T168" s="86"/>
      <c r="U168" s="39"/>
      <c r="V168" s="39"/>
      <c r="W168" s="39"/>
      <c r="X168" s="39"/>
      <c r="Y168" s="39"/>
      <c r="Z168" s="39"/>
      <c r="AA168" s="39"/>
      <c r="AB168" s="39"/>
      <c r="AC168" s="39"/>
      <c r="AD168" s="39"/>
      <c r="AE168" s="39"/>
      <c r="AT168" s="18" t="s">
        <v>282</v>
      </c>
      <c r="AU168" s="18" t="s">
        <v>80</v>
      </c>
    </row>
    <row r="169" s="2" customFormat="1" ht="16.5" customHeight="1">
      <c r="A169" s="39"/>
      <c r="B169" s="40"/>
      <c r="C169" s="213" t="s">
        <v>602</v>
      </c>
      <c r="D169" s="213" t="s">
        <v>247</v>
      </c>
      <c r="E169" s="214" t="s">
        <v>2972</v>
      </c>
      <c r="F169" s="215" t="s">
        <v>2973</v>
      </c>
      <c r="G169" s="216" t="s">
        <v>258</v>
      </c>
      <c r="H169" s="217">
        <v>1</v>
      </c>
      <c r="I169" s="218"/>
      <c r="J169" s="219">
        <f>ROUND(I169*H169,2)</f>
        <v>0</v>
      </c>
      <c r="K169" s="215" t="s">
        <v>359</v>
      </c>
      <c r="L169" s="45"/>
      <c r="M169" s="220" t="s">
        <v>19</v>
      </c>
      <c r="N169" s="221"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391</v>
      </c>
      <c r="AT169" s="224" t="s">
        <v>247</v>
      </c>
      <c r="AU169" s="224" t="s">
        <v>80</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391</v>
      </c>
      <c r="BM169" s="224" t="s">
        <v>2974</v>
      </c>
    </row>
    <row r="170" s="2" customFormat="1" ht="21.75" customHeight="1">
      <c r="A170" s="39"/>
      <c r="B170" s="40"/>
      <c r="C170" s="213" t="s">
        <v>608</v>
      </c>
      <c r="D170" s="213" t="s">
        <v>247</v>
      </c>
      <c r="E170" s="214" t="s">
        <v>2975</v>
      </c>
      <c r="F170" s="215" t="s">
        <v>2976</v>
      </c>
      <c r="G170" s="216" t="s">
        <v>258</v>
      </c>
      <c r="H170" s="217">
        <v>50</v>
      </c>
      <c r="I170" s="218"/>
      <c r="J170" s="219">
        <f>ROUND(I170*H170,2)</f>
        <v>0</v>
      </c>
      <c r="K170" s="215" t="s">
        <v>359</v>
      </c>
      <c r="L170" s="45"/>
      <c r="M170" s="220" t="s">
        <v>19</v>
      </c>
      <c r="N170" s="221"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391</v>
      </c>
      <c r="AT170" s="224" t="s">
        <v>247</v>
      </c>
      <c r="AU170" s="224" t="s">
        <v>80</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391</v>
      </c>
      <c r="BM170" s="224" t="s">
        <v>2977</v>
      </c>
    </row>
    <row r="171" s="2" customFormat="1" ht="16.5" customHeight="1">
      <c r="A171" s="39"/>
      <c r="B171" s="40"/>
      <c r="C171" s="213" t="s">
        <v>279</v>
      </c>
      <c r="D171" s="213" t="s">
        <v>247</v>
      </c>
      <c r="E171" s="214" t="s">
        <v>2978</v>
      </c>
      <c r="F171" s="215" t="s">
        <v>2979</v>
      </c>
      <c r="G171" s="216" t="s">
        <v>258</v>
      </c>
      <c r="H171" s="217">
        <v>25</v>
      </c>
      <c r="I171" s="218"/>
      <c r="J171" s="219">
        <f>ROUND(I171*H171,2)</f>
        <v>0</v>
      </c>
      <c r="K171" s="215" t="s">
        <v>359</v>
      </c>
      <c r="L171" s="45"/>
      <c r="M171" s="220" t="s">
        <v>19</v>
      </c>
      <c r="N171" s="221" t="s">
        <v>44</v>
      </c>
      <c r="O171" s="85"/>
      <c r="P171" s="222">
        <f>O171*H171</f>
        <v>0</v>
      </c>
      <c r="Q171" s="222">
        <v>0</v>
      </c>
      <c r="R171" s="222">
        <f>Q171*H171</f>
        <v>0</v>
      </c>
      <c r="S171" s="222">
        <v>0</v>
      </c>
      <c r="T171" s="223">
        <f>S171*H171</f>
        <v>0</v>
      </c>
      <c r="U171" s="39"/>
      <c r="V171" s="39"/>
      <c r="W171" s="39"/>
      <c r="X171" s="39"/>
      <c r="Y171" s="39"/>
      <c r="Z171" s="39"/>
      <c r="AA171" s="39"/>
      <c r="AB171" s="39"/>
      <c r="AC171" s="39"/>
      <c r="AD171" s="39"/>
      <c r="AE171" s="39"/>
      <c r="AR171" s="224" t="s">
        <v>391</v>
      </c>
      <c r="AT171" s="224" t="s">
        <v>247</v>
      </c>
      <c r="AU171" s="224" t="s">
        <v>80</v>
      </c>
      <c r="AY171" s="18" t="s">
        <v>244</v>
      </c>
      <c r="BE171" s="225">
        <f>IF(N171="základní",J171,0)</f>
        <v>0</v>
      </c>
      <c r="BF171" s="225">
        <f>IF(N171="snížená",J171,0)</f>
        <v>0</v>
      </c>
      <c r="BG171" s="225">
        <f>IF(N171="zákl. přenesená",J171,0)</f>
        <v>0</v>
      </c>
      <c r="BH171" s="225">
        <f>IF(N171="sníž. přenesená",J171,0)</f>
        <v>0</v>
      </c>
      <c r="BI171" s="225">
        <f>IF(N171="nulová",J171,0)</f>
        <v>0</v>
      </c>
      <c r="BJ171" s="18" t="s">
        <v>80</v>
      </c>
      <c r="BK171" s="225">
        <f>ROUND(I171*H171,2)</f>
        <v>0</v>
      </c>
      <c r="BL171" s="18" t="s">
        <v>391</v>
      </c>
      <c r="BM171" s="224" t="s">
        <v>2980</v>
      </c>
    </row>
    <row r="172" s="2" customFormat="1" ht="24.15" customHeight="1">
      <c r="A172" s="39"/>
      <c r="B172" s="40"/>
      <c r="C172" s="213" t="s">
        <v>951</v>
      </c>
      <c r="D172" s="213" t="s">
        <v>247</v>
      </c>
      <c r="E172" s="214" t="s">
        <v>2705</v>
      </c>
      <c r="F172" s="215" t="s">
        <v>2706</v>
      </c>
      <c r="G172" s="216" t="s">
        <v>258</v>
      </c>
      <c r="H172" s="217">
        <v>1</v>
      </c>
      <c r="I172" s="218"/>
      <c r="J172" s="219">
        <f>ROUND(I172*H172,2)</f>
        <v>0</v>
      </c>
      <c r="K172" s="215" t="s">
        <v>359</v>
      </c>
      <c r="L172" s="45"/>
      <c r="M172" s="220" t="s">
        <v>19</v>
      </c>
      <c r="N172" s="221"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391</v>
      </c>
      <c r="AT172" s="224" t="s">
        <v>247</v>
      </c>
      <c r="AU172" s="224" t="s">
        <v>80</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391</v>
      </c>
      <c r="BM172" s="224" t="s">
        <v>2981</v>
      </c>
    </row>
    <row r="173" s="2" customFormat="1">
      <c r="A173" s="39"/>
      <c r="B173" s="40"/>
      <c r="C173" s="41"/>
      <c r="D173" s="241" t="s">
        <v>282</v>
      </c>
      <c r="E173" s="41"/>
      <c r="F173" s="242" t="s">
        <v>2982</v>
      </c>
      <c r="G173" s="41"/>
      <c r="H173" s="41"/>
      <c r="I173" s="228"/>
      <c r="J173" s="41"/>
      <c r="K173" s="41"/>
      <c r="L173" s="45"/>
      <c r="M173" s="229"/>
      <c r="N173" s="230"/>
      <c r="O173" s="85"/>
      <c r="P173" s="85"/>
      <c r="Q173" s="85"/>
      <c r="R173" s="85"/>
      <c r="S173" s="85"/>
      <c r="T173" s="86"/>
      <c r="U173" s="39"/>
      <c r="V173" s="39"/>
      <c r="W173" s="39"/>
      <c r="X173" s="39"/>
      <c r="Y173" s="39"/>
      <c r="Z173" s="39"/>
      <c r="AA173" s="39"/>
      <c r="AB173" s="39"/>
      <c r="AC173" s="39"/>
      <c r="AD173" s="39"/>
      <c r="AE173" s="39"/>
      <c r="AT173" s="18" t="s">
        <v>282</v>
      </c>
      <c r="AU173" s="18" t="s">
        <v>80</v>
      </c>
    </row>
    <row r="174" s="12" customFormat="1" ht="22.8" customHeight="1">
      <c r="A174" s="12"/>
      <c r="B174" s="197"/>
      <c r="C174" s="198"/>
      <c r="D174" s="199" t="s">
        <v>72</v>
      </c>
      <c r="E174" s="211" t="s">
        <v>572</v>
      </c>
      <c r="F174" s="211" t="s">
        <v>2983</v>
      </c>
      <c r="G174" s="198"/>
      <c r="H174" s="198"/>
      <c r="I174" s="201"/>
      <c r="J174" s="212">
        <f>BK174</f>
        <v>0</v>
      </c>
      <c r="K174" s="198"/>
      <c r="L174" s="203"/>
      <c r="M174" s="204"/>
      <c r="N174" s="205"/>
      <c r="O174" s="205"/>
      <c r="P174" s="206">
        <f>SUM(P175:P184)</f>
        <v>0</v>
      </c>
      <c r="Q174" s="205"/>
      <c r="R174" s="206">
        <f>SUM(R175:R184)</f>
        <v>0</v>
      </c>
      <c r="S174" s="205"/>
      <c r="T174" s="207">
        <f>SUM(T175:T184)</f>
        <v>0</v>
      </c>
      <c r="U174" s="12"/>
      <c r="V174" s="12"/>
      <c r="W174" s="12"/>
      <c r="X174" s="12"/>
      <c r="Y174" s="12"/>
      <c r="Z174" s="12"/>
      <c r="AA174" s="12"/>
      <c r="AB174" s="12"/>
      <c r="AC174" s="12"/>
      <c r="AD174" s="12"/>
      <c r="AE174" s="12"/>
      <c r="AR174" s="208" t="s">
        <v>80</v>
      </c>
      <c r="AT174" s="209" t="s">
        <v>72</v>
      </c>
      <c r="AU174" s="209" t="s">
        <v>80</v>
      </c>
      <c r="AY174" s="208" t="s">
        <v>244</v>
      </c>
      <c r="BK174" s="210">
        <f>SUM(BK175:BK184)</f>
        <v>0</v>
      </c>
    </row>
    <row r="175" s="2" customFormat="1" ht="16.5" customHeight="1">
      <c r="A175" s="39"/>
      <c r="B175" s="40"/>
      <c r="C175" s="213" t="s">
        <v>953</v>
      </c>
      <c r="D175" s="213" t="s">
        <v>247</v>
      </c>
      <c r="E175" s="214" t="s">
        <v>2984</v>
      </c>
      <c r="F175" s="215" t="s">
        <v>2985</v>
      </c>
      <c r="G175" s="216" t="s">
        <v>250</v>
      </c>
      <c r="H175" s="217">
        <v>5</v>
      </c>
      <c r="I175" s="218"/>
      <c r="J175" s="219">
        <f>ROUND(I175*H175,2)</f>
        <v>0</v>
      </c>
      <c r="K175" s="215" t="s">
        <v>359</v>
      </c>
      <c r="L175" s="45"/>
      <c r="M175" s="220" t="s">
        <v>19</v>
      </c>
      <c r="N175" s="221" t="s">
        <v>44</v>
      </c>
      <c r="O175" s="85"/>
      <c r="P175" s="222">
        <f>O175*H175</f>
        <v>0</v>
      </c>
      <c r="Q175" s="222">
        <v>0</v>
      </c>
      <c r="R175" s="222">
        <f>Q175*H175</f>
        <v>0</v>
      </c>
      <c r="S175" s="222">
        <v>0</v>
      </c>
      <c r="T175" s="223">
        <f>S175*H175</f>
        <v>0</v>
      </c>
      <c r="U175" s="39"/>
      <c r="V175" s="39"/>
      <c r="W175" s="39"/>
      <c r="X175" s="39"/>
      <c r="Y175" s="39"/>
      <c r="Z175" s="39"/>
      <c r="AA175" s="39"/>
      <c r="AB175" s="39"/>
      <c r="AC175" s="39"/>
      <c r="AD175" s="39"/>
      <c r="AE175" s="39"/>
      <c r="AR175" s="224" t="s">
        <v>252</v>
      </c>
      <c r="AT175" s="224" t="s">
        <v>247</v>
      </c>
      <c r="AU175" s="224" t="s">
        <v>82</v>
      </c>
      <c r="AY175" s="18" t="s">
        <v>244</v>
      </c>
      <c r="BE175" s="225">
        <f>IF(N175="základní",J175,0)</f>
        <v>0</v>
      </c>
      <c r="BF175" s="225">
        <f>IF(N175="snížená",J175,0)</f>
        <v>0</v>
      </c>
      <c r="BG175" s="225">
        <f>IF(N175="zákl. přenesená",J175,0)</f>
        <v>0</v>
      </c>
      <c r="BH175" s="225">
        <f>IF(N175="sníž. přenesená",J175,0)</f>
        <v>0</v>
      </c>
      <c r="BI175" s="225">
        <f>IF(N175="nulová",J175,0)</f>
        <v>0</v>
      </c>
      <c r="BJ175" s="18" t="s">
        <v>80</v>
      </c>
      <c r="BK175" s="225">
        <f>ROUND(I175*H175,2)</f>
        <v>0</v>
      </c>
      <c r="BL175" s="18" t="s">
        <v>252</v>
      </c>
      <c r="BM175" s="224" t="s">
        <v>2986</v>
      </c>
    </row>
    <row r="176" s="2" customFormat="1" ht="37.8" customHeight="1">
      <c r="A176" s="39"/>
      <c r="B176" s="40"/>
      <c r="C176" s="213" t="s">
        <v>957</v>
      </c>
      <c r="D176" s="213" t="s">
        <v>247</v>
      </c>
      <c r="E176" s="214" t="s">
        <v>2987</v>
      </c>
      <c r="F176" s="215" t="s">
        <v>2988</v>
      </c>
      <c r="G176" s="216" t="s">
        <v>258</v>
      </c>
      <c r="H176" s="217">
        <v>1</v>
      </c>
      <c r="I176" s="218"/>
      <c r="J176" s="219">
        <f>ROUND(I176*H176,2)</f>
        <v>0</v>
      </c>
      <c r="K176" s="215" t="s">
        <v>359</v>
      </c>
      <c r="L176" s="45"/>
      <c r="M176" s="220" t="s">
        <v>19</v>
      </c>
      <c r="N176" s="221" t="s">
        <v>44</v>
      </c>
      <c r="O176" s="85"/>
      <c r="P176" s="222">
        <f>O176*H176</f>
        <v>0</v>
      </c>
      <c r="Q176" s="222">
        <v>0</v>
      </c>
      <c r="R176" s="222">
        <f>Q176*H176</f>
        <v>0</v>
      </c>
      <c r="S176" s="222">
        <v>0</v>
      </c>
      <c r="T176" s="223">
        <f>S176*H176</f>
        <v>0</v>
      </c>
      <c r="U176" s="39"/>
      <c r="V176" s="39"/>
      <c r="W176" s="39"/>
      <c r="X176" s="39"/>
      <c r="Y176" s="39"/>
      <c r="Z176" s="39"/>
      <c r="AA176" s="39"/>
      <c r="AB176" s="39"/>
      <c r="AC176" s="39"/>
      <c r="AD176" s="39"/>
      <c r="AE176" s="39"/>
      <c r="AR176" s="224" t="s">
        <v>391</v>
      </c>
      <c r="AT176" s="224" t="s">
        <v>247</v>
      </c>
      <c r="AU176" s="224" t="s">
        <v>82</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391</v>
      </c>
      <c r="BM176" s="224" t="s">
        <v>2989</v>
      </c>
    </row>
    <row r="177" s="2" customFormat="1" ht="24.15" customHeight="1">
      <c r="A177" s="39"/>
      <c r="B177" s="40"/>
      <c r="C177" s="231" t="s">
        <v>961</v>
      </c>
      <c r="D177" s="231" t="s">
        <v>241</v>
      </c>
      <c r="E177" s="232" t="s">
        <v>2990</v>
      </c>
      <c r="F177" s="233" t="s">
        <v>2991</v>
      </c>
      <c r="G177" s="234" t="s">
        <v>250</v>
      </c>
      <c r="H177" s="235">
        <v>80</v>
      </c>
      <c r="I177" s="236"/>
      <c r="J177" s="237">
        <f>ROUND(I177*H177,2)</f>
        <v>0</v>
      </c>
      <c r="K177" s="233" t="s">
        <v>359</v>
      </c>
      <c r="L177" s="238"/>
      <c r="M177" s="239" t="s">
        <v>19</v>
      </c>
      <c r="N177" s="240"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364</v>
      </c>
      <c r="AT177" s="224" t="s">
        <v>241</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279</v>
      </c>
      <c r="BM177" s="224" t="s">
        <v>2992</v>
      </c>
    </row>
    <row r="178" s="2" customFormat="1" ht="44.25" customHeight="1">
      <c r="A178" s="39"/>
      <c r="B178" s="40"/>
      <c r="C178" s="213" t="s">
        <v>965</v>
      </c>
      <c r="D178" s="213" t="s">
        <v>247</v>
      </c>
      <c r="E178" s="214" t="s">
        <v>1757</v>
      </c>
      <c r="F178" s="215" t="s">
        <v>1758</v>
      </c>
      <c r="G178" s="216" t="s">
        <v>258</v>
      </c>
      <c r="H178" s="217">
        <v>14</v>
      </c>
      <c r="I178" s="218"/>
      <c r="J178" s="219">
        <f>ROUND(I178*H178,2)</f>
        <v>0</v>
      </c>
      <c r="K178" s="215" t="s">
        <v>359</v>
      </c>
      <c r="L178" s="45"/>
      <c r="M178" s="220" t="s">
        <v>19</v>
      </c>
      <c r="N178" s="221"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391</v>
      </c>
      <c r="AT178" s="224" t="s">
        <v>247</v>
      </c>
      <c r="AU178" s="224" t="s">
        <v>82</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391</v>
      </c>
      <c r="BM178" s="224" t="s">
        <v>2993</v>
      </c>
    </row>
    <row r="179" s="2" customFormat="1" ht="16.5" customHeight="1">
      <c r="A179" s="39"/>
      <c r="B179" s="40"/>
      <c r="C179" s="231" t="s">
        <v>969</v>
      </c>
      <c r="D179" s="231" t="s">
        <v>241</v>
      </c>
      <c r="E179" s="232" t="s">
        <v>2994</v>
      </c>
      <c r="F179" s="233" t="s">
        <v>2995</v>
      </c>
      <c r="G179" s="234" t="s">
        <v>250</v>
      </c>
      <c r="H179" s="235">
        <v>5</v>
      </c>
      <c r="I179" s="236"/>
      <c r="J179" s="237">
        <f>ROUND(I179*H179,2)</f>
        <v>0</v>
      </c>
      <c r="K179" s="233" t="s">
        <v>359</v>
      </c>
      <c r="L179" s="238"/>
      <c r="M179" s="239" t="s">
        <v>19</v>
      </c>
      <c r="N179" s="240"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364</v>
      </c>
      <c r="AT179" s="224" t="s">
        <v>241</v>
      </c>
      <c r="AU179" s="224" t="s">
        <v>82</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279</v>
      </c>
      <c r="BM179" s="224" t="s">
        <v>2996</v>
      </c>
    </row>
    <row r="180" s="2" customFormat="1" ht="16.5" customHeight="1">
      <c r="A180" s="39"/>
      <c r="B180" s="40"/>
      <c r="C180" s="213" t="s">
        <v>973</v>
      </c>
      <c r="D180" s="213" t="s">
        <v>247</v>
      </c>
      <c r="E180" s="214" t="s">
        <v>1765</v>
      </c>
      <c r="F180" s="215" t="s">
        <v>1766</v>
      </c>
      <c r="G180" s="216" t="s">
        <v>250</v>
      </c>
      <c r="H180" s="217">
        <v>80</v>
      </c>
      <c r="I180" s="218"/>
      <c r="J180" s="219">
        <f>ROUND(I180*H180,2)</f>
        <v>0</v>
      </c>
      <c r="K180" s="215" t="s">
        <v>359</v>
      </c>
      <c r="L180" s="45"/>
      <c r="M180" s="220" t="s">
        <v>19</v>
      </c>
      <c r="N180" s="221" t="s">
        <v>44</v>
      </c>
      <c r="O180" s="85"/>
      <c r="P180" s="222">
        <f>O180*H180</f>
        <v>0</v>
      </c>
      <c r="Q180" s="222">
        <v>0</v>
      </c>
      <c r="R180" s="222">
        <f>Q180*H180</f>
        <v>0</v>
      </c>
      <c r="S180" s="222">
        <v>0</v>
      </c>
      <c r="T180" s="223">
        <f>S180*H180</f>
        <v>0</v>
      </c>
      <c r="U180" s="39"/>
      <c r="V180" s="39"/>
      <c r="W180" s="39"/>
      <c r="X180" s="39"/>
      <c r="Y180" s="39"/>
      <c r="Z180" s="39"/>
      <c r="AA180" s="39"/>
      <c r="AB180" s="39"/>
      <c r="AC180" s="39"/>
      <c r="AD180" s="39"/>
      <c r="AE180" s="39"/>
      <c r="AR180" s="224" t="s">
        <v>252</v>
      </c>
      <c r="AT180" s="224" t="s">
        <v>247</v>
      </c>
      <c r="AU180" s="224" t="s">
        <v>82</v>
      </c>
      <c r="AY180" s="18" t="s">
        <v>244</v>
      </c>
      <c r="BE180" s="225">
        <f>IF(N180="základní",J180,0)</f>
        <v>0</v>
      </c>
      <c r="BF180" s="225">
        <f>IF(N180="snížená",J180,0)</f>
        <v>0</v>
      </c>
      <c r="BG180" s="225">
        <f>IF(N180="zákl. přenesená",J180,0)</f>
        <v>0</v>
      </c>
      <c r="BH180" s="225">
        <f>IF(N180="sníž. přenesená",J180,0)</f>
        <v>0</v>
      </c>
      <c r="BI180" s="225">
        <f>IF(N180="nulová",J180,0)</f>
        <v>0</v>
      </c>
      <c r="BJ180" s="18" t="s">
        <v>80</v>
      </c>
      <c r="BK180" s="225">
        <f>ROUND(I180*H180,2)</f>
        <v>0</v>
      </c>
      <c r="BL180" s="18" t="s">
        <v>252</v>
      </c>
      <c r="BM180" s="224" t="s">
        <v>2997</v>
      </c>
    </row>
    <row r="181" s="2" customFormat="1" ht="21.75" customHeight="1">
      <c r="A181" s="39"/>
      <c r="B181" s="40"/>
      <c r="C181" s="231" t="s">
        <v>977</v>
      </c>
      <c r="D181" s="231" t="s">
        <v>241</v>
      </c>
      <c r="E181" s="232" t="s">
        <v>2998</v>
      </c>
      <c r="F181" s="233" t="s">
        <v>2999</v>
      </c>
      <c r="G181" s="234" t="s">
        <v>258</v>
      </c>
      <c r="H181" s="235">
        <v>20</v>
      </c>
      <c r="I181" s="236"/>
      <c r="J181" s="237">
        <f>ROUND(I181*H181,2)</f>
        <v>0</v>
      </c>
      <c r="K181" s="233" t="s">
        <v>359</v>
      </c>
      <c r="L181" s="238"/>
      <c r="M181" s="239" t="s">
        <v>19</v>
      </c>
      <c r="N181" s="240"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364</v>
      </c>
      <c r="AT181" s="224" t="s">
        <v>241</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279</v>
      </c>
      <c r="BM181" s="224" t="s">
        <v>3000</v>
      </c>
    </row>
    <row r="182" s="2" customFormat="1" ht="24.15" customHeight="1">
      <c r="A182" s="39"/>
      <c r="B182" s="40"/>
      <c r="C182" s="213" t="s">
        <v>981</v>
      </c>
      <c r="D182" s="213" t="s">
        <v>247</v>
      </c>
      <c r="E182" s="214" t="s">
        <v>3001</v>
      </c>
      <c r="F182" s="215" t="s">
        <v>3002</v>
      </c>
      <c r="G182" s="216" t="s">
        <v>258</v>
      </c>
      <c r="H182" s="217">
        <v>20</v>
      </c>
      <c r="I182" s="218"/>
      <c r="J182" s="219">
        <f>ROUND(I182*H182,2)</f>
        <v>0</v>
      </c>
      <c r="K182" s="215" t="s">
        <v>359</v>
      </c>
      <c r="L182" s="45"/>
      <c r="M182" s="220" t="s">
        <v>19</v>
      </c>
      <c r="N182" s="221" t="s">
        <v>44</v>
      </c>
      <c r="O182" s="85"/>
      <c r="P182" s="222">
        <f>O182*H182</f>
        <v>0</v>
      </c>
      <c r="Q182" s="222">
        <v>0</v>
      </c>
      <c r="R182" s="222">
        <f>Q182*H182</f>
        <v>0</v>
      </c>
      <c r="S182" s="222">
        <v>0</v>
      </c>
      <c r="T182" s="223">
        <f>S182*H182</f>
        <v>0</v>
      </c>
      <c r="U182" s="39"/>
      <c r="V182" s="39"/>
      <c r="W182" s="39"/>
      <c r="X182" s="39"/>
      <c r="Y182" s="39"/>
      <c r="Z182" s="39"/>
      <c r="AA182" s="39"/>
      <c r="AB182" s="39"/>
      <c r="AC182" s="39"/>
      <c r="AD182" s="39"/>
      <c r="AE182" s="39"/>
      <c r="AR182" s="224" t="s">
        <v>391</v>
      </c>
      <c r="AT182" s="224" t="s">
        <v>247</v>
      </c>
      <c r="AU182" s="224" t="s">
        <v>82</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391</v>
      </c>
      <c r="BM182" s="224" t="s">
        <v>3003</v>
      </c>
    </row>
    <row r="183" s="2" customFormat="1" ht="16.5" customHeight="1">
      <c r="A183" s="39"/>
      <c r="B183" s="40"/>
      <c r="C183" s="231" t="s">
        <v>985</v>
      </c>
      <c r="D183" s="231" t="s">
        <v>241</v>
      </c>
      <c r="E183" s="232" t="s">
        <v>3004</v>
      </c>
      <c r="F183" s="233" t="s">
        <v>3005</v>
      </c>
      <c r="G183" s="234" t="s">
        <v>250</v>
      </c>
      <c r="H183" s="235">
        <v>80</v>
      </c>
      <c r="I183" s="236"/>
      <c r="J183" s="237">
        <f>ROUND(I183*H183,2)</f>
        <v>0</v>
      </c>
      <c r="K183" s="233" t="s">
        <v>359</v>
      </c>
      <c r="L183" s="238"/>
      <c r="M183" s="239" t="s">
        <v>19</v>
      </c>
      <c r="N183" s="240" t="s">
        <v>44</v>
      </c>
      <c r="O183" s="85"/>
      <c r="P183" s="222">
        <f>O183*H183</f>
        <v>0</v>
      </c>
      <c r="Q183" s="222">
        <v>0</v>
      </c>
      <c r="R183" s="222">
        <f>Q183*H183</f>
        <v>0</v>
      </c>
      <c r="S183" s="222">
        <v>0</v>
      </c>
      <c r="T183" s="223">
        <f>S183*H183</f>
        <v>0</v>
      </c>
      <c r="U183" s="39"/>
      <c r="V183" s="39"/>
      <c r="W183" s="39"/>
      <c r="X183" s="39"/>
      <c r="Y183" s="39"/>
      <c r="Z183" s="39"/>
      <c r="AA183" s="39"/>
      <c r="AB183" s="39"/>
      <c r="AC183" s="39"/>
      <c r="AD183" s="39"/>
      <c r="AE183" s="39"/>
      <c r="AR183" s="224" t="s">
        <v>364</v>
      </c>
      <c r="AT183" s="224" t="s">
        <v>241</v>
      </c>
      <c r="AU183" s="224" t="s">
        <v>82</v>
      </c>
      <c r="AY183" s="18" t="s">
        <v>244</v>
      </c>
      <c r="BE183" s="225">
        <f>IF(N183="základní",J183,0)</f>
        <v>0</v>
      </c>
      <c r="BF183" s="225">
        <f>IF(N183="snížená",J183,0)</f>
        <v>0</v>
      </c>
      <c r="BG183" s="225">
        <f>IF(N183="zákl. přenesená",J183,0)</f>
        <v>0</v>
      </c>
      <c r="BH183" s="225">
        <f>IF(N183="sníž. přenesená",J183,0)</f>
        <v>0</v>
      </c>
      <c r="BI183" s="225">
        <f>IF(N183="nulová",J183,0)</f>
        <v>0</v>
      </c>
      <c r="BJ183" s="18" t="s">
        <v>80</v>
      </c>
      <c r="BK183" s="225">
        <f>ROUND(I183*H183,2)</f>
        <v>0</v>
      </c>
      <c r="BL183" s="18" t="s">
        <v>279</v>
      </c>
      <c r="BM183" s="224" t="s">
        <v>3006</v>
      </c>
    </row>
    <row r="184" s="2" customFormat="1" ht="37.8" customHeight="1">
      <c r="A184" s="39"/>
      <c r="B184" s="40"/>
      <c r="C184" s="213" t="s">
        <v>989</v>
      </c>
      <c r="D184" s="213" t="s">
        <v>247</v>
      </c>
      <c r="E184" s="214" t="s">
        <v>3007</v>
      </c>
      <c r="F184" s="215" t="s">
        <v>3008</v>
      </c>
      <c r="G184" s="216" t="s">
        <v>250</v>
      </c>
      <c r="H184" s="217">
        <v>80</v>
      </c>
      <c r="I184" s="218"/>
      <c r="J184" s="219">
        <f>ROUND(I184*H184,2)</f>
        <v>0</v>
      </c>
      <c r="K184" s="215" t="s">
        <v>359</v>
      </c>
      <c r="L184" s="45"/>
      <c r="M184" s="278" t="s">
        <v>19</v>
      </c>
      <c r="N184" s="279" t="s">
        <v>44</v>
      </c>
      <c r="O184" s="280"/>
      <c r="P184" s="281">
        <f>O184*H184</f>
        <v>0</v>
      </c>
      <c r="Q184" s="281">
        <v>0</v>
      </c>
      <c r="R184" s="281">
        <f>Q184*H184</f>
        <v>0</v>
      </c>
      <c r="S184" s="281">
        <v>0</v>
      </c>
      <c r="T184" s="282">
        <f>S184*H184</f>
        <v>0</v>
      </c>
      <c r="U184" s="39"/>
      <c r="V184" s="39"/>
      <c r="W184" s="39"/>
      <c r="X184" s="39"/>
      <c r="Y184" s="39"/>
      <c r="Z184" s="39"/>
      <c r="AA184" s="39"/>
      <c r="AB184" s="39"/>
      <c r="AC184" s="39"/>
      <c r="AD184" s="39"/>
      <c r="AE184" s="39"/>
      <c r="AR184" s="224" t="s">
        <v>252</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252</v>
      </c>
      <c r="BM184" s="224" t="s">
        <v>3009</v>
      </c>
    </row>
    <row r="185" s="2" customFormat="1" ht="6.96" customHeight="1">
      <c r="A185" s="39"/>
      <c r="B185" s="60"/>
      <c r="C185" s="61"/>
      <c r="D185" s="61"/>
      <c r="E185" s="61"/>
      <c r="F185" s="61"/>
      <c r="G185" s="61"/>
      <c r="H185" s="61"/>
      <c r="I185" s="61"/>
      <c r="J185" s="61"/>
      <c r="K185" s="61"/>
      <c r="L185" s="45"/>
      <c r="M185" s="39"/>
      <c r="O185" s="39"/>
      <c r="P185" s="39"/>
      <c r="Q185" s="39"/>
      <c r="R185" s="39"/>
      <c r="S185" s="39"/>
      <c r="T185" s="39"/>
      <c r="U185" s="39"/>
      <c r="V185" s="39"/>
      <c r="W185" s="39"/>
      <c r="X185" s="39"/>
      <c r="Y185" s="39"/>
      <c r="Z185" s="39"/>
      <c r="AA185" s="39"/>
      <c r="AB185" s="39"/>
      <c r="AC185" s="39"/>
      <c r="AD185" s="39"/>
      <c r="AE185" s="39"/>
    </row>
  </sheetData>
  <sheetProtection sheet="1" autoFilter="0" formatColumns="0" formatRows="0" objects="1" scenarios="1" spinCount="100000" saltValue="Kn2vpbs83Z6rpCWPHnbLfaq1SIF7V4EhBD6iTq47rHG9U4OhFVX5l8YEuptt3tjwfzZSXz8K3DRLUeOuyYCJaw==" hashValue="XKNNbuoV3u3tjqvPm3MTV0LoDvoAuoWFhU69y4amsRRBHkpwpYpj5UUKHuy8rMBwMKsU0IfXI0Byh1Xqm+FbHA==" algorithmName="SHA-512" password="CC35"/>
  <autoFilter ref="C83:K184"/>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133</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3010</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ROUND(J95,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ROUND((SUM(BE95:BE251)),  2)</f>
        <v>0</v>
      </c>
      <c r="G35" s="39"/>
      <c r="H35" s="39"/>
      <c r="I35" s="158">
        <v>0.20999999999999999</v>
      </c>
      <c r="J35" s="157">
        <f>ROUND(((SUM(BE95:BE251))*I35),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ROUND((SUM(BF95:BF251)),  2)</f>
        <v>0</v>
      </c>
      <c r="G36" s="39"/>
      <c r="H36" s="39"/>
      <c r="I36" s="158">
        <v>0.12</v>
      </c>
      <c r="J36" s="157">
        <f>ROUND(((SUM(BF95:BF251))*I36),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ROUND((SUM(BG95:BG251)),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ROUND((SUM(BH95:BH251)),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ROUND((SUM(BI95:BI251)),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3010</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J95</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3018</v>
      </c>
      <c r="E64" s="178"/>
      <c r="F64" s="178"/>
      <c r="G64" s="178"/>
      <c r="H64" s="178"/>
      <c r="I64" s="178"/>
      <c r="J64" s="179">
        <f>J96</f>
        <v>0</v>
      </c>
      <c r="K64" s="176"/>
      <c r="L64" s="180"/>
      <c r="S64" s="9"/>
      <c r="T64" s="9"/>
      <c r="U64" s="9"/>
      <c r="V64" s="9"/>
      <c r="W64" s="9"/>
      <c r="X64" s="9"/>
      <c r="Y64" s="9"/>
      <c r="Z64" s="9"/>
      <c r="AA64" s="9"/>
      <c r="AB64" s="9"/>
      <c r="AC64" s="9"/>
      <c r="AD64" s="9"/>
      <c r="AE64" s="9"/>
    </row>
    <row r="65" hidden="1" s="10" customFormat="1" ht="19.92" customHeight="1">
      <c r="A65" s="10"/>
      <c r="B65" s="181"/>
      <c r="C65" s="126"/>
      <c r="D65" s="182" t="s">
        <v>3019</v>
      </c>
      <c r="E65" s="183"/>
      <c r="F65" s="183"/>
      <c r="G65" s="183"/>
      <c r="H65" s="183"/>
      <c r="I65" s="183"/>
      <c r="J65" s="184">
        <f>J97</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3020</v>
      </c>
      <c r="E66" s="183"/>
      <c r="F66" s="183"/>
      <c r="G66" s="183"/>
      <c r="H66" s="183"/>
      <c r="I66" s="183"/>
      <c r="J66" s="184">
        <f>J119</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3021</v>
      </c>
      <c r="E67" s="183"/>
      <c r="F67" s="183"/>
      <c r="G67" s="183"/>
      <c r="H67" s="183"/>
      <c r="I67" s="183"/>
      <c r="J67" s="184">
        <f>J129</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3022</v>
      </c>
      <c r="E68" s="178"/>
      <c r="F68" s="178"/>
      <c r="G68" s="178"/>
      <c r="H68" s="178"/>
      <c r="I68" s="178"/>
      <c r="J68" s="179">
        <f>J150</f>
        <v>0</v>
      </c>
      <c r="K68" s="176"/>
      <c r="L68" s="180"/>
      <c r="S68" s="9"/>
      <c r="T68" s="9"/>
      <c r="U68" s="9"/>
      <c r="V68" s="9"/>
      <c r="W68" s="9"/>
      <c r="X68" s="9"/>
      <c r="Y68" s="9"/>
      <c r="Z68" s="9"/>
      <c r="AA68" s="9"/>
      <c r="AB68" s="9"/>
      <c r="AC68" s="9"/>
      <c r="AD68" s="9"/>
      <c r="AE68" s="9"/>
    </row>
    <row r="69" hidden="1" s="10" customFormat="1" ht="19.92" customHeight="1">
      <c r="A69" s="10"/>
      <c r="B69" s="181"/>
      <c r="C69" s="126"/>
      <c r="D69" s="182" t="s">
        <v>3023</v>
      </c>
      <c r="E69" s="183"/>
      <c r="F69" s="183"/>
      <c r="G69" s="183"/>
      <c r="H69" s="183"/>
      <c r="I69" s="183"/>
      <c r="J69" s="184">
        <f>J153</f>
        <v>0</v>
      </c>
      <c r="K69" s="126"/>
      <c r="L69" s="185"/>
      <c r="S69" s="10"/>
      <c r="T69" s="10"/>
      <c r="U69" s="10"/>
      <c r="V69" s="10"/>
      <c r="W69" s="10"/>
      <c r="X69" s="10"/>
      <c r="Y69" s="10"/>
      <c r="Z69" s="10"/>
      <c r="AA69" s="10"/>
      <c r="AB69" s="10"/>
      <c r="AC69" s="10"/>
      <c r="AD69" s="10"/>
      <c r="AE69" s="10"/>
    </row>
    <row r="70" hidden="1" s="10" customFormat="1" ht="19.92" customHeight="1">
      <c r="A70" s="10"/>
      <c r="B70" s="181"/>
      <c r="C70" s="126"/>
      <c r="D70" s="182" t="s">
        <v>3024</v>
      </c>
      <c r="E70" s="183"/>
      <c r="F70" s="183"/>
      <c r="G70" s="183"/>
      <c r="H70" s="183"/>
      <c r="I70" s="183"/>
      <c r="J70" s="184">
        <f>J204</f>
        <v>0</v>
      </c>
      <c r="K70" s="126"/>
      <c r="L70" s="185"/>
      <c r="S70" s="10"/>
      <c r="T70" s="10"/>
      <c r="U70" s="10"/>
      <c r="V70" s="10"/>
      <c r="W70" s="10"/>
      <c r="X70" s="10"/>
      <c r="Y70" s="10"/>
      <c r="Z70" s="10"/>
      <c r="AA70" s="10"/>
      <c r="AB70" s="10"/>
      <c r="AC70" s="10"/>
      <c r="AD70" s="10"/>
      <c r="AE70" s="10"/>
    </row>
    <row r="71" hidden="1" s="10" customFormat="1" ht="19.92" customHeight="1">
      <c r="A71" s="10"/>
      <c r="B71" s="181"/>
      <c r="C71" s="126"/>
      <c r="D71" s="182" t="s">
        <v>3025</v>
      </c>
      <c r="E71" s="183"/>
      <c r="F71" s="183"/>
      <c r="G71" s="183"/>
      <c r="H71" s="183"/>
      <c r="I71" s="183"/>
      <c r="J71" s="184">
        <f>J221</f>
        <v>0</v>
      </c>
      <c r="K71" s="126"/>
      <c r="L71" s="185"/>
      <c r="S71" s="10"/>
      <c r="T71" s="10"/>
      <c r="U71" s="10"/>
      <c r="V71" s="10"/>
      <c r="W71" s="10"/>
      <c r="X71" s="10"/>
      <c r="Y71" s="10"/>
      <c r="Z71" s="10"/>
      <c r="AA71" s="10"/>
      <c r="AB71" s="10"/>
      <c r="AC71" s="10"/>
      <c r="AD71" s="10"/>
      <c r="AE71" s="10"/>
    </row>
    <row r="72" hidden="1" s="10" customFormat="1" ht="19.92" customHeight="1">
      <c r="A72" s="10"/>
      <c r="B72" s="181"/>
      <c r="C72" s="126"/>
      <c r="D72" s="182" t="s">
        <v>3026</v>
      </c>
      <c r="E72" s="183"/>
      <c r="F72" s="183"/>
      <c r="G72" s="183"/>
      <c r="H72" s="183"/>
      <c r="I72" s="183"/>
      <c r="J72" s="184">
        <f>J233</f>
        <v>0</v>
      </c>
      <c r="K72" s="126"/>
      <c r="L72" s="185"/>
      <c r="S72" s="10"/>
      <c r="T72" s="10"/>
      <c r="U72" s="10"/>
      <c r="V72" s="10"/>
      <c r="W72" s="10"/>
      <c r="X72" s="10"/>
      <c r="Y72" s="10"/>
      <c r="Z72" s="10"/>
      <c r="AA72" s="10"/>
      <c r="AB72" s="10"/>
      <c r="AC72" s="10"/>
      <c r="AD72" s="10"/>
      <c r="AE72" s="10"/>
    </row>
    <row r="73" hidden="1" s="9" customFormat="1" ht="24.96" customHeight="1">
      <c r="A73" s="9"/>
      <c r="B73" s="175"/>
      <c r="C73" s="176"/>
      <c r="D73" s="177" t="s">
        <v>3027</v>
      </c>
      <c r="E73" s="178"/>
      <c r="F73" s="178"/>
      <c r="G73" s="178"/>
      <c r="H73" s="178"/>
      <c r="I73" s="178"/>
      <c r="J73" s="179">
        <f>J246</f>
        <v>0</v>
      </c>
      <c r="K73" s="176"/>
      <c r="L73" s="180"/>
      <c r="S73" s="9"/>
      <c r="T73" s="9"/>
      <c r="U73" s="9"/>
      <c r="V73" s="9"/>
      <c r="W73" s="9"/>
      <c r="X73" s="9"/>
      <c r="Y73" s="9"/>
      <c r="Z73" s="9"/>
      <c r="AA73" s="9"/>
      <c r="AB73" s="9"/>
      <c r="AC73" s="9"/>
      <c r="AD73" s="9"/>
      <c r="AE73" s="9"/>
    </row>
    <row r="74" hidden="1" s="2" customFormat="1" ht="21.84"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5"/>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5"/>
      <c r="S79" s="39"/>
      <c r="T79" s="39"/>
      <c r="U79" s="39"/>
      <c r="V79" s="39"/>
      <c r="W79" s="39"/>
      <c r="X79" s="39"/>
      <c r="Y79" s="39"/>
      <c r="Z79" s="39"/>
      <c r="AA79" s="39"/>
      <c r="AB79" s="39"/>
      <c r="AC79" s="39"/>
      <c r="AD79" s="39"/>
      <c r="AE79" s="39"/>
    </row>
    <row r="80" s="2" customFormat="1" ht="24.96" customHeight="1">
      <c r="A80" s="39"/>
      <c r="B80" s="40"/>
      <c r="C80" s="24" t="s">
        <v>228</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6.5" customHeight="1">
      <c r="A83" s="39"/>
      <c r="B83" s="40"/>
      <c r="C83" s="41"/>
      <c r="D83" s="41"/>
      <c r="E83" s="170" t="str">
        <f>E7</f>
        <v>Oprava zabezpečovacího zařízení v ŽST Doudleby n. O.</v>
      </c>
      <c r="F83" s="33"/>
      <c r="G83" s="33"/>
      <c r="H83" s="33"/>
      <c r="I83" s="41"/>
      <c r="J83" s="41"/>
      <c r="K83" s="41"/>
      <c r="L83" s="145"/>
      <c r="S83" s="39"/>
      <c r="T83" s="39"/>
      <c r="U83" s="39"/>
      <c r="V83" s="39"/>
      <c r="W83" s="39"/>
      <c r="X83" s="39"/>
      <c r="Y83" s="39"/>
      <c r="Z83" s="39"/>
      <c r="AA83" s="39"/>
      <c r="AB83" s="39"/>
      <c r="AC83" s="39"/>
      <c r="AD83" s="39"/>
      <c r="AE83" s="39"/>
    </row>
    <row r="84" s="1" customFormat="1" ht="12" customHeight="1">
      <c r="B84" s="22"/>
      <c r="C84" s="33" t="s">
        <v>217</v>
      </c>
      <c r="D84" s="23"/>
      <c r="E84" s="23"/>
      <c r="F84" s="23"/>
      <c r="G84" s="23"/>
      <c r="H84" s="23"/>
      <c r="I84" s="23"/>
      <c r="J84" s="23"/>
      <c r="K84" s="23"/>
      <c r="L84" s="21"/>
    </row>
    <row r="85" s="2" customFormat="1" ht="16.5" customHeight="1">
      <c r="A85" s="39"/>
      <c r="B85" s="40"/>
      <c r="C85" s="41"/>
      <c r="D85" s="41"/>
      <c r="E85" s="170" t="s">
        <v>3010</v>
      </c>
      <c r="F85" s="41"/>
      <c r="G85" s="41"/>
      <c r="H85" s="41"/>
      <c r="I85" s="41"/>
      <c r="J85" s="41"/>
      <c r="K85" s="41"/>
      <c r="L85" s="145"/>
      <c r="S85" s="39"/>
      <c r="T85" s="39"/>
      <c r="U85" s="39"/>
      <c r="V85" s="39"/>
      <c r="W85" s="39"/>
      <c r="X85" s="39"/>
      <c r="Y85" s="39"/>
      <c r="Z85" s="39"/>
      <c r="AA85" s="39"/>
      <c r="AB85" s="39"/>
      <c r="AC85" s="39"/>
      <c r="AD85" s="39"/>
      <c r="AE85" s="39"/>
    </row>
    <row r="86" s="2" customFormat="1" ht="12" customHeight="1">
      <c r="A86" s="39"/>
      <c r="B86" s="40"/>
      <c r="C86" s="33" t="s">
        <v>219</v>
      </c>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6.5" customHeight="1">
      <c r="A87" s="39"/>
      <c r="B87" s="40"/>
      <c r="C87" s="41"/>
      <c r="D87" s="41"/>
      <c r="E87" s="70" t="str">
        <f>E11</f>
        <v>R01 - Infrastruktura</v>
      </c>
      <c r="F87" s="41"/>
      <c r="G87" s="41"/>
      <c r="H87" s="41"/>
      <c r="I87" s="41"/>
      <c r="J87" s="41"/>
      <c r="K87" s="41"/>
      <c r="L87" s="145"/>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F14</f>
        <v>ŽST Doudleby nad Orlicí</v>
      </c>
      <c r="G89" s="41"/>
      <c r="H89" s="41"/>
      <c r="I89" s="33" t="s">
        <v>23</v>
      </c>
      <c r="J89" s="73" t="str">
        <f>IF(J14="","",J14)</f>
        <v>23. 6. 2026</v>
      </c>
      <c r="K89" s="41"/>
      <c r="L89" s="145"/>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5"/>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E17</f>
        <v>Správa železnic, státní organizace, OŘ HK</v>
      </c>
      <c r="G91" s="41"/>
      <c r="H91" s="41"/>
      <c r="I91" s="33" t="s">
        <v>31</v>
      </c>
      <c r="J91" s="37" t="str">
        <f>E23</f>
        <v>Signal Projekt, s.r.o.</v>
      </c>
      <c r="K91" s="41"/>
      <c r="L91" s="145"/>
      <c r="S91" s="39"/>
      <c r="T91" s="39"/>
      <c r="U91" s="39"/>
      <c r="V91" s="39"/>
      <c r="W91" s="39"/>
      <c r="X91" s="39"/>
      <c r="Y91" s="39"/>
      <c r="Z91" s="39"/>
      <c r="AA91" s="39"/>
      <c r="AB91" s="39"/>
      <c r="AC91" s="39"/>
      <c r="AD91" s="39"/>
      <c r="AE91" s="39"/>
    </row>
    <row r="92" s="2" customFormat="1" ht="15.15" customHeight="1">
      <c r="A92" s="39"/>
      <c r="B92" s="40"/>
      <c r="C92" s="33" t="s">
        <v>29</v>
      </c>
      <c r="D92" s="41"/>
      <c r="E92" s="41"/>
      <c r="F92" s="28" t="str">
        <f>IF(E20="","",E20)</f>
        <v>Vyplň údaj</v>
      </c>
      <c r="G92" s="41"/>
      <c r="H92" s="41"/>
      <c r="I92" s="33" t="s">
        <v>35</v>
      </c>
      <c r="J92" s="37" t="str">
        <f>E26</f>
        <v>Martin Vánský</v>
      </c>
      <c r="K92" s="41"/>
      <c r="L92" s="145"/>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145"/>
      <c r="S93" s="39"/>
      <c r="T93" s="39"/>
      <c r="U93" s="39"/>
      <c r="V93" s="39"/>
      <c r="W93" s="39"/>
      <c r="X93" s="39"/>
      <c r="Y93" s="39"/>
      <c r="Z93" s="39"/>
      <c r="AA93" s="39"/>
      <c r="AB93" s="39"/>
      <c r="AC93" s="39"/>
      <c r="AD93" s="39"/>
      <c r="AE93" s="39"/>
    </row>
    <row r="94" s="11" customFormat="1" ht="29.28" customHeight="1">
      <c r="A94" s="186"/>
      <c r="B94" s="187"/>
      <c r="C94" s="188" t="s">
        <v>229</v>
      </c>
      <c r="D94" s="189" t="s">
        <v>58</v>
      </c>
      <c r="E94" s="189" t="s">
        <v>54</v>
      </c>
      <c r="F94" s="189" t="s">
        <v>55</v>
      </c>
      <c r="G94" s="189" t="s">
        <v>230</v>
      </c>
      <c r="H94" s="189" t="s">
        <v>231</v>
      </c>
      <c r="I94" s="189" t="s">
        <v>232</v>
      </c>
      <c r="J94" s="189" t="s">
        <v>223</v>
      </c>
      <c r="K94" s="190" t="s">
        <v>233</v>
      </c>
      <c r="L94" s="191"/>
      <c r="M94" s="93" t="s">
        <v>19</v>
      </c>
      <c r="N94" s="94" t="s">
        <v>43</v>
      </c>
      <c r="O94" s="94" t="s">
        <v>234</v>
      </c>
      <c r="P94" s="94" t="s">
        <v>235</v>
      </c>
      <c r="Q94" s="94" t="s">
        <v>236</v>
      </c>
      <c r="R94" s="94" t="s">
        <v>237</v>
      </c>
      <c r="S94" s="94" t="s">
        <v>238</v>
      </c>
      <c r="T94" s="95" t="s">
        <v>239</v>
      </c>
      <c r="U94" s="186"/>
      <c r="V94" s="186"/>
      <c r="W94" s="186"/>
      <c r="X94" s="186"/>
      <c r="Y94" s="186"/>
      <c r="Z94" s="186"/>
      <c r="AA94" s="186"/>
      <c r="AB94" s="186"/>
      <c r="AC94" s="186"/>
      <c r="AD94" s="186"/>
      <c r="AE94" s="186"/>
    </row>
    <row r="95" s="2" customFormat="1" ht="22.8" customHeight="1">
      <c r="A95" s="39"/>
      <c r="B95" s="40"/>
      <c r="C95" s="100" t="s">
        <v>240</v>
      </c>
      <c r="D95" s="41"/>
      <c r="E95" s="41"/>
      <c r="F95" s="41"/>
      <c r="G95" s="41"/>
      <c r="H95" s="41"/>
      <c r="I95" s="41"/>
      <c r="J95" s="192">
        <f>BK95</f>
        <v>0</v>
      </c>
      <c r="K95" s="41"/>
      <c r="L95" s="45"/>
      <c r="M95" s="96"/>
      <c r="N95" s="193"/>
      <c r="O95" s="97"/>
      <c r="P95" s="194">
        <f>P96+P150+P246</f>
        <v>0</v>
      </c>
      <c r="Q95" s="97"/>
      <c r="R95" s="194">
        <f>R96+R150+R246</f>
        <v>0</v>
      </c>
      <c r="S95" s="97"/>
      <c r="T95" s="195">
        <f>T96+T150+T246</f>
        <v>0</v>
      </c>
      <c r="U95" s="39"/>
      <c r="V95" s="39"/>
      <c r="W95" s="39"/>
      <c r="X95" s="39"/>
      <c r="Y95" s="39"/>
      <c r="Z95" s="39"/>
      <c r="AA95" s="39"/>
      <c r="AB95" s="39"/>
      <c r="AC95" s="39"/>
      <c r="AD95" s="39"/>
      <c r="AE95" s="39"/>
      <c r="AT95" s="18" t="s">
        <v>72</v>
      </c>
      <c r="AU95" s="18" t="s">
        <v>224</v>
      </c>
      <c r="BK95" s="196">
        <f>BK96+BK150+BK246</f>
        <v>0</v>
      </c>
    </row>
    <row r="96" s="12" customFormat="1" ht="25.92" customHeight="1">
      <c r="A96" s="12"/>
      <c r="B96" s="197"/>
      <c r="C96" s="198"/>
      <c r="D96" s="199" t="s">
        <v>72</v>
      </c>
      <c r="E96" s="200" t="s">
        <v>84</v>
      </c>
      <c r="F96" s="200" t="s">
        <v>3028</v>
      </c>
      <c r="G96" s="198"/>
      <c r="H96" s="198"/>
      <c r="I96" s="201"/>
      <c r="J96" s="202">
        <f>BK96</f>
        <v>0</v>
      </c>
      <c r="K96" s="198"/>
      <c r="L96" s="203"/>
      <c r="M96" s="204"/>
      <c r="N96" s="205"/>
      <c r="O96" s="205"/>
      <c r="P96" s="206">
        <f>P97+P119+P129</f>
        <v>0</v>
      </c>
      <c r="Q96" s="205"/>
      <c r="R96" s="206">
        <f>R97+R119+R129</f>
        <v>0</v>
      </c>
      <c r="S96" s="205"/>
      <c r="T96" s="207">
        <f>T97+T119+T129</f>
        <v>0</v>
      </c>
      <c r="U96" s="12"/>
      <c r="V96" s="12"/>
      <c r="W96" s="12"/>
      <c r="X96" s="12"/>
      <c r="Y96" s="12"/>
      <c r="Z96" s="12"/>
      <c r="AA96" s="12"/>
      <c r="AB96" s="12"/>
      <c r="AC96" s="12"/>
      <c r="AD96" s="12"/>
      <c r="AE96" s="12"/>
      <c r="AR96" s="208" t="s">
        <v>80</v>
      </c>
      <c r="AT96" s="209" t="s">
        <v>72</v>
      </c>
      <c r="AU96" s="209" t="s">
        <v>73</v>
      </c>
      <c r="AY96" s="208" t="s">
        <v>244</v>
      </c>
      <c r="BK96" s="210">
        <f>BK97+BK119+BK129</f>
        <v>0</v>
      </c>
    </row>
    <row r="97" s="12" customFormat="1" ht="22.8" customHeight="1">
      <c r="A97" s="12"/>
      <c r="B97" s="197"/>
      <c r="C97" s="198"/>
      <c r="D97" s="199" t="s">
        <v>72</v>
      </c>
      <c r="E97" s="211" t="s">
        <v>3029</v>
      </c>
      <c r="F97" s="211" t="s">
        <v>3030</v>
      </c>
      <c r="G97" s="198"/>
      <c r="H97" s="198"/>
      <c r="I97" s="201"/>
      <c r="J97" s="212">
        <f>BK97</f>
        <v>0</v>
      </c>
      <c r="K97" s="198"/>
      <c r="L97" s="203"/>
      <c r="M97" s="204"/>
      <c r="N97" s="205"/>
      <c r="O97" s="205"/>
      <c r="P97" s="206">
        <f>SUM(P98:P118)</f>
        <v>0</v>
      </c>
      <c r="Q97" s="205"/>
      <c r="R97" s="206">
        <f>SUM(R98:R118)</f>
        <v>0</v>
      </c>
      <c r="S97" s="205"/>
      <c r="T97" s="207">
        <f>SUM(T98:T118)</f>
        <v>0</v>
      </c>
      <c r="U97" s="12"/>
      <c r="V97" s="12"/>
      <c r="W97" s="12"/>
      <c r="X97" s="12"/>
      <c r="Y97" s="12"/>
      <c r="Z97" s="12"/>
      <c r="AA97" s="12"/>
      <c r="AB97" s="12"/>
      <c r="AC97" s="12"/>
      <c r="AD97" s="12"/>
      <c r="AE97" s="12"/>
      <c r="AR97" s="208" t="s">
        <v>80</v>
      </c>
      <c r="AT97" s="209" t="s">
        <v>72</v>
      </c>
      <c r="AU97" s="209" t="s">
        <v>80</v>
      </c>
      <c r="AY97" s="208" t="s">
        <v>244</v>
      </c>
      <c r="BK97" s="210">
        <f>SUM(BK98:BK118)</f>
        <v>0</v>
      </c>
    </row>
    <row r="98" s="2" customFormat="1" ht="16.5" customHeight="1">
      <c r="A98" s="39"/>
      <c r="B98" s="40"/>
      <c r="C98" s="231" t="s">
        <v>80</v>
      </c>
      <c r="D98" s="231" t="s">
        <v>241</v>
      </c>
      <c r="E98" s="232" t="s">
        <v>3031</v>
      </c>
      <c r="F98" s="233" t="s">
        <v>3032</v>
      </c>
      <c r="G98" s="234" t="s">
        <v>258</v>
      </c>
      <c r="H98" s="235">
        <v>1</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440</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440</v>
      </c>
      <c r="BM98" s="224" t="s">
        <v>3033</v>
      </c>
    </row>
    <row r="99" s="2" customFormat="1">
      <c r="A99" s="39"/>
      <c r="B99" s="40"/>
      <c r="C99" s="41"/>
      <c r="D99" s="241" t="s">
        <v>282</v>
      </c>
      <c r="E99" s="41"/>
      <c r="F99" s="242" t="s">
        <v>3034</v>
      </c>
      <c r="G99" s="41"/>
      <c r="H99" s="41"/>
      <c r="I99" s="228"/>
      <c r="J99" s="41"/>
      <c r="K99" s="41"/>
      <c r="L99" s="45"/>
      <c r="M99" s="229"/>
      <c r="N99" s="230"/>
      <c r="O99" s="85"/>
      <c r="P99" s="85"/>
      <c r="Q99" s="85"/>
      <c r="R99" s="85"/>
      <c r="S99" s="85"/>
      <c r="T99" s="86"/>
      <c r="U99" s="39"/>
      <c r="V99" s="39"/>
      <c r="W99" s="39"/>
      <c r="X99" s="39"/>
      <c r="Y99" s="39"/>
      <c r="Z99" s="39"/>
      <c r="AA99" s="39"/>
      <c r="AB99" s="39"/>
      <c r="AC99" s="39"/>
      <c r="AD99" s="39"/>
      <c r="AE99" s="39"/>
      <c r="AT99" s="18" t="s">
        <v>282</v>
      </c>
      <c r="AU99" s="18" t="s">
        <v>82</v>
      </c>
    </row>
    <row r="100" s="2" customFormat="1" ht="24.15" customHeight="1">
      <c r="A100" s="39"/>
      <c r="B100" s="40"/>
      <c r="C100" s="231" t="s">
        <v>82</v>
      </c>
      <c r="D100" s="231" t="s">
        <v>241</v>
      </c>
      <c r="E100" s="232" t="s">
        <v>3035</v>
      </c>
      <c r="F100" s="233" t="s">
        <v>3036</v>
      </c>
      <c r="G100" s="234" t="s">
        <v>258</v>
      </c>
      <c r="H100" s="235">
        <v>1</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3037</v>
      </c>
    </row>
    <row r="101" s="2" customFormat="1" ht="16.5" customHeight="1">
      <c r="A101" s="39"/>
      <c r="B101" s="40"/>
      <c r="C101" s="231" t="s">
        <v>243</v>
      </c>
      <c r="D101" s="231" t="s">
        <v>241</v>
      </c>
      <c r="E101" s="232" t="s">
        <v>3038</v>
      </c>
      <c r="F101" s="233" t="s">
        <v>3039</v>
      </c>
      <c r="G101" s="234" t="s">
        <v>258</v>
      </c>
      <c r="H101" s="235">
        <v>1</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440</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440</v>
      </c>
      <c r="BM101" s="224" t="s">
        <v>3040</v>
      </c>
    </row>
    <row r="102" s="2" customFormat="1" ht="24.15" customHeight="1">
      <c r="A102" s="39"/>
      <c r="B102" s="40"/>
      <c r="C102" s="213" t="s">
        <v>264</v>
      </c>
      <c r="D102" s="213" t="s">
        <v>247</v>
      </c>
      <c r="E102" s="214" t="s">
        <v>3041</v>
      </c>
      <c r="F102" s="215" t="s">
        <v>3042</v>
      </c>
      <c r="G102" s="216" t="s">
        <v>258</v>
      </c>
      <c r="H102" s="217">
        <v>1</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252</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252</v>
      </c>
      <c r="BM102" s="224" t="s">
        <v>3043</v>
      </c>
    </row>
    <row r="103" s="2" customFormat="1">
      <c r="A103" s="39"/>
      <c r="B103" s="40"/>
      <c r="C103" s="41"/>
      <c r="D103" s="241" t="s">
        <v>282</v>
      </c>
      <c r="E103" s="41"/>
      <c r="F103" s="242" t="s">
        <v>3044</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282</v>
      </c>
      <c r="AU103" s="18" t="s">
        <v>82</v>
      </c>
    </row>
    <row r="104" s="2" customFormat="1" ht="16.5" customHeight="1">
      <c r="A104" s="39"/>
      <c r="B104" s="40"/>
      <c r="C104" s="231" t="s">
        <v>269</v>
      </c>
      <c r="D104" s="231" t="s">
        <v>241</v>
      </c>
      <c r="E104" s="232" t="s">
        <v>3045</v>
      </c>
      <c r="F104" s="233" t="s">
        <v>3046</v>
      </c>
      <c r="G104" s="234" t="s">
        <v>258</v>
      </c>
      <c r="H104" s="235">
        <v>1</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3047</v>
      </c>
    </row>
    <row r="105" s="2" customFormat="1">
      <c r="A105" s="39"/>
      <c r="B105" s="40"/>
      <c r="C105" s="41"/>
      <c r="D105" s="241" t="s">
        <v>282</v>
      </c>
      <c r="E105" s="41"/>
      <c r="F105" s="242" t="s">
        <v>3048</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282</v>
      </c>
      <c r="AU105" s="18" t="s">
        <v>82</v>
      </c>
    </row>
    <row r="106" s="2" customFormat="1" ht="16.5" customHeight="1">
      <c r="A106" s="39"/>
      <c r="B106" s="40"/>
      <c r="C106" s="213" t="s">
        <v>275</v>
      </c>
      <c r="D106" s="213" t="s">
        <v>247</v>
      </c>
      <c r="E106" s="214" t="s">
        <v>3049</v>
      </c>
      <c r="F106" s="215" t="s">
        <v>3050</v>
      </c>
      <c r="G106" s="216" t="s">
        <v>258</v>
      </c>
      <c r="H106" s="217">
        <v>1</v>
      </c>
      <c r="I106" s="218"/>
      <c r="J106" s="219">
        <f>ROUND(I106*H106,2)</f>
        <v>0</v>
      </c>
      <c r="K106" s="215" t="s">
        <v>359</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80</v>
      </c>
      <c r="AT106" s="224" t="s">
        <v>247</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80</v>
      </c>
      <c r="BM106" s="224" t="s">
        <v>3051</v>
      </c>
    </row>
    <row r="107" s="2" customFormat="1">
      <c r="A107" s="39"/>
      <c r="B107" s="40"/>
      <c r="C107" s="41"/>
      <c r="D107" s="241" t="s">
        <v>282</v>
      </c>
      <c r="E107" s="41"/>
      <c r="F107" s="242" t="s">
        <v>3052</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282</v>
      </c>
      <c r="AU107" s="18" t="s">
        <v>82</v>
      </c>
    </row>
    <row r="108" s="2" customFormat="1" ht="24.15" customHeight="1">
      <c r="A108" s="39"/>
      <c r="B108" s="40"/>
      <c r="C108" s="231" t="s">
        <v>288</v>
      </c>
      <c r="D108" s="231" t="s">
        <v>241</v>
      </c>
      <c r="E108" s="232" t="s">
        <v>3053</v>
      </c>
      <c r="F108" s="233" t="s">
        <v>3054</v>
      </c>
      <c r="G108" s="234" t="s">
        <v>258</v>
      </c>
      <c r="H108" s="235">
        <v>1</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440</v>
      </c>
      <c r="AT108" s="224" t="s">
        <v>241</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440</v>
      </c>
      <c r="BM108" s="224" t="s">
        <v>3055</v>
      </c>
    </row>
    <row r="109" s="2" customFormat="1">
      <c r="A109" s="39"/>
      <c r="B109" s="40"/>
      <c r="C109" s="41"/>
      <c r="D109" s="241" t="s">
        <v>282</v>
      </c>
      <c r="E109" s="41"/>
      <c r="F109" s="242" t="s">
        <v>3056</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82</v>
      </c>
    </row>
    <row r="110" s="2" customFormat="1" ht="33" customHeight="1">
      <c r="A110" s="39"/>
      <c r="B110" s="40"/>
      <c r="C110" s="213" t="s">
        <v>263</v>
      </c>
      <c r="D110" s="213" t="s">
        <v>247</v>
      </c>
      <c r="E110" s="214" t="s">
        <v>3057</v>
      </c>
      <c r="F110" s="215" t="s">
        <v>3058</v>
      </c>
      <c r="G110" s="216" t="s">
        <v>258</v>
      </c>
      <c r="H110" s="217">
        <v>1</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252</v>
      </c>
      <c r="AT110" s="224" t="s">
        <v>247</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252</v>
      </c>
      <c r="BM110" s="224" t="s">
        <v>3059</v>
      </c>
    </row>
    <row r="111" s="2" customFormat="1" ht="37.8" customHeight="1">
      <c r="A111" s="39"/>
      <c r="B111" s="40"/>
      <c r="C111" s="213" t="s">
        <v>302</v>
      </c>
      <c r="D111" s="213" t="s">
        <v>247</v>
      </c>
      <c r="E111" s="214" t="s">
        <v>3060</v>
      </c>
      <c r="F111" s="215" t="s">
        <v>3061</v>
      </c>
      <c r="G111" s="216" t="s">
        <v>258</v>
      </c>
      <c r="H111" s="217">
        <v>1</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264</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264</v>
      </c>
      <c r="BM111" s="224" t="s">
        <v>3062</v>
      </c>
    </row>
    <row r="112" s="2" customFormat="1">
      <c r="A112" s="39"/>
      <c r="B112" s="40"/>
      <c r="C112" s="41"/>
      <c r="D112" s="241" t="s">
        <v>282</v>
      </c>
      <c r="E112" s="41"/>
      <c r="F112" s="242" t="s">
        <v>3063</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282</v>
      </c>
      <c r="AU112" s="18" t="s">
        <v>82</v>
      </c>
    </row>
    <row r="113" s="2" customFormat="1" ht="24.15" customHeight="1">
      <c r="A113" s="39"/>
      <c r="B113" s="40"/>
      <c r="C113" s="213" t="s">
        <v>308</v>
      </c>
      <c r="D113" s="213" t="s">
        <v>247</v>
      </c>
      <c r="E113" s="214" t="s">
        <v>3064</v>
      </c>
      <c r="F113" s="215" t="s">
        <v>3065</v>
      </c>
      <c r="G113" s="216" t="s">
        <v>258</v>
      </c>
      <c r="H113" s="217">
        <v>1</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80</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80</v>
      </c>
      <c r="BM113" s="224" t="s">
        <v>3066</v>
      </c>
    </row>
    <row r="114" s="2" customFormat="1">
      <c r="A114" s="39"/>
      <c r="B114" s="40"/>
      <c r="C114" s="41"/>
      <c r="D114" s="241" t="s">
        <v>282</v>
      </c>
      <c r="E114" s="41"/>
      <c r="F114" s="242" t="s">
        <v>3063</v>
      </c>
      <c r="G114" s="41"/>
      <c r="H114" s="41"/>
      <c r="I114" s="228"/>
      <c r="J114" s="41"/>
      <c r="K114" s="41"/>
      <c r="L114" s="45"/>
      <c r="M114" s="229"/>
      <c r="N114" s="230"/>
      <c r="O114" s="85"/>
      <c r="P114" s="85"/>
      <c r="Q114" s="85"/>
      <c r="R114" s="85"/>
      <c r="S114" s="85"/>
      <c r="T114" s="86"/>
      <c r="U114" s="39"/>
      <c r="V114" s="39"/>
      <c r="W114" s="39"/>
      <c r="X114" s="39"/>
      <c r="Y114" s="39"/>
      <c r="Z114" s="39"/>
      <c r="AA114" s="39"/>
      <c r="AB114" s="39"/>
      <c r="AC114" s="39"/>
      <c r="AD114" s="39"/>
      <c r="AE114" s="39"/>
      <c r="AT114" s="18" t="s">
        <v>282</v>
      </c>
      <c r="AU114" s="18" t="s">
        <v>82</v>
      </c>
    </row>
    <row r="115" s="2" customFormat="1" ht="37.8" customHeight="1">
      <c r="A115" s="39"/>
      <c r="B115" s="40"/>
      <c r="C115" s="213" t="s">
        <v>313</v>
      </c>
      <c r="D115" s="213" t="s">
        <v>247</v>
      </c>
      <c r="E115" s="214" t="s">
        <v>3067</v>
      </c>
      <c r="F115" s="215" t="s">
        <v>3068</v>
      </c>
      <c r="G115" s="216" t="s">
        <v>258</v>
      </c>
      <c r="H115" s="217">
        <v>1</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264</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264</v>
      </c>
      <c r="BM115" s="224" t="s">
        <v>3069</v>
      </c>
    </row>
    <row r="116" s="2" customFormat="1">
      <c r="A116" s="39"/>
      <c r="B116" s="40"/>
      <c r="C116" s="41"/>
      <c r="D116" s="241" t="s">
        <v>282</v>
      </c>
      <c r="E116" s="41"/>
      <c r="F116" s="242" t="s">
        <v>3063</v>
      </c>
      <c r="G116" s="41"/>
      <c r="H116" s="41"/>
      <c r="I116" s="228"/>
      <c r="J116" s="41"/>
      <c r="K116" s="41"/>
      <c r="L116" s="45"/>
      <c r="M116" s="229"/>
      <c r="N116" s="230"/>
      <c r="O116" s="85"/>
      <c r="P116" s="85"/>
      <c r="Q116" s="85"/>
      <c r="R116" s="85"/>
      <c r="S116" s="85"/>
      <c r="T116" s="86"/>
      <c r="U116" s="39"/>
      <c r="V116" s="39"/>
      <c r="W116" s="39"/>
      <c r="X116" s="39"/>
      <c r="Y116" s="39"/>
      <c r="Z116" s="39"/>
      <c r="AA116" s="39"/>
      <c r="AB116" s="39"/>
      <c r="AC116" s="39"/>
      <c r="AD116" s="39"/>
      <c r="AE116" s="39"/>
      <c r="AT116" s="18" t="s">
        <v>282</v>
      </c>
      <c r="AU116" s="18" t="s">
        <v>82</v>
      </c>
    </row>
    <row r="117" s="2" customFormat="1" ht="24.15" customHeight="1">
      <c r="A117" s="39"/>
      <c r="B117" s="40"/>
      <c r="C117" s="231" t="s">
        <v>8</v>
      </c>
      <c r="D117" s="231" t="s">
        <v>241</v>
      </c>
      <c r="E117" s="232" t="s">
        <v>3070</v>
      </c>
      <c r="F117" s="233" t="s">
        <v>3071</v>
      </c>
      <c r="G117" s="234" t="s">
        <v>258</v>
      </c>
      <c r="H117" s="235">
        <v>1</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364</v>
      </c>
      <c r="AT117" s="224" t="s">
        <v>241</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3072</v>
      </c>
    </row>
    <row r="118" s="2" customFormat="1" ht="24.15" customHeight="1">
      <c r="A118" s="39"/>
      <c r="B118" s="40"/>
      <c r="C118" s="213" t="s">
        <v>322</v>
      </c>
      <c r="D118" s="213" t="s">
        <v>247</v>
      </c>
      <c r="E118" s="214" t="s">
        <v>3073</v>
      </c>
      <c r="F118" s="215" t="s">
        <v>3074</v>
      </c>
      <c r="G118" s="216" t="s">
        <v>258</v>
      </c>
      <c r="H118" s="217">
        <v>1</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80</v>
      </c>
      <c r="AT118" s="224" t="s">
        <v>247</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80</v>
      </c>
      <c r="BM118" s="224" t="s">
        <v>3075</v>
      </c>
    </row>
    <row r="119" s="12" customFormat="1" ht="22.8" customHeight="1">
      <c r="A119" s="12"/>
      <c r="B119" s="197"/>
      <c r="C119" s="198"/>
      <c r="D119" s="199" t="s">
        <v>72</v>
      </c>
      <c r="E119" s="211" t="s">
        <v>3076</v>
      </c>
      <c r="F119" s="211" t="s">
        <v>3077</v>
      </c>
      <c r="G119" s="198"/>
      <c r="H119" s="198"/>
      <c r="I119" s="201"/>
      <c r="J119" s="212">
        <f>BK119</f>
        <v>0</v>
      </c>
      <c r="K119" s="198"/>
      <c r="L119" s="203"/>
      <c r="M119" s="204"/>
      <c r="N119" s="205"/>
      <c r="O119" s="205"/>
      <c r="P119" s="206">
        <f>SUM(P120:P128)</f>
        <v>0</v>
      </c>
      <c r="Q119" s="205"/>
      <c r="R119" s="206">
        <f>SUM(R120:R128)</f>
        <v>0</v>
      </c>
      <c r="S119" s="205"/>
      <c r="T119" s="207">
        <f>SUM(T120:T128)</f>
        <v>0</v>
      </c>
      <c r="U119" s="12"/>
      <c r="V119" s="12"/>
      <c r="W119" s="12"/>
      <c r="X119" s="12"/>
      <c r="Y119" s="12"/>
      <c r="Z119" s="12"/>
      <c r="AA119" s="12"/>
      <c r="AB119" s="12"/>
      <c r="AC119" s="12"/>
      <c r="AD119" s="12"/>
      <c r="AE119" s="12"/>
      <c r="AR119" s="208" t="s">
        <v>80</v>
      </c>
      <c r="AT119" s="209" t="s">
        <v>72</v>
      </c>
      <c r="AU119" s="209" t="s">
        <v>80</v>
      </c>
      <c r="AY119" s="208" t="s">
        <v>244</v>
      </c>
      <c r="BK119" s="210">
        <f>SUM(BK120:BK128)</f>
        <v>0</v>
      </c>
    </row>
    <row r="120" s="2" customFormat="1" ht="37.8" customHeight="1">
      <c r="A120" s="39"/>
      <c r="B120" s="40"/>
      <c r="C120" s="231" t="s">
        <v>327</v>
      </c>
      <c r="D120" s="231" t="s">
        <v>241</v>
      </c>
      <c r="E120" s="232" t="s">
        <v>3078</v>
      </c>
      <c r="F120" s="233" t="s">
        <v>3079</v>
      </c>
      <c r="G120" s="234" t="s">
        <v>258</v>
      </c>
      <c r="H120" s="235">
        <v>2</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440</v>
      </c>
      <c r="AT120" s="224" t="s">
        <v>241</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440</v>
      </c>
      <c r="BM120" s="224" t="s">
        <v>3080</v>
      </c>
    </row>
    <row r="121" s="2" customFormat="1">
      <c r="A121" s="39"/>
      <c r="B121" s="40"/>
      <c r="C121" s="41"/>
      <c r="D121" s="241" t="s">
        <v>282</v>
      </c>
      <c r="E121" s="41"/>
      <c r="F121" s="242" t="s">
        <v>3081</v>
      </c>
      <c r="G121" s="41"/>
      <c r="H121" s="41"/>
      <c r="I121" s="228"/>
      <c r="J121" s="41"/>
      <c r="K121" s="41"/>
      <c r="L121" s="45"/>
      <c r="M121" s="229"/>
      <c r="N121" s="230"/>
      <c r="O121" s="85"/>
      <c r="P121" s="85"/>
      <c r="Q121" s="85"/>
      <c r="R121" s="85"/>
      <c r="S121" s="85"/>
      <c r="T121" s="86"/>
      <c r="U121" s="39"/>
      <c r="V121" s="39"/>
      <c r="W121" s="39"/>
      <c r="X121" s="39"/>
      <c r="Y121" s="39"/>
      <c r="Z121" s="39"/>
      <c r="AA121" s="39"/>
      <c r="AB121" s="39"/>
      <c r="AC121" s="39"/>
      <c r="AD121" s="39"/>
      <c r="AE121" s="39"/>
      <c r="AT121" s="18" t="s">
        <v>282</v>
      </c>
      <c r="AU121" s="18" t="s">
        <v>82</v>
      </c>
    </row>
    <row r="122" s="2" customFormat="1" ht="24.15" customHeight="1">
      <c r="A122" s="39"/>
      <c r="B122" s="40"/>
      <c r="C122" s="213" t="s">
        <v>332</v>
      </c>
      <c r="D122" s="213" t="s">
        <v>247</v>
      </c>
      <c r="E122" s="214" t="s">
        <v>3082</v>
      </c>
      <c r="F122" s="215" t="s">
        <v>3083</v>
      </c>
      <c r="G122" s="216" t="s">
        <v>258</v>
      </c>
      <c r="H122" s="217">
        <v>2</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391</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3084</v>
      </c>
    </row>
    <row r="123" s="2" customFormat="1" ht="16.5" customHeight="1">
      <c r="A123" s="39"/>
      <c r="B123" s="40"/>
      <c r="C123" s="213" t="s">
        <v>252</v>
      </c>
      <c r="D123" s="213" t="s">
        <v>247</v>
      </c>
      <c r="E123" s="214" t="s">
        <v>3085</v>
      </c>
      <c r="F123" s="215" t="s">
        <v>3086</v>
      </c>
      <c r="G123" s="216" t="s">
        <v>258</v>
      </c>
      <c r="H123" s="217">
        <v>3</v>
      </c>
      <c r="I123" s="218"/>
      <c r="J123" s="219">
        <f>ROUND(I123*H123,2)</f>
        <v>0</v>
      </c>
      <c r="K123" s="215" t="s">
        <v>359</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252</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252</v>
      </c>
      <c r="BM123" s="224" t="s">
        <v>3087</v>
      </c>
    </row>
    <row r="124" s="2" customFormat="1">
      <c r="A124" s="39"/>
      <c r="B124" s="40"/>
      <c r="C124" s="41"/>
      <c r="D124" s="241" t="s">
        <v>282</v>
      </c>
      <c r="E124" s="41"/>
      <c r="F124" s="242" t="s">
        <v>3088</v>
      </c>
      <c r="G124" s="41"/>
      <c r="H124" s="41"/>
      <c r="I124" s="228"/>
      <c r="J124" s="41"/>
      <c r="K124" s="41"/>
      <c r="L124" s="45"/>
      <c r="M124" s="229"/>
      <c r="N124" s="230"/>
      <c r="O124" s="85"/>
      <c r="P124" s="85"/>
      <c r="Q124" s="85"/>
      <c r="R124" s="85"/>
      <c r="S124" s="85"/>
      <c r="T124" s="86"/>
      <c r="U124" s="39"/>
      <c r="V124" s="39"/>
      <c r="W124" s="39"/>
      <c r="X124" s="39"/>
      <c r="Y124" s="39"/>
      <c r="Z124" s="39"/>
      <c r="AA124" s="39"/>
      <c r="AB124" s="39"/>
      <c r="AC124" s="39"/>
      <c r="AD124" s="39"/>
      <c r="AE124" s="39"/>
      <c r="AT124" s="18" t="s">
        <v>282</v>
      </c>
      <c r="AU124" s="18" t="s">
        <v>82</v>
      </c>
    </row>
    <row r="125" s="2" customFormat="1" ht="33" customHeight="1">
      <c r="A125" s="39"/>
      <c r="B125" s="40"/>
      <c r="C125" s="213" t="s">
        <v>411</v>
      </c>
      <c r="D125" s="213" t="s">
        <v>247</v>
      </c>
      <c r="E125" s="214" t="s">
        <v>3089</v>
      </c>
      <c r="F125" s="215" t="s">
        <v>3090</v>
      </c>
      <c r="G125" s="216" t="s">
        <v>258</v>
      </c>
      <c r="H125" s="217">
        <v>2</v>
      </c>
      <c r="I125" s="218"/>
      <c r="J125" s="219">
        <f>ROUND(I125*H125,2)</f>
        <v>0</v>
      </c>
      <c r="K125" s="215" t="s">
        <v>359</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264</v>
      </c>
      <c r="AT125" s="224" t="s">
        <v>247</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264</v>
      </c>
      <c r="BM125" s="224" t="s">
        <v>3091</v>
      </c>
    </row>
    <row r="126" s="2" customFormat="1">
      <c r="A126" s="39"/>
      <c r="B126" s="40"/>
      <c r="C126" s="41"/>
      <c r="D126" s="241" t="s">
        <v>282</v>
      </c>
      <c r="E126" s="41"/>
      <c r="F126" s="242" t="s">
        <v>3092</v>
      </c>
      <c r="G126" s="41"/>
      <c r="H126" s="41"/>
      <c r="I126" s="228"/>
      <c r="J126" s="41"/>
      <c r="K126" s="41"/>
      <c r="L126" s="45"/>
      <c r="M126" s="229"/>
      <c r="N126" s="230"/>
      <c r="O126" s="85"/>
      <c r="P126" s="85"/>
      <c r="Q126" s="85"/>
      <c r="R126" s="85"/>
      <c r="S126" s="85"/>
      <c r="T126" s="86"/>
      <c r="U126" s="39"/>
      <c r="V126" s="39"/>
      <c r="W126" s="39"/>
      <c r="X126" s="39"/>
      <c r="Y126" s="39"/>
      <c r="Z126" s="39"/>
      <c r="AA126" s="39"/>
      <c r="AB126" s="39"/>
      <c r="AC126" s="39"/>
      <c r="AD126" s="39"/>
      <c r="AE126" s="39"/>
      <c r="AT126" s="18" t="s">
        <v>282</v>
      </c>
      <c r="AU126" s="18" t="s">
        <v>82</v>
      </c>
    </row>
    <row r="127" s="2" customFormat="1" ht="16.5" customHeight="1">
      <c r="A127" s="39"/>
      <c r="B127" s="40"/>
      <c r="C127" s="213" t="s">
        <v>416</v>
      </c>
      <c r="D127" s="213" t="s">
        <v>247</v>
      </c>
      <c r="E127" s="214" t="s">
        <v>3093</v>
      </c>
      <c r="F127" s="215" t="s">
        <v>3094</v>
      </c>
      <c r="G127" s="216" t="s">
        <v>258</v>
      </c>
      <c r="H127" s="217">
        <v>1</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80</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80</v>
      </c>
      <c r="BM127" s="224" t="s">
        <v>3095</v>
      </c>
    </row>
    <row r="128" s="2" customFormat="1">
      <c r="A128" s="39"/>
      <c r="B128" s="40"/>
      <c r="C128" s="41"/>
      <c r="D128" s="241" t="s">
        <v>282</v>
      </c>
      <c r="E128" s="41"/>
      <c r="F128" s="242" t="s">
        <v>3096</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282</v>
      </c>
      <c r="AU128" s="18" t="s">
        <v>82</v>
      </c>
    </row>
    <row r="129" s="12" customFormat="1" ht="22.8" customHeight="1">
      <c r="A129" s="12"/>
      <c r="B129" s="197"/>
      <c r="C129" s="198"/>
      <c r="D129" s="199" t="s">
        <v>72</v>
      </c>
      <c r="E129" s="211" t="s">
        <v>3097</v>
      </c>
      <c r="F129" s="211" t="s">
        <v>3098</v>
      </c>
      <c r="G129" s="198"/>
      <c r="H129" s="198"/>
      <c r="I129" s="201"/>
      <c r="J129" s="212">
        <f>BK129</f>
        <v>0</v>
      </c>
      <c r="K129" s="198"/>
      <c r="L129" s="203"/>
      <c r="M129" s="204"/>
      <c r="N129" s="205"/>
      <c r="O129" s="205"/>
      <c r="P129" s="206">
        <f>SUM(P130:P149)</f>
        <v>0</v>
      </c>
      <c r="Q129" s="205"/>
      <c r="R129" s="206">
        <f>SUM(R130:R149)</f>
        <v>0</v>
      </c>
      <c r="S129" s="205"/>
      <c r="T129" s="207">
        <f>SUM(T130:T149)</f>
        <v>0</v>
      </c>
      <c r="U129" s="12"/>
      <c r="V129" s="12"/>
      <c r="W129" s="12"/>
      <c r="X129" s="12"/>
      <c r="Y129" s="12"/>
      <c r="Z129" s="12"/>
      <c r="AA129" s="12"/>
      <c r="AB129" s="12"/>
      <c r="AC129" s="12"/>
      <c r="AD129" s="12"/>
      <c r="AE129" s="12"/>
      <c r="AR129" s="208" t="s">
        <v>80</v>
      </c>
      <c r="AT129" s="209" t="s">
        <v>72</v>
      </c>
      <c r="AU129" s="209" t="s">
        <v>80</v>
      </c>
      <c r="AY129" s="208" t="s">
        <v>244</v>
      </c>
      <c r="BK129" s="210">
        <f>SUM(BK130:BK149)</f>
        <v>0</v>
      </c>
    </row>
    <row r="130" s="2" customFormat="1" ht="24.15" customHeight="1">
      <c r="A130" s="39"/>
      <c r="B130" s="40"/>
      <c r="C130" s="231" t="s">
        <v>420</v>
      </c>
      <c r="D130" s="231" t="s">
        <v>241</v>
      </c>
      <c r="E130" s="232" t="s">
        <v>3099</v>
      </c>
      <c r="F130" s="233" t="s">
        <v>3100</v>
      </c>
      <c r="G130" s="234" t="s">
        <v>258</v>
      </c>
      <c r="H130" s="235">
        <v>1</v>
      </c>
      <c r="I130" s="236"/>
      <c r="J130" s="237">
        <f>ROUND(I130*H130,2)</f>
        <v>0</v>
      </c>
      <c r="K130" s="233" t="s">
        <v>19</v>
      </c>
      <c r="L130" s="238"/>
      <c r="M130" s="239" t="s">
        <v>19</v>
      </c>
      <c r="N130" s="240"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440</v>
      </c>
      <c r="AT130" s="224" t="s">
        <v>241</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440</v>
      </c>
      <c r="BM130" s="224" t="s">
        <v>3101</v>
      </c>
    </row>
    <row r="131" s="2" customFormat="1">
      <c r="A131" s="39"/>
      <c r="B131" s="40"/>
      <c r="C131" s="41"/>
      <c r="D131" s="241" t="s">
        <v>282</v>
      </c>
      <c r="E131" s="41"/>
      <c r="F131" s="242" t="s">
        <v>3102</v>
      </c>
      <c r="G131" s="41"/>
      <c r="H131" s="41"/>
      <c r="I131" s="228"/>
      <c r="J131" s="41"/>
      <c r="K131" s="41"/>
      <c r="L131" s="45"/>
      <c r="M131" s="229"/>
      <c r="N131" s="230"/>
      <c r="O131" s="85"/>
      <c r="P131" s="85"/>
      <c r="Q131" s="85"/>
      <c r="R131" s="85"/>
      <c r="S131" s="85"/>
      <c r="T131" s="86"/>
      <c r="U131" s="39"/>
      <c r="V131" s="39"/>
      <c r="W131" s="39"/>
      <c r="X131" s="39"/>
      <c r="Y131" s="39"/>
      <c r="Z131" s="39"/>
      <c r="AA131" s="39"/>
      <c r="AB131" s="39"/>
      <c r="AC131" s="39"/>
      <c r="AD131" s="39"/>
      <c r="AE131" s="39"/>
      <c r="AT131" s="18" t="s">
        <v>282</v>
      </c>
      <c r="AU131" s="18" t="s">
        <v>82</v>
      </c>
    </row>
    <row r="132" s="2" customFormat="1" ht="37.8" customHeight="1">
      <c r="A132" s="39"/>
      <c r="B132" s="40"/>
      <c r="C132" s="213" t="s">
        <v>424</v>
      </c>
      <c r="D132" s="213" t="s">
        <v>247</v>
      </c>
      <c r="E132" s="214" t="s">
        <v>3103</v>
      </c>
      <c r="F132" s="215" t="s">
        <v>3104</v>
      </c>
      <c r="G132" s="216" t="s">
        <v>258</v>
      </c>
      <c r="H132" s="217">
        <v>6</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264</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264</v>
      </c>
      <c r="BM132" s="224" t="s">
        <v>3105</v>
      </c>
    </row>
    <row r="133" s="2" customFormat="1" ht="24.15" customHeight="1">
      <c r="A133" s="39"/>
      <c r="B133" s="40"/>
      <c r="C133" s="231" t="s">
        <v>7</v>
      </c>
      <c r="D133" s="231" t="s">
        <v>241</v>
      </c>
      <c r="E133" s="232" t="s">
        <v>3106</v>
      </c>
      <c r="F133" s="233" t="s">
        <v>3107</v>
      </c>
      <c r="G133" s="234" t="s">
        <v>258</v>
      </c>
      <c r="H133" s="235">
        <v>6</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364</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3108</v>
      </c>
    </row>
    <row r="134" s="2" customFormat="1" ht="24.15" customHeight="1">
      <c r="A134" s="39"/>
      <c r="B134" s="40"/>
      <c r="C134" s="213" t="s">
        <v>431</v>
      </c>
      <c r="D134" s="213" t="s">
        <v>247</v>
      </c>
      <c r="E134" s="214" t="s">
        <v>3109</v>
      </c>
      <c r="F134" s="215" t="s">
        <v>3110</v>
      </c>
      <c r="G134" s="216" t="s">
        <v>258</v>
      </c>
      <c r="H134" s="217">
        <v>6</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264</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264</v>
      </c>
      <c r="BM134" s="224" t="s">
        <v>3111</v>
      </c>
    </row>
    <row r="135" s="2" customFormat="1" ht="21.75" customHeight="1">
      <c r="A135" s="39"/>
      <c r="B135" s="40"/>
      <c r="C135" s="231" t="s">
        <v>437</v>
      </c>
      <c r="D135" s="231" t="s">
        <v>241</v>
      </c>
      <c r="E135" s="232" t="s">
        <v>3112</v>
      </c>
      <c r="F135" s="233" t="s">
        <v>3113</v>
      </c>
      <c r="G135" s="234" t="s">
        <v>258</v>
      </c>
      <c r="H135" s="235">
        <v>1</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440</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440</v>
      </c>
      <c r="BM135" s="224" t="s">
        <v>3114</v>
      </c>
    </row>
    <row r="136" s="2" customFormat="1" ht="21.75" customHeight="1">
      <c r="A136" s="39"/>
      <c r="B136" s="40"/>
      <c r="C136" s="231" t="s">
        <v>442</v>
      </c>
      <c r="D136" s="231" t="s">
        <v>241</v>
      </c>
      <c r="E136" s="232" t="s">
        <v>3115</v>
      </c>
      <c r="F136" s="233" t="s">
        <v>3116</v>
      </c>
      <c r="G136" s="234" t="s">
        <v>258</v>
      </c>
      <c r="H136" s="235">
        <v>1</v>
      </c>
      <c r="I136" s="236"/>
      <c r="J136" s="237">
        <f>ROUND(I136*H136,2)</f>
        <v>0</v>
      </c>
      <c r="K136" s="233" t="s">
        <v>359</v>
      </c>
      <c r="L136" s="238"/>
      <c r="M136" s="239" t="s">
        <v>19</v>
      </c>
      <c r="N136" s="240"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440</v>
      </c>
      <c r="AT136" s="224" t="s">
        <v>241</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440</v>
      </c>
      <c r="BM136" s="224" t="s">
        <v>3117</v>
      </c>
    </row>
    <row r="137" s="2" customFormat="1" ht="16.5" customHeight="1">
      <c r="A137" s="39"/>
      <c r="B137" s="40"/>
      <c r="C137" s="213" t="s">
        <v>446</v>
      </c>
      <c r="D137" s="213" t="s">
        <v>247</v>
      </c>
      <c r="E137" s="214" t="s">
        <v>3118</v>
      </c>
      <c r="F137" s="215" t="s">
        <v>3119</v>
      </c>
      <c r="G137" s="216" t="s">
        <v>258</v>
      </c>
      <c r="H137" s="217">
        <v>2</v>
      </c>
      <c r="I137" s="218"/>
      <c r="J137" s="219">
        <f>ROUND(I137*H137,2)</f>
        <v>0</v>
      </c>
      <c r="K137" s="215" t="s">
        <v>359</v>
      </c>
      <c r="L137" s="45"/>
      <c r="M137" s="220" t="s">
        <v>19</v>
      </c>
      <c r="N137" s="221"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252</v>
      </c>
      <c r="AT137" s="224" t="s">
        <v>247</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252</v>
      </c>
      <c r="BM137" s="224" t="s">
        <v>3120</v>
      </c>
    </row>
    <row r="138" s="2" customFormat="1">
      <c r="A138" s="39"/>
      <c r="B138" s="40"/>
      <c r="C138" s="41"/>
      <c r="D138" s="241" t="s">
        <v>282</v>
      </c>
      <c r="E138" s="41"/>
      <c r="F138" s="242" t="s">
        <v>3121</v>
      </c>
      <c r="G138" s="41"/>
      <c r="H138" s="41"/>
      <c r="I138" s="228"/>
      <c r="J138" s="41"/>
      <c r="K138" s="41"/>
      <c r="L138" s="45"/>
      <c r="M138" s="229"/>
      <c r="N138" s="230"/>
      <c r="O138" s="85"/>
      <c r="P138" s="85"/>
      <c r="Q138" s="85"/>
      <c r="R138" s="85"/>
      <c r="S138" s="85"/>
      <c r="T138" s="86"/>
      <c r="U138" s="39"/>
      <c r="V138" s="39"/>
      <c r="W138" s="39"/>
      <c r="X138" s="39"/>
      <c r="Y138" s="39"/>
      <c r="Z138" s="39"/>
      <c r="AA138" s="39"/>
      <c r="AB138" s="39"/>
      <c r="AC138" s="39"/>
      <c r="AD138" s="39"/>
      <c r="AE138" s="39"/>
      <c r="AT138" s="18" t="s">
        <v>282</v>
      </c>
      <c r="AU138" s="18" t="s">
        <v>82</v>
      </c>
    </row>
    <row r="139" s="13" customFormat="1">
      <c r="A139" s="13"/>
      <c r="B139" s="243"/>
      <c r="C139" s="244"/>
      <c r="D139" s="241" t="s">
        <v>284</v>
      </c>
      <c r="E139" s="245" t="s">
        <v>19</v>
      </c>
      <c r="F139" s="246" t="s">
        <v>3122</v>
      </c>
      <c r="G139" s="244"/>
      <c r="H139" s="245" t="s">
        <v>19</v>
      </c>
      <c r="I139" s="247"/>
      <c r="J139" s="244"/>
      <c r="K139" s="244"/>
      <c r="L139" s="248"/>
      <c r="M139" s="249"/>
      <c r="N139" s="250"/>
      <c r="O139" s="250"/>
      <c r="P139" s="250"/>
      <c r="Q139" s="250"/>
      <c r="R139" s="250"/>
      <c r="S139" s="250"/>
      <c r="T139" s="251"/>
      <c r="U139" s="13"/>
      <c r="V139" s="13"/>
      <c r="W139" s="13"/>
      <c r="X139" s="13"/>
      <c r="Y139" s="13"/>
      <c r="Z139" s="13"/>
      <c r="AA139" s="13"/>
      <c r="AB139" s="13"/>
      <c r="AC139" s="13"/>
      <c r="AD139" s="13"/>
      <c r="AE139" s="13"/>
      <c r="AT139" s="252" t="s">
        <v>284</v>
      </c>
      <c r="AU139" s="252" t="s">
        <v>82</v>
      </c>
      <c r="AV139" s="13" t="s">
        <v>80</v>
      </c>
      <c r="AW139" s="13" t="s">
        <v>34</v>
      </c>
      <c r="AX139" s="13" t="s">
        <v>73</v>
      </c>
      <c r="AY139" s="252" t="s">
        <v>244</v>
      </c>
    </row>
    <row r="140" s="14" customFormat="1">
      <c r="A140" s="14"/>
      <c r="B140" s="253"/>
      <c r="C140" s="254"/>
      <c r="D140" s="241" t="s">
        <v>284</v>
      </c>
      <c r="E140" s="255" t="s">
        <v>19</v>
      </c>
      <c r="F140" s="256" t="s">
        <v>80</v>
      </c>
      <c r="G140" s="254"/>
      <c r="H140" s="257">
        <v>1</v>
      </c>
      <c r="I140" s="258"/>
      <c r="J140" s="254"/>
      <c r="K140" s="254"/>
      <c r="L140" s="259"/>
      <c r="M140" s="260"/>
      <c r="N140" s="261"/>
      <c r="O140" s="261"/>
      <c r="P140" s="261"/>
      <c r="Q140" s="261"/>
      <c r="R140" s="261"/>
      <c r="S140" s="261"/>
      <c r="T140" s="262"/>
      <c r="U140" s="14"/>
      <c r="V140" s="14"/>
      <c r="W140" s="14"/>
      <c r="X140" s="14"/>
      <c r="Y140" s="14"/>
      <c r="Z140" s="14"/>
      <c r="AA140" s="14"/>
      <c r="AB140" s="14"/>
      <c r="AC140" s="14"/>
      <c r="AD140" s="14"/>
      <c r="AE140" s="14"/>
      <c r="AT140" s="263" t="s">
        <v>284</v>
      </c>
      <c r="AU140" s="263" t="s">
        <v>82</v>
      </c>
      <c r="AV140" s="14" t="s">
        <v>82</v>
      </c>
      <c r="AW140" s="14" t="s">
        <v>34</v>
      </c>
      <c r="AX140" s="14" t="s">
        <v>73</v>
      </c>
      <c r="AY140" s="263" t="s">
        <v>244</v>
      </c>
    </row>
    <row r="141" s="13" customFormat="1">
      <c r="A141" s="13"/>
      <c r="B141" s="243"/>
      <c r="C141" s="244"/>
      <c r="D141" s="241" t="s">
        <v>284</v>
      </c>
      <c r="E141" s="245" t="s">
        <v>19</v>
      </c>
      <c r="F141" s="246" t="s">
        <v>3123</v>
      </c>
      <c r="G141" s="244"/>
      <c r="H141" s="245" t="s">
        <v>19</v>
      </c>
      <c r="I141" s="247"/>
      <c r="J141" s="244"/>
      <c r="K141" s="244"/>
      <c r="L141" s="248"/>
      <c r="M141" s="249"/>
      <c r="N141" s="250"/>
      <c r="O141" s="250"/>
      <c r="P141" s="250"/>
      <c r="Q141" s="250"/>
      <c r="R141" s="250"/>
      <c r="S141" s="250"/>
      <c r="T141" s="251"/>
      <c r="U141" s="13"/>
      <c r="V141" s="13"/>
      <c r="W141" s="13"/>
      <c r="X141" s="13"/>
      <c r="Y141" s="13"/>
      <c r="Z141" s="13"/>
      <c r="AA141" s="13"/>
      <c r="AB141" s="13"/>
      <c r="AC141" s="13"/>
      <c r="AD141" s="13"/>
      <c r="AE141" s="13"/>
      <c r="AT141" s="252" t="s">
        <v>284</v>
      </c>
      <c r="AU141" s="252" t="s">
        <v>82</v>
      </c>
      <c r="AV141" s="13" t="s">
        <v>80</v>
      </c>
      <c r="AW141" s="13" t="s">
        <v>34</v>
      </c>
      <c r="AX141" s="13" t="s">
        <v>73</v>
      </c>
      <c r="AY141" s="252" t="s">
        <v>244</v>
      </c>
    </row>
    <row r="142" s="14" customFormat="1">
      <c r="A142" s="14"/>
      <c r="B142" s="253"/>
      <c r="C142" s="254"/>
      <c r="D142" s="241" t="s">
        <v>284</v>
      </c>
      <c r="E142" s="255" t="s">
        <v>19</v>
      </c>
      <c r="F142" s="256" t="s">
        <v>80</v>
      </c>
      <c r="G142" s="254"/>
      <c r="H142" s="257">
        <v>1</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73</v>
      </c>
      <c r="AY142" s="263" t="s">
        <v>244</v>
      </c>
    </row>
    <row r="143" s="15" customFormat="1">
      <c r="A143" s="15"/>
      <c r="B143" s="264"/>
      <c r="C143" s="265"/>
      <c r="D143" s="241" t="s">
        <v>284</v>
      </c>
      <c r="E143" s="266" t="s">
        <v>19</v>
      </c>
      <c r="F143" s="267" t="s">
        <v>287</v>
      </c>
      <c r="G143" s="265"/>
      <c r="H143" s="268">
        <v>2</v>
      </c>
      <c r="I143" s="269"/>
      <c r="J143" s="265"/>
      <c r="K143" s="265"/>
      <c r="L143" s="270"/>
      <c r="M143" s="271"/>
      <c r="N143" s="272"/>
      <c r="O143" s="272"/>
      <c r="P143" s="272"/>
      <c r="Q143" s="272"/>
      <c r="R143" s="272"/>
      <c r="S143" s="272"/>
      <c r="T143" s="273"/>
      <c r="U143" s="15"/>
      <c r="V143" s="15"/>
      <c r="W143" s="15"/>
      <c r="X143" s="15"/>
      <c r="Y143" s="15"/>
      <c r="Z143" s="15"/>
      <c r="AA143" s="15"/>
      <c r="AB143" s="15"/>
      <c r="AC143" s="15"/>
      <c r="AD143" s="15"/>
      <c r="AE143" s="15"/>
      <c r="AT143" s="274" t="s">
        <v>284</v>
      </c>
      <c r="AU143" s="274" t="s">
        <v>82</v>
      </c>
      <c r="AV143" s="15" t="s">
        <v>264</v>
      </c>
      <c r="AW143" s="15" t="s">
        <v>34</v>
      </c>
      <c r="AX143" s="15" t="s">
        <v>80</v>
      </c>
      <c r="AY143" s="274" t="s">
        <v>244</v>
      </c>
    </row>
    <row r="144" s="2" customFormat="1" ht="37.8" customHeight="1">
      <c r="A144" s="39"/>
      <c r="B144" s="40"/>
      <c r="C144" s="231" t="s">
        <v>450</v>
      </c>
      <c r="D144" s="231" t="s">
        <v>241</v>
      </c>
      <c r="E144" s="232" t="s">
        <v>3124</v>
      </c>
      <c r="F144" s="233" t="s">
        <v>3125</v>
      </c>
      <c r="G144" s="234" t="s">
        <v>258</v>
      </c>
      <c r="H144" s="235">
        <v>1</v>
      </c>
      <c r="I144" s="236"/>
      <c r="J144" s="237">
        <f>ROUND(I144*H144,2)</f>
        <v>0</v>
      </c>
      <c r="K144" s="233" t="s">
        <v>3126</v>
      </c>
      <c r="L144" s="238"/>
      <c r="M144" s="239" t="s">
        <v>19</v>
      </c>
      <c r="N144" s="240"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440</v>
      </c>
      <c r="AT144" s="224" t="s">
        <v>241</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440</v>
      </c>
      <c r="BM144" s="224" t="s">
        <v>3127</v>
      </c>
    </row>
    <row r="145" s="2" customFormat="1" ht="90" customHeight="1">
      <c r="A145" s="39"/>
      <c r="B145" s="40"/>
      <c r="C145" s="213" t="s">
        <v>454</v>
      </c>
      <c r="D145" s="213" t="s">
        <v>247</v>
      </c>
      <c r="E145" s="214" t="s">
        <v>3128</v>
      </c>
      <c r="F145" s="215" t="s">
        <v>3129</v>
      </c>
      <c r="G145" s="216" t="s">
        <v>258</v>
      </c>
      <c r="H145" s="217">
        <v>1</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252</v>
      </c>
      <c r="AT145" s="224" t="s">
        <v>247</v>
      </c>
      <c r="AU145" s="224" t="s">
        <v>82</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252</v>
      </c>
      <c r="BM145" s="224" t="s">
        <v>3130</v>
      </c>
    </row>
    <row r="146" s="2" customFormat="1" ht="21.75" customHeight="1">
      <c r="A146" s="39"/>
      <c r="B146" s="40"/>
      <c r="C146" s="231" t="s">
        <v>458</v>
      </c>
      <c r="D146" s="231" t="s">
        <v>241</v>
      </c>
      <c r="E146" s="232" t="s">
        <v>3131</v>
      </c>
      <c r="F146" s="233" t="s">
        <v>3132</v>
      </c>
      <c r="G146" s="234" t="s">
        <v>250</v>
      </c>
      <c r="H146" s="235">
        <v>16</v>
      </c>
      <c r="I146" s="236"/>
      <c r="J146" s="237">
        <f>ROUND(I146*H146,2)</f>
        <v>0</v>
      </c>
      <c r="K146" s="233" t="s">
        <v>359</v>
      </c>
      <c r="L146" s="238"/>
      <c r="M146" s="239" t="s">
        <v>19</v>
      </c>
      <c r="N146" s="240"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364</v>
      </c>
      <c r="AT146" s="224" t="s">
        <v>241</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3133</v>
      </c>
    </row>
    <row r="147" s="2" customFormat="1" ht="24.15" customHeight="1">
      <c r="A147" s="39"/>
      <c r="B147" s="40"/>
      <c r="C147" s="213" t="s">
        <v>462</v>
      </c>
      <c r="D147" s="213" t="s">
        <v>247</v>
      </c>
      <c r="E147" s="214" t="s">
        <v>3134</v>
      </c>
      <c r="F147" s="215" t="s">
        <v>3135</v>
      </c>
      <c r="G147" s="216" t="s">
        <v>339</v>
      </c>
      <c r="H147" s="217">
        <v>20.800000000000001</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80</v>
      </c>
      <c r="AT147" s="224" t="s">
        <v>247</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80</v>
      </c>
      <c r="BM147" s="224" t="s">
        <v>3136</v>
      </c>
    </row>
    <row r="148" s="2" customFormat="1" ht="16.5" customHeight="1">
      <c r="A148" s="39"/>
      <c r="B148" s="40"/>
      <c r="C148" s="213" t="s">
        <v>466</v>
      </c>
      <c r="D148" s="213" t="s">
        <v>247</v>
      </c>
      <c r="E148" s="214" t="s">
        <v>3093</v>
      </c>
      <c r="F148" s="215" t="s">
        <v>3094</v>
      </c>
      <c r="G148" s="216" t="s">
        <v>258</v>
      </c>
      <c r="H148" s="217">
        <v>2</v>
      </c>
      <c r="I148" s="218"/>
      <c r="J148" s="219">
        <f>ROUND(I148*H148,2)</f>
        <v>0</v>
      </c>
      <c r="K148" s="215" t="s">
        <v>359</v>
      </c>
      <c r="L148" s="45"/>
      <c r="M148" s="220" t="s">
        <v>19</v>
      </c>
      <c r="N148" s="221"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80</v>
      </c>
      <c r="AT148" s="224" t="s">
        <v>247</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80</v>
      </c>
      <c r="BM148" s="224" t="s">
        <v>3137</v>
      </c>
    </row>
    <row r="149" s="2" customFormat="1">
      <c r="A149" s="39"/>
      <c r="B149" s="40"/>
      <c r="C149" s="41"/>
      <c r="D149" s="241" t="s">
        <v>282</v>
      </c>
      <c r="E149" s="41"/>
      <c r="F149" s="242" t="s">
        <v>3138</v>
      </c>
      <c r="G149" s="41"/>
      <c r="H149" s="41"/>
      <c r="I149" s="228"/>
      <c r="J149" s="41"/>
      <c r="K149" s="41"/>
      <c r="L149" s="45"/>
      <c r="M149" s="229"/>
      <c r="N149" s="230"/>
      <c r="O149" s="85"/>
      <c r="P149" s="85"/>
      <c r="Q149" s="85"/>
      <c r="R149" s="85"/>
      <c r="S149" s="85"/>
      <c r="T149" s="86"/>
      <c r="U149" s="39"/>
      <c r="V149" s="39"/>
      <c r="W149" s="39"/>
      <c r="X149" s="39"/>
      <c r="Y149" s="39"/>
      <c r="Z149" s="39"/>
      <c r="AA149" s="39"/>
      <c r="AB149" s="39"/>
      <c r="AC149" s="39"/>
      <c r="AD149" s="39"/>
      <c r="AE149" s="39"/>
      <c r="AT149" s="18" t="s">
        <v>282</v>
      </c>
      <c r="AU149" s="18" t="s">
        <v>82</v>
      </c>
    </row>
    <row r="150" s="12" customFormat="1" ht="25.92" customHeight="1">
      <c r="A150" s="12"/>
      <c r="B150" s="197"/>
      <c r="C150" s="198"/>
      <c r="D150" s="199" t="s">
        <v>72</v>
      </c>
      <c r="E150" s="200" t="s">
        <v>88</v>
      </c>
      <c r="F150" s="200" t="s">
        <v>354</v>
      </c>
      <c r="G150" s="198"/>
      <c r="H150" s="198"/>
      <c r="I150" s="201"/>
      <c r="J150" s="202">
        <f>BK150</f>
        <v>0</v>
      </c>
      <c r="K150" s="198"/>
      <c r="L150" s="203"/>
      <c r="M150" s="204"/>
      <c r="N150" s="205"/>
      <c r="O150" s="205"/>
      <c r="P150" s="206">
        <f>P151+P152+P153+P204+P221+P233</f>
        <v>0</v>
      </c>
      <c r="Q150" s="205"/>
      <c r="R150" s="206">
        <f>R151+R152+R153+R204+R221+R233</f>
        <v>0</v>
      </c>
      <c r="S150" s="205"/>
      <c r="T150" s="207">
        <f>T151+T152+T153+T204+T221+T233</f>
        <v>0</v>
      </c>
      <c r="U150" s="12"/>
      <c r="V150" s="12"/>
      <c r="W150" s="12"/>
      <c r="X150" s="12"/>
      <c r="Y150" s="12"/>
      <c r="Z150" s="12"/>
      <c r="AA150" s="12"/>
      <c r="AB150" s="12"/>
      <c r="AC150" s="12"/>
      <c r="AD150" s="12"/>
      <c r="AE150" s="12"/>
      <c r="AR150" s="208" t="s">
        <v>80</v>
      </c>
      <c r="AT150" s="209" t="s">
        <v>72</v>
      </c>
      <c r="AU150" s="209" t="s">
        <v>73</v>
      </c>
      <c r="AY150" s="208" t="s">
        <v>244</v>
      </c>
      <c r="BK150" s="210">
        <f>BK151+BK152+BK153+BK204+BK221+BK233</f>
        <v>0</v>
      </c>
    </row>
    <row r="151" s="2" customFormat="1" ht="16.5" customHeight="1">
      <c r="A151" s="39"/>
      <c r="B151" s="40"/>
      <c r="C151" s="231" t="s">
        <v>470</v>
      </c>
      <c r="D151" s="231" t="s">
        <v>241</v>
      </c>
      <c r="E151" s="232" t="s">
        <v>361</v>
      </c>
      <c r="F151" s="233" t="s">
        <v>362</v>
      </c>
      <c r="G151" s="234" t="s">
        <v>363</v>
      </c>
      <c r="H151" s="235">
        <v>1.5</v>
      </c>
      <c r="I151" s="236"/>
      <c r="J151" s="237">
        <f>ROUND(I151*H151,2)</f>
        <v>0</v>
      </c>
      <c r="K151" s="233" t="s">
        <v>359</v>
      </c>
      <c r="L151" s="238"/>
      <c r="M151" s="239" t="s">
        <v>19</v>
      </c>
      <c r="N151" s="240"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364</v>
      </c>
      <c r="AT151" s="224" t="s">
        <v>241</v>
      </c>
      <c r="AU151" s="224" t="s">
        <v>80</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279</v>
      </c>
      <c r="BM151" s="224" t="s">
        <v>3139</v>
      </c>
    </row>
    <row r="152" s="2" customFormat="1" ht="16.5" customHeight="1">
      <c r="A152" s="39"/>
      <c r="B152" s="40"/>
      <c r="C152" s="213" t="s">
        <v>474</v>
      </c>
      <c r="D152" s="213" t="s">
        <v>247</v>
      </c>
      <c r="E152" s="214" t="s">
        <v>3140</v>
      </c>
      <c r="F152" s="215" t="s">
        <v>3141</v>
      </c>
      <c r="G152" s="216" t="s">
        <v>258</v>
      </c>
      <c r="H152" s="217">
        <v>150</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80</v>
      </c>
      <c r="AT152" s="224" t="s">
        <v>247</v>
      </c>
      <c r="AU152" s="224" t="s">
        <v>80</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80</v>
      </c>
      <c r="BM152" s="224" t="s">
        <v>3142</v>
      </c>
    </row>
    <row r="153" s="12" customFormat="1" ht="22.8" customHeight="1">
      <c r="A153" s="12"/>
      <c r="B153" s="197"/>
      <c r="C153" s="198"/>
      <c r="D153" s="199" t="s">
        <v>72</v>
      </c>
      <c r="E153" s="211" t="s">
        <v>3143</v>
      </c>
      <c r="F153" s="211" t="s">
        <v>3144</v>
      </c>
      <c r="G153" s="198"/>
      <c r="H153" s="198"/>
      <c r="I153" s="201"/>
      <c r="J153" s="212">
        <f>BK153</f>
        <v>0</v>
      </c>
      <c r="K153" s="198"/>
      <c r="L153" s="203"/>
      <c r="M153" s="204"/>
      <c r="N153" s="205"/>
      <c r="O153" s="205"/>
      <c r="P153" s="206">
        <f>SUM(P154:P203)</f>
        <v>0</v>
      </c>
      <c r="Q153" s="205"/>
      <c r="R153" s="206">
        <f>SUM(R154:R203)</f>
        <v>0</v>
      </c>
      <c r="S153" s="205"/>
      <c r="T153" s="207">
        <f>SUM(T154:T203)</f>
        <v>0</v>
      </c>
      <c r="U153" s="12"/>
      <c r="V153" s="12"/>
      <c r="W153" s="12"/>
      <c r="X153" s="12"/>
      <c r="Y153" s="12"/>
      <c r="Z153" s="12"/>
      <c r="AA153" s="12"/>
      <c r="AB153" s="12"/>
      <c r="AC153" s="12"/>
      <c r="AD153" s="12"/>
      <c r="AE153" s="12"/>
      <c r="AR153" s="208" t="s">
        <v>80</v>
      </c>
      <c r="AT153" s="209" t="s">
        <v>72</v>
      </c>
      <c r="AU153" s="209" t="s">
        <v>80</v>
      </c>
      <c r="AY153" s="208" t="s">
        <v>244</v>
      </c>
      <c r="BK153" s="210">
        <f>SUM(BK154:BK203)</f>
        <v>0</v>
      </c>
    </row>
    <row r="154" s="2" customFormat="1" ht="16.5" customHeight="1">
      <c r="A154" s="39"/>
      <c r="B154" s="40"/>
      <c r="C154" s="231" t="s">
        <v>478</v>
      </c>
      <c r="D154" s="231" t="s">
        <v>241</v>
      </c>
      <c r="E154" s="232" t="s">
        <v>3145</v>
      </c>
      <c r="F154" s="233" t="s">
        <v>3146</v>
      </c>
      <c r="G154" s="234" t="s">
        <v>250</v>
      </c>
      <c r="H154" s="235">
        <v>120</v>
      </c>
      <c r="I154" s="236"/>
      <c r="J154" s="237">
        <f>ROUND(I154*H154,2)</f>
        <v>0</v>
      </c>
      <c r="K154" s="233" t="s">
        <v>359</v>
      </c>
      <c r="L154" s="238"/>
      <c r="M154" s="239" t="s">
        <v>19</v>
      </c>
      <c r="N154" s="240"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364</v>
      </c>
      <c r="AT154" s="224" t="s">
        <v>241</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279</v>
      </c>
      <c r="BM154" s="224" t="s">
        <v>3147</v>
      </c>
    </row>
    <row r="155" s="14" customFormat="1">
      <c r="A155" s="14"/>
      <c r="B155" s="253"/>
      <c r="C155" s="254"/>
      <c r="D155" s="241" t="s">
        <v>284</v>
      </c>
      <c r="E155" s="255" t="s">
        <v>19</v>
      </c>
      <c r="F155" s="256" t="s">
        <v>3148</v>
      </c>
      <c r="G155" s="254"/>
      <c r="H155" s="257">
        <v>120</v>
      </c>
      <c r="I155" s="258"/>
      <c r="J155" s="254"/>
      <c r="K155" s="254"/>
      <c r="L155" s="259"/>
      <c r="M155" s="260"/>
      <c r="N155" s="261"/>
      <c r="O155" s="261"/>
      <c r="P155" s="261"/>
      <c r="Q155" s="261"/>
      <c r="R155" s="261"/>
      <c r="S155" s="261"/>
      <c r="T155" s="262"/>
      <c r="U155" s="14"/>
      <c r="V155" s="14"/>
      <c r="W155" s="14"/>
      <c r="X155" s="14"/>
      <c r="Y155" s="14"/>
      <c r="Z155" s="14"/>
      <c r="AA155" s="14"/>
      <c r="AB155" s="14"/>
      <c r="AC155" s="14"/>
      <c r="AD155" s="14"/>
      <c r="AE155" s="14"/>
      <c r="AT155" s="263" t="s">
        <v>284</v>
      </c>
      <c r="AU155" s="263" t="s">
        <v>82</v>
      </c>
      <c r="AV155" s="14" t="s">
        <v>82</v>
      </c>
      <c r="AW155" s="14" t="s">
        <v>34</v>
      </c>
      <c r="AX155" s="14" t="s">
        <v>80</v>
      </c>
      <c r="AY155" s="263" t="s">
        <v>244</v>
      </c>
    </row>
    <row r="156" s="2" customFormat="1" ht="21.75" customHeight="1">
      <c r="A156" s="39"/>
      <c r="B156" s="40"/>
      <c r="C156" s="213" t="s">
        <v>482</v>
      </c>
      <c r="D156" s="213" t="s">
        <v>247</v>
      </c>
      <c r="E156" s="214" t="s">
        <v>3149</v>
      </c>
      <c r="F156" s="215" t="s">
        <v>3150</v>
      </c>
      <c r="G156" s="216" t="s">
        <v>250</v>
      </c>
      <c r="H156" s="217">
        <v>120</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252</v>
      </c>
      <c r="AT156" s="224" t="s">
        <v>247</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252</v>
      </c>
      <c r="BM156" s="224" t="s">
        <v>3151</v>
      </c>
    </row>
    <row r="157" s="2" customFormat="1" ht="37.8" customHeight="1">
      <c r="A157" s="39"/>
      <c r="B157" s="40"/>
      <c r="C157" s="213" t="s">
        <v>486</v>
      </c>
      <c r="D157" s="213" t="s">
        <v>247</v>
      </c>
      <c r="E157" s="214" t="s">
        <v>2987</v>
      </c>
      <c r="F157" s="215" t="s">
        <v>2988</v>
      </c>
      <c r="G157" s="216" t="s">
        <v>258</v>
      </c>
      <c r="H157" s="217">
        <v>6</v>
      </c>
      <c r="I157" s="218"/>
      <c r="J157" s="219">
        <f>ROUND(I157*H157,2)</f>
        <v>0</v>
      </c>
      <c r="K157" s="215" t="s">
        <v>359</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391</v>
      </c>
      <c r="AT157" s="224" t="s">
        <v>247</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391</v>
      </c>
      <c r="BM157" s="224" t="s">
        <v>3152</v>
      </c>
    </row>
    <row r="158" s="14" customFormat="1">
      <c r="A158" s="14"/>
      <c r="B158" s="253"/>
      <c r="C158" s="254"/>
      <c r="D158" s="241" t="s">
        <v>284</v>
      </c>
      <c r="E158" s="255" t="s">
        <v>19</v>
      </c>
      <c r="F158" s="256" t="s">
        <v>3153</v>
      </c>
      <c r="G158" s="254"/>
      <c r="H158" s="257">
        <v>6</v>
      </c>
      <c r="I158" s="258"/>
      <c r="J158" s="254"/>
      <c r="K158" s="254"/>
      <c r="L158" s="259"/>
      <c r="M158" s="260"/>
      <c r="N158" s="261"/>
      <c r="O158" s="261"/>
      <c r="P158" s="261"/>
      <c r="Q158" s="261"/>
      <c r="R158" s="261"/>
      <c r="S158" s="261"/>
      <c r="T158" s="262"/>
      <c r="U158" s="14"/>
      <c r="V158" s="14"/>
      <c r="W158" s="14"/>
      <c r="X158" s="14"/>
      <c r="Y158" s="14"/>
      <c r="Z158" s="14"/>
      <c r="AA158" s="14"/>
      <c r="AB158" s="14"/>
      <c r="AC158" s="14"/>
      <c r="AD158" s="14"/>
      <c r="AE158" s="14"/>
      <c r="AT158" s="263" t="s">
        <v>284</v>
      </c>
      <c r="AU158" s="263" t="s">
        <v>82</v>
      </c>
      <c r="AV158" s="14" t="s">
        <v>82</v>
      </c>
      <c r="AW158" s="14" t="s">
        <v>34</v>
      </c>
      <c r="AX158" s="14" t="s">
        <v>80</v>
      </c>
      <c r="AY158" s="263" t="s">
        <v>244</v>
      </c>
    </row>
    <row r="159" s="2" customFormat="1" ht="21.75" customHeight="1">
      <c r="A159" s="39"/>
      <c r="B159" s="40"/>
      <c r="C159" s="231" t="s">
        <v>490</v>
      </c>
      <c r="D159" s="231" t="s">
        <v>241</v>
      </c>
      <c r="E159" s="232" t="s">
        <v>2092</v>
      </c>
      <c r="F159" s="233" t="s">
        <v>2093</v>
      </c>
      <c r="G159" s="234" t="s">
        <v>250</v>
      </c>
      <c r="H159" s="235">
        <v>40</v>
      </c>
      <c r="I159" s="236"/>
      <c r="J159" s="237">
        <f>ROUND(I159*H159,2)</f>
        <v>0</v>
      </c>
      <c r="K159" s="233" t="s">
        <v>359</v>
      </c>
      <c r="L159" s="238"/>
      <c r="M159" s="239" t="s">
        <v>19</v>
      </c>
      <c r="N159" s="240"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364</v>
      </c>
      <c r="AT159" s="224" t="s">
        <v>241</v>
      </c>
      <c r="AU159" s="224" t="s">
        <v>82</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279</v>
      </c>
      <c r="BM159" s="224" t="s">
        <v>3154</v>
      </c>
    </row>
    <row r="160" s="14" customFormat="1">
      <c r="A160" s="14"/>
      <c r="B160" s="253"/>
      <c r="C160" s="254"/>
      <c r="D160" s="241" t="s">
        <v>284</v>
      </c>
      <c r="E160" s="255" t="s">
        <v>19</v>
      </c>
      <c r="F160" s="256" t="s">
        <v>3155</v>
      </c>
      <c r="G160" s="254"/>
      <c r="H160" s="257">
        <v>40</v>
      </c>
      <c r="I160" s="258"/>
      <c r="J160" s="254"/>
      <c r="K160" s="254"/>
      <c r="L160" s="259"/>
      <c r="M160" s="260"/>
      <c r="N160" s="261"/>
      <c r="O160" s="261"/>
      <c r="P160" s="261"/>
      <c r="Q160" s="261"/>
      <c r="R160" s="261"/>
      <c r="S160" s="261"/>
      <c r="T160" s="262"/>
      <c r="U160" s="14"/>
      <c r="V160" s="14"/>
      <c r="W160" s="14"/>
      <c r="X160" s="14"/>
      <c r="Y160" s="14"/>
      <c r="Z160" s="14"/>
      <c r="AA160" s="14"/>
      <c r="AB160" s="14"/>
      <c r="AC160" s="14"/>
      <c r="AD160" s="14"/>
      <c r="AE160" s="14"/>
      <c r="AT160" s="263" t="s">
        <v>284</v>
      </c>
      <c r="AU160" s="263" t="s">
        <v>82</v>
      </c>
      <c r="AV160" s="14" t="s">
        <v>82</v>
      </c>
      <c r="AW160" s="14" t="s">
        <v>34</v>
      </c>
      <c r="AX160" s="14" t="s">
        <v>80</v>
      </c>
      <c r="AY160" s="263" t="s">
        <v>244</v>
      </c>
    </row>
    <row r="161" s="2" customFormat="1" ht="16.5" customHeight="1">
      <c r="A161" s="39"/>
      <c r="B161" s="40"/>
      <c r="C161" s="231" t="s">
        <v>494</v>
      </c>
      <c r="D161" s="231" t="s">
        <v>241</v>
      </c>
      <c r="E161" s="232" t="s">
        <v>3156</v>
      </c>
      <c r="F161" s="233" t="s">
        <v>3157</v>
      </c>
      <c r="G161" s="234" t="s">
        <v>250</v>
      </c>
      <c r="H161" s="235">
        <v>20</v>
      </c>
      <c r="I161" s="236"/>
      <c r="J161" s="237">
        <f>ROUND(I161*H161,2)</f>
        <v>0</v>
      </c>
      <c r="K161" s="233" t="s">
        <v>359</v>
      </c>
      <c r="L161" s="238"/>
      <c r="M161" s="239" t="s">
        <v>19</v>
      </c>
      <c r="N161" s="240"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364</v>
      </c>
      <c r="AT161" s="224" t="s">
        <v>241</v>
      </c>
      <c r="AU161" s="224" t="s">
        <v>82</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279</v>
      </c>
      <c r="BM161" s="224" t="s">
        <v>3158</v>
      </c>
    </row>
    <row r="162" s="2" customFormat="1" ht="21.75" customHeight="1">
      <c r="A162" s="39"/>
      <c r="B162" s="40"/>
      <c r="C162" s="231" t="s">
        <v>499</v>
      </c>
      <c r="D162" s="231" t="s">
        <v>241</v>
      </c>
      <c r="E162" s="232" t="s">
        <v>3159</v>
      </c>
      <c r="F162" s="233" t="s">
        <v>3160</v>
      </c>
      <c r="G162" s="234" t="s">
        <v>250</v>
      </c>
      <c r="H162" s="235">
        <v>200</v>
      </c>
      <c r="I162" s="236"/>
      <c r="J162" s="237">
        <f>ROUND(I162*H162,2)</f>
        <v>0</v>
      </c>
      <c r="K162" s="233" t="s">
        <v>359</v>
      </c>
      <c r="L162" s="238"/>
      <c r="M162" s="239" t="s">
        <v>19</v>
      </c>
      <c r="N162" s="240"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364</v>
      </c>
      <c r="AT162" s="224" t="s">
        <v>241</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279</v>
      </c>
      <c r="BM162" s="224" t="s">
        <v>3161</v>
      </c>
    </row>
    <row r="163" s="14" customFormat="1">
      <c r="A163" s="14"/>
      <c r="B163" s="253"/>
      <c r="C163" s="254"/>
      <c r="D163" s="241" t="s">
        <v>284</v>
      </c>
      <c r="E163" s="255" t="s">
        <v>19</v>
      </c>
      <c r="F163" s="256" t="s">
        <v>3162</v>
      </c>
      <c r="G163" s="254"/>
      <c r="H163" s="257">
        <v>200</v>
      </c>
      <c r="I163" s="258"/>
      <c r="J163" s="254"/>
      <c r="K163" s="254"/>
      <c r="L163" s="259"/>
      <c r="M163" s="260"/>
      <c r="N163" s="261"/>
      <c r="O163" s="261"/>
      <c r="P163" s="261"/>
      <c r="Q163" s="261"/>
      <c r="R163" s="261"/>
      <c r="S163" s="261"/>
      <c r="T163" s="262"/>
      <c r="U163" s="14"/>
      <c r="V163" s="14"/>
      <c r="W163" s="14"/>
      <c r="X163" s="14"/>
      <c r="Y163" s="14"/>
      <c r="Z163" s="14"/>
      <c r="AA163" s="14"/>
      <c r="AB163" s="14"/>
      <c r="AC163" s="14"/>
      <c r="AD163" s="14"/>
      <c r="AE163" s="14"/>
      <c r="AT163" s="263" t="s">
        <v>284</v>
      </c>
      <c r="AU163" s="263" t="s">
        <v>82</v>
      </c>
      <c r="AV163" s="14" t="s">
        <v>82</v>
      </c>
      <c r="AW163" s="14" t="s">
        <v>34</v>
      </c>
      <c r="AX163" s="14" t="s">
        <v>80</v>
      </c>
      <c r="AY163" s="263" t="s">
        <v>244</v>
      </c>
    </row>
    <row r="164" s="2" customFormat="1" ht="21.75" customHeight="1">
      <c r="A164" s="39"/>
      <c r="B164" s="40"/>
      <c r="C164" s="213" t="s">
        <v>503</v>
      </c>
      <c r="D164" s="213" t="s">
        <v>247</v>
      </c>
      <c r="E164" s="214" t="s">
        <v>897</v>
      </c>
      <c r="F164" s="215" t="s">
        <v>898</v>
      </c>
      <c r="G164" s="216" t="s">
        <v>250</v>
      </c>
      <c r="H164" s="217">
        <v>260</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252</v>
      </c>
      <c r="AT164" s="224" t="s">
        <v>247</v>
      </c>
      <c r="AU164" s="224" t="s">
        <v>82</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252</v>
      </c>
      <c r="BM164" s="224" t="s">
        <v>3163</v>
      </c>
    </row>
    <row r="165" s="14" customFormat="1">
      <c r="A165" s="14"/>
      <c r="B165" s="253"/>
      <c r="C165" s="254"/>
      <c r="D165" s="241" t="s">
        <v>284</v>
      </c>
      <c r="E165" s="255" t="s">
        <v>19</v>
      </c>
      <c r="F165" s="256" t="s">
        <v>3164</v>
      </c>
      <c r="G165" s="254"/>
      <c r="H165" s="257">
        <v>260</v>
      </c>
      <c r="I165" s="258"/>
      <c r="J165" s="254"/>
      <c r="K165" s="254"/>
      <c r="L165" s="259"/>
      <c r="M165" s="260"/>
      <c r="N165" s="261"/>
      <c r="O165" s="261"/>
      <c r="P165" s="261"/>
      <c r="Q165" s="261"/>
      <c r="R165" s="261"/>
      <c r="S165" s="261"/>
      <c r="T165" s="262"/>
      <c r="U165" s="14"/>
      <c r="V165" s="14"/>
      <c r="W165" s="14"/>
      <c r="X165" s="14"/>
      <c r="Y165" s="14"/>
      <c r="Z165" s="14"/>
      <c r="AA165" s="14"/>
      <c r="AB165" s="14"/>
      <c r="AC165" s="14"/>
      <c r="AD165" s="14"/>
      <c r="AE165" s="14"/>
      <c r="AT165" s="263" t="s">
        <v>284</v>
      </c>
      <c r="AU165" s="263" t="s">
        <v>82</v>
      </c>
      <c r="AV165" s="14" t="s">
        <v>82</v>
      </c>
      <c r="AW165" s="14" t="s">
        <v>34</v>
      </c>
      <c r="AX165" s="14" t="s">
        <v>80</v>
      </c>
      <c r="AY165" s="263" t="s">
        <v>244</v>
      </c>
    </row>
    <row r="166" s="2" customFormat="1" ht="21.75" customHeight="1">
      <c r="A166" s="39"/>
      <c r="B166" s="40"/>
      <c r="C166" s="231" t="s">
        <v>507</v>
      </c>
      <c r="D166" s="231" t="s">
        <v>241</v>
      </c>
      <c r="E166" s="232" t="s">
        <v>3165</v>
      </c>
      <c r="F166" s="233" t="s">
        <v>3166</v>
      </c>
      <c r="G166" s="234" t="s">
        <v>250</v>
      </c>
      <c r="H166" s="235">
        <v>20</v>
      </c>
      <c r="I166" s="236"/>
      <c r="J166" s="237">
        <f>ROUND(I166*H166,2)</f>
        <v>0</v>
      </c>
      <c r="K166" s="233" t="s">
        <v>359</v>
      </c>
      <c r="L166" s="238"/>
      <c r="M166" s="239" t="s">
        <v>19</v>
      </c>
      <c r="N166" s="240"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364</v>
      </c>
      <c r="AT166" s="224" t="s">
        <v>241</v>
      </c>
      <c r="AU166" s="224" t="s">
        <v>82</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279</v>
      </c>
      <c r="BM166" s="224" t="s">
        <v>3167</v>
      </c>
    </row>
    <row r="167" s="2" customFormat="1" ht="16.5" customHeight="1">
      <c r="A167" s="39"/>
      <c r="B167" s="40"/>
      <c r="C167" s="231" t="s">
        <v>513</v>
      </c>
      <c r="D167" s="231" t="s">
        <v>241</v>
      </c>
      <c r="E167" s="232" t="s">
        <v>3168</v>
      </c>
      <c r="F167" s="233" t="s">
        <v>3169</v>
      </c>
      <c r="G167" s="234" t="s">
        <v>250</v>
      </c>
      <c r="H167" s="235">
        <v>20</v>
      </c>
      <c r="I167" s="236"/>
      <c r="J167" s="237">
        <f>ROUND(I167*H167,2)</f>
        <v>0</v>
      </c>
      <c r="K167" s="233" t="s">
        <v>359</v>
      </c>
      <c r="L167" s="238"/>
      <c r="M167" s="239" t="s">
        <v>19</v>
      </c>
      <c r="N167" s="240"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364</v>
      </c>
      <c r="AT167" s="224" t="s">
        <v>241</v>
      </c>
      <c r="AU167" s="224" t="s">
        <v>82</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279</v>
      </c>
      <c r="BM167" s="224" t="s">
        <v>3170</v>
      </c>
    </row>
    <row r="168" s="2" customFormat="1" ht="21.75" customHeight="1">
      <c r="A168" s="39"/>
      <c r="B168" s="40"/>
      <c r="C168" s="213" t="s">
        <v>518</v>
      </c>
      <c r="D168" s="213" t="s">
        <v>247</v>
      </c>
      <c r="E168" s="214" t="s">
        <v>917</v>
      </c>
      <c r="F168" s="215" t="s">
        <v>918</v>
      </c>
      <c r="G168" s="216" t="s">
        <v>250</v>
      </c>
      <c r="H168" s="217">
        <v>40</v>
      </c>
      <c r="I168" s="218"/>
      <c r="J168" s="219">
        <f>ROUND(I168*H168,2)</f>
        <v>0</v>
      </c>
      <c r="K168" s="215" t="s">
        <v>359</v>
      </c>
      <c r="L168" s="45"/>
      <c r="M168" s="220" t="s">
        <v>19</v>
      </c>
      <c r="N168" s="221"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252</v>
      </c>
      <c r="AT168" s="224" t="s">
        <v>247</v>
      </c>
      <c r="AU168" s="224" t="s">
        <v>82</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252</v>
      </c>
      <c r="BM168" s="224" t="s">
        <v>3171</v>
      </c>
    </row>
    <row r="169" s="2" customFormat="1" ht="44.25" customHeight="1">
      <c r="A169" s="39"/>
      <c r="B169" s="40"/>
      <c r="C169" s="213" t="s">
        <v>522</v>
      </c>
      <c r="D169" s="213" t="s">
        <v>247</v>
      </c>
      <c r="E169" s="214" t="s">
        <v>900</v>
      </c>
      <c r="F169" s="215" t="s">
        <v>901</v>
      </c>
      <c r="G169" s="216" t="s">
        <v>258</v>
      </c>
      <c r="H169" s="217">
        <v>6</v>
      </c>
      <c r="I169" s="218"/>
      <c r="J169" s="219">
        <f>ROUND(I169*H169,2)</f>
        <v>0</v>
      </c>
      <c r="K169" s="215" t="s">
        <v>359</v>
      </c>
      <c r="L169" s="45"/>
      <c r="M169" s="220" t="s">
        <v>19</v>
      </c>
      <c r="N169" s="221"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391</v>
      </c>
      <c r="AT169" s="224" t="s">
        <v>247</v>
      </c>
      <c r="AU169" s="224" t="s">
        <v>82</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391</v>
      </c>
      <c r="BM169" s="224" t="s">
        <v>3172</v>
      </c>
    </row>
    <row r="170" s="2" customFormat="1" ht="44.25" customHeight="1">
      <c r="A170" s="39"/>
      <c r="B170" s="40"/>
      <c r="C170" s="213" t="s">
        <v>526</v>
      </c>
      <c r="D170" s="213" t="s">
        <v>247</v>
      </c>
      <c r="E170" s="214" t="s">
        <v>920</v>
      </c>
      <c r="F170" s="215" t="s">
        <v>921</v>
      </c>
      <c r="G170" s="216" t="s">
        <v>258</v>
      </c>
      <c r="H170" s="217">
        <v>18</v>
      </c>
      <c r="I170" s="218"/>
      <c r="J170" s="219">
        <f>ROUND(I170*H170,2)</f>
        <v>0</v>
      </c>
      <c r="K170" s="215" t="s">
        <v>359</v>
      </c>
      <c r="L170" s="45"/>
      <c r="M170" s="220" t="s">
        <v>19</v>
      </c>
      <c r="N170" s="221"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391</v>
      </c>
      <c r="AT170" s="224" t="s">
        <v>247</v>
      </c>
      <c r="AU170" s="224" t="s">
        <v>82</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391</v>
      </c>
      <c r="BM170" s="224" t="s">
        <v>3173</v>
      </c>
    </row>
    <row r="171" s="2" customFormat="1" ht="21.75" customHeight="1">
      <c r="A171" s="39"/>
      <c r="B171" s="40"/>
      <c r="C171" s="231" t="s">
        <v>530</v>
      </c>
      <c r="D171" s="231" t="s">
        <v>241</v>
      </c>
      <c r="E171" s="232" t="s">
        <v>3174</v>
      </c>
      <c r="F171" s="233" t="s">
        <v>3175</v>
      </c>
      <c r="G171" s="234" t="s">
        <v>250</v>
      </c>
      <c r="H171" s="235">
        <v>30</v>
      </c>
      <c r="I171" s="236"/>
      <c r="J171" s="237">
        <f>ROUND(I171*H171,2)</f>
        <v>0</v>
      </c>
      <c r="K171" s="233" t="s">
        <v>359</v>
      </c>
      <c r="L171" s="238"/>
      <c r="M171" s="239" t="s">
        <v>19</v>
      </c>
      <c r="N171" s="240" t="s">
        <v>44</v>
      </c>
      <c r="O171" s="85"/>
      <c r="P171" s="222">
        <f>O171*H171</f>
        <v>0</v>
      </c>
      <c r="Q171" s="222">
        <v>0</v>
      </c>
      <c r="R171" s="222">
        <f>Q171*H171</f>
        <v>0</v>
      </c>
      <c r="S171" s="222">
        <v>0</v>
      </c>
      <c r="T171" s="223">
        <f>S171*H171</f>
        <v>0</v>
      </c>
      <c r="U171" s="39"/>
      <c r="V171" s="39"/>
      <c r="W171" s="39"/>
      <c r="X171" s="39"/>
      <c r="Y171" s="39"/>
      <c r="Z171" s="39"/>
      <c r="AA171" s="39"/>
      <c r="AB171" s="39"/>
      <c r="AC171" s="39"/>
      <c r="AD171" s="39"/>
      <c r="AE171" s="39"/>
      <c r="AR171" s="224" t="s">
        <v>364</v>
      </c>
      <c r="AT171" s="224" t="s">
        <v>241</v>
      </c>
      <c r="AU171" s="224" t="s">
        <v>82</v>
      </c>
      <c r="AY171" s="18" t="s">
        <v>244</v>
      </c>
      <c r="BE171" s="225">
        <f>IF(N171="základní",J171,0)</f>
        <v>0</v>
      </c>
      <c r="BF171" s="225">
        <f>IF(N171="snížená",J171,0)</f>
        <v>0</v>
      </c>
      <c r="BG171" s="225">
        <f>IF(N171="zákl. přenesená",J171,0)</f>
        <v>0</v>
      </c>
      <c r="BH171" s="225">
        <f>IF(N171="sníž. přenesená",J171,0)</f>
        <v>0</v>
      </c>
      <c r="BI171" s="225">
        <f>IF(N171="nulová",J171,0)</f>
        <v>0</v>
      </c>
      <c r="BJ171" s="18" t="s">
        <v>80</v>
      </c>
      <c r="BK171" s="225">
        <f>ROUND(I171*H171,2)</f>
        <v>0</v>
      </c>
      <c r="BL171" s="18" t="s">
        <v>279</v>
      </c>
      <c r="BM171" s="224" t="s">
        <v>3176</v>
      </c>
    </row>
    <row r="172" s="2" customFormat="1" ht="21.75" customHeight="1">
      <c r="A172" s="39"/>
      <c r="B172" s="40"/>
      <c r="C172" s="213" t="s">
        <v>534</v>
      </c>
      <c r="D172" s="213" t="s">
        <v>247</v>
      </c>
      <c r="E172" s="214" t="s">
        <v>565</v>
      </c>
      <c r="F172" s="215" t="s">
        <v>566</v>
      </c>
      <c r="G172" s="216" t="s">
        <v>250</v>
      </c>
      <c r="H172" s="217">
        <v>30</v>
      </c>
      <c r="I172" s="218"/>
      <c r="J172" s="219">
        <f>ROUND(I172*H172,2)</f>
        <v>0</v>
      </c>
      <c r="K172" s="215" t="s">
        <v>359</v>
      </c>
      <c r="L172" s="45"/>
      <c r="M172" s="220" t="s">
        <v>19</v>
      </c>
      <c r="N172" s="221"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252</v>
      </c>
      <c r="AT172" s="224" t="s">
        <v>247</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252</v>
      </c>
      <c r="BM172" s="224" t="s">
        <v>3177</v>
      </c>
    </row>
    <row r="173" s="2" customFormat="1" ht="16.5" customHeight="1">
      <c r="A173" s="39"/>
      <c r="B173" s="40"/>
      <c r="C173" s="231" t="s">
        <v>538</v>
      </c>
      <c r="D173" s="231" t="s">
        <v>241</v>
      </c>
      <c r="E173" s="232" t="s">
        <v>3004</v>
      </c>
      <c r="F173" s="233" t="s">
        <v>3005</v>
      </c>
      <c r="G173" s="234" t="s">
        <v>250</v>
      </c>
      <c r="H173" s="235">
        <v>60</v>
      </c>
      <c r="I173" s="236"/>
      <c r="J173" s="237">
        <f>ROUND(I173*H173,2)</f>
        <v>0</v>
      </c>
      <c r="K173" s="233" t="s">
        <v>359</v>
      </c>
      <c r="L173" s="238"/>
      <c r="M173" s="239" t="s">
        <v>19</v>
      </c>
      <c r="N173" s="240"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364</v>
      </c>
      <c r="AT173" s="224" t="s">
        <v>241</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279</v>
      </c>
      <c r="BM173" s="224" t="s">
        <v>3178</v>
      </c>
    </row>
    <row r="174" s="14" customFormat="1">
      <c r="A174" s="14"/>
      <c r="B174" s="253"/>
      <c r="C174" s="254"/>
      <c r="D174" s="241" t="s">
        <v>284</v>
      </c>
      <c r="E174" s="255" t="s">
        <v>19</v>
      </c>
      <c r="F174" s="256" t="s">
        <v>3179</v>
      </c>
      <c r="G174" s="254"/>
      <c r="H174" s="257">
        <v>60</v>
      </c>
      <c r="I174" s="258"/>
      <c r="J174" s="254"/>
      <c r="K174" s="254"/>
      <c r="L174" s="259"/>
      <c r="M174" s="260"/>
      <c r="N174" s="261"/>
      <c r="O174" s="261"/>
      <c r="P174" s="261"/>
      <c r="Q174" s="261"/>
      <c r="R174" s="261"/>
      <c r="S174" s="261"/>
      <c r="T174" s="262"/>
      <c r="U174" s="14"/>
      <c r="V174" s="14"/>
      <c r="W174" s="14"/>
      <c r="X174" s="14"/>
      <c r="Y174" s="14"/>
      <c r="Z174" s="14"/>
      <c r="AA174" s="14"/>
      <c r="AB174" s="14"/>
      <c r="AC174" s="14"/>
      <c r="AD174" s="14"/>
      <c r="AE174" s="14"/>
      <c r="AT174" s="263" t="s">
        <v>284</v>
      </c>
      <c r="AU174" s="263" t="s">
        <v>82</v>
      </c>
      <c r="AV174" s="14" t="s">
        <v>82</v>
      </c>
      <c r="AW174" s="14" t="s">
        <v>34</v>
      </c>
      <c r="AX174" s="14" t="s">
        <v>80</v>
      </c>
      <c r="AY174" s="263" t="s">
        <v>244</v>
      </c>
    </row>
    <row r="175" s="2" customFormat="1" ht="21.75" customHeight="1">
      <c r="A175" s="39"/>
      <c r="B175" s="40"/>
      <c r="C175" s="213" t="s">
        <v>542</v>
      </c>
      <c r="D175" s="213" t="s">
        <v>247</v>
      </c>
      <c r="E175" s="214" t="s">
        <v>3180</v>
      </c>
      <c r="F175" s="215" t="s">
        <v>3181</v>
      </c>
      <c r="G175" s="216" t="s">
        <v>250</v>
      </c>
      <c r="H175" s="217">
        <v>60</v>
      </c>
      <c r="I175" s="218"/>
      <c r="J175" s="219">
        <f>ROUND(I175*H175,2)</f>
        <v>0</v>
      </c>
      <c r="K175" s="215" t="s">
        <v>359</v>
      </c>
      <c r="L175" s="45"/>
      <c r="M175" s="220" t="s">
        <v>19</v>
      </c>
      <c r="N175" s="221" t="s">
        <v>44</v>
      </c>
      <c r="O175" s="85"/>
      <c r="P175" s="222">
        <f>O175*H175</f>
        <v>0</v>
      </c>
      <c r="Q175" s="222">
        <v>0</v>
      </c>
      <c r="R175" s="222">
        <f>Q175*H175</f>
        <v>0</v>
      </c>
      <c r="S175" s="222">
        <v>0</v>
      </c>
      <c r="T175" s="223">
        <f>S175*H175</f>
        <v>0</v>
      </c>
      <c r="U175" s="39"/>
      <c r="V175" s="39"/>
      <c r="W175" s="39"/>
      <c r="X175" s="39"/>
      <c r="Y175" s="39"/>
      <c r="Z175" s="39"/>
      <c r="AA175" s="39"/>
      <c r="AB175" s="39"/>
      <c r="AC175" s="39"/>
      <c r="AD175" s="39"/>
      <c r="AE175" s="39"/>
      <c r="AR175" s="224" t="s">
        <v>252</v>
      </c>
      <c r="AT175" s="224" t="s">
        <v>247</v>
      </c>
      <c r="AU175" s="224" t="s">
        <v>82</v>
      </c>
      <c r="AY175" s="18" t="s">
        <v>244</v>
      </c>
      <c r="BE175" s="225">
        <f>IF(N175="základní",J175,0)</f>
        <v>0</v>
      </c>
      <c r="BF175" s="225">
        <f>IF(N175="snížená",J175,0)</f>
        <v>0</v>
      </c>
      <c r="BG175" s="225">
        <f>IF(N175="zákl. přenesená",J175,0)</f>
        <v>0</v>
      </c>
      <c r="BH175" s="225">
        <f>IF(N175="sníž. přenesená",J175,0)</f>
        <v>0</v>
      </c>
      <c r="BI175" s="225">
        <f>IF(N175="nulová",J175,0)</f>
        <v>0</v>
      </c>
      <c r="BJ175" s="18" t="s">
        <v>80</v>
      </c>
      <c r="BK175" s="225">
        <f>ROUND(I175*H175,2)</f>
        <v>0</v>
      </c>
      <c r="BL175" s="18" t="s">
        <v>252</v>
      </c>
      <c r="BM175" s="224" t="s">
        <v>3182</v>
      </c>
    </row>
    <row r="176" s="2" customFormat="1" ht="44.25" customHeight="1">
      <c r="A176" s="39"/>
      <c r="B176" s="40"/>
      <c r="C176" s="213" t="s">
        <v>546</v>
      </c>
      <c r="D176" s="213" t="s">
        <v>247</v>
      </c>
      <c r="E176" s="214" t="s">
        <v>1757</v>
      </c>
      <c r="F176" s="215" t="s">
        <v>1758</v>
      </c>
      <c r="G176" s="216" t="s">
        <v>258</v>
      </c>
      <c r="H176" s="217">
        <v>6</v>
      </c>
      <c r="I176" s="218"/>
      <c r="J176" s="219">
        <f>ROUND(I176*H176,2)</f>
        <v>0</v>
      </c>
      <c r="K176" s="215" t="s">
        <v>359</v>
      </c>
      <c r="L176" s="45"/>
      <c r="M176" s="220" t="s">
        <v>19</v>
      </c>
      <c r="N176" s="221" t="s">
        <v>44</v>
      </c>
      <c r="O176" s="85"/>
      <c r="P176" s="222">
        <f>O176*H176</f>
        <v>0</v>
      </c>
      <c r="Q176" s="222">
        <v>0</v>
      </c>
      <c r="R176" s="222">
        <f>Q176*H176</f>
        <v>0</v>
      </c>
      <c r="S176" s="222">
        <v>0</v>
      </c>
      <c r="T176" s="223">
        <f>S176*H176</f>
        <v>0</v>
      </c>
      <c r="U176" s="39"/>
      <c r="V176" s="39"/>
      <c r="W176" s="39"/>
      <c r="X176" s="39"/>
      <c r="Y176" s="39"/>
      <c r="Z176" s="39"/>
      <c r="AA176" s="39"/>
      <c r="AB176" s="39"/>
      <c r="AC176" s="39"/>
      <c r="AD176" s="39"/>
      <c r="AE176" s="39"/>
      <c r="AR176" s="224" t="s">
        <v>391</v>
      </c>
      <c r="AT176" s="224" t="s">
        <v>247</v>
      </c>
      <c r="AU176" s="224" t="s">
        <v>82</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391</v>
      </c>
      <c r="BM176" s="224" t="s">
        <v>3183</v>
      </c>
    </row>
    <row r="177" s="2" customFormat="1" ht="21.75" customHeight="1">
      <c r="A177" s="39"/>
      <c r="B177" s="40"/>
      <c r="C177" s="231" t="s">
        <v>550</v>
      </c>
      <c r="D177" s="231" t="s">
        <v>241</v>
      </c>
      <c r="E177" s="232" t="s">
        <v>3184</v>
      </c>
      <c r="F177" s="233" t="s">
        <v>3185</v>
      </c>
      <c r="G177" s="234" t="s">
        <v>250</v>
      </c>
      <c r="H177" s="235">
        <v>60</v>
      </c>
      <c r="I177" s="236"/>
      <c r="J177" s="237">
        <f>ROUND(I177*H177,2)</f>
        <v>0</v>
      </c>
      <c r="K177" s="233" t="s">
        <v>359</v>
      </c>
      <c r="L177" s="238"/>
      <c r="M177" s="239" t="s">
        <v>19</v>
      </c>
      <c r="N177" s="240"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364</v>
      </c>
      <c r="AT177" s="224" t="s">
        <v>241</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279</v>
      </c>
      <c r="BM177" s="224" t="s">
        <v>3186</v>
      </c>
    </row>
    <row r="178" s="14" customFormat="1">
      <c r="A178" s="14"/>
      <c r="B178" s="253"/>
      <c r="C178" s="254"/>
      <c r="D178" s="241" t="s">
        <v>284</v>
      </c>
      <c r="E178" s="255" t="s">
        <v>19</v>
      </c>
      <c r="F178" s="256" t="s">
        <v>3187</v>
      </c>
      <c r="G178" s="254"/>
      <c r="H178" s="257">
        <v>60</v>
      </c>
      <c r="I178" s="258"/>
      <c r="J178" s="254"/>
      <c r="K178" s="254"/>
      <c r="L178" s="259"/>
      <c r="M178" s="260"/>
      <c r="N178" s="261"/>
      <c r="O178" s="261"/>
      <c r="P178" s="261"/>
      <c r="Q178" s="261"/>
      <c r="R178" s="261"/>
      <c r="S178" s="261"/>
      <c r="T178" s="262"/>
      <c r="U178" s="14"/>
      <c r="V178" s="14"/>
      <c r="W178" s="14"/>
      <c r="X178" s="14"/>
      <c r="Y178" s="14"/>
      <c r="Z178" s="14"/>
      <c r="AA178" s="14"/>
      <c r="AB178" s="14"/>
      <c r="AC178" s="14"/>
      <c r="AD178" s="14"/>
      <c r="AE178" s="14"/>
      <c r="AT178" s="263" t="s">
        <v>284</v>
      </c>
      <c r="AU178" s="263" t="s">
        <v>82</v>
      </c>
      <c r="AV178" s="14" t="s">
        <v>82</v>
      </c>
      <c r="AW178" s="14" t="s">
        <v>34</v>
      </c>
      <c r="AX178" s="14" t="s">
        <v>80</v>
      </c>
      <c r="AY178" s="263" t="s">
        <v>244</v>
      </c>
    </row>
    <row r="179" s="2" customFormat="1" ht="16.5" customHeight="1">
      <c r="A179" s="39"/>
      <c r="B179" s="40"/>
      <c r="C179" s="231" t="s">
        <v>554</v>
      </c>
      <c r="D179" s="231" t="s">
        <v>241</v>
      </c>
      <c r="E179" s="232" t="s">
        <v>3188</v>
      </c>
      <c r="F179" s="233" t="s">
        <v>3189</v>
      </c>
      <c r="G179" s="234" t="s">
        <v>250</v>
      </c>
      <c r="H179" s="235">
        <v>60</v>
      </c>
      <c r="I179" s="236"/>
      <c r="J179" s="237">
        <f>ROUND(I179*H179,2)</f>
        <v>0</v>
      </c>
      <c r="K179" s="233" t="s">
        <v>359</v>
      </c>
      <c r="L179" s="238"/>
      <c r="M179" s="239" t="s">
        <v>19</v>
      </c>
      <c r="N179" s="240"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364</v>
      </c>
      <c r="AT179" s="224" t="s">
        <v>241</v>
      </c>
      <c r="AU179" s="224" t="s">
        <v>82</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279</v>
      </c>
      <c r="BM179" s="224" t="s">
        <v>3190</v>
      </c>
    </row>
    <row r="180" s="14" customFormat="1">
      <c r="A180" s="14"/>
      <c r="B180" s="253"/>
      <c r="C180" s="254"/>
      <c r="D180" s="241" t="s">
        <v>284</v>
      </c>
      <c r="E180" s="255" t="s">
        <v>19</v>
      </c>
      <c r="F180" s="256" t="s">
        <v>3179</v>
      </c>
      <c r="G180" s="254"/>
      <c r="H180" s="257">
        <v>60</v>
      </c>
      <c r="I180" s="258"/>
      <c r="J180" s="254"/>
      <c r="K180" s="254"/>
      <c r="L180" s="259"/>
      <c r="M180" s="260"/>
      <c r="N180" s="261"/>
      <c r="O180" s="261"/>
      <c r="P180" s="261"/>
      <c r="Q180" s="261"/>
      <c r="R180" s="261"/>
      <c r="S180" s="261"/>
      <c r="T180" s="262"/>
      <c r="U180" s="14"/>
      <c r="V180" s="14"/>
      <c r="W180" s="14"/>
      <c r="X180" s="14"/>
      <c r="Y180" s="14"/>
      <c r="Z180" s="14"/>
      <c r="AA180" s="14"/>
      <c r="AB180" s="14"/>
      <c r="AC180" s="14"/>
      <c r="AD180" s="14"/>
      <c r="AE180" s="14"/>
      <c r="AT180" s="263" t="s">
        <v>284</v>
      </c>
      <c r="AU180" s="263" t="s">
        <v>82</v>
      </c>
      <c r="AV180" s="14" t="s">
        <v>82</v>
      </c>
      <c r="AW180" s="14" t="s">
        <v>34</v>
      </c>
      <c r="AX180" s="14" t="s">
        <v>80</v>
      </c>
      <c r="AY180" s="263" t="s">
        <v>244</v>
      </c>
    </row>
    <row r="181" s="2" customFormat="1" ht="21.75" customHeight="1">
      <c r="A181" s="39"/>
      <c r="B181" s="40"/>
      <c r="C181" s="213" t="s">
        <v>560</v>
      </c>
      <c r="D181" s="213" t="s">
        <v>247</v>
      </c>
      <c r="E181" s="214" t="s">
        <v>3191</v>
      </c>
      <c r="F181" s="215" t="s">
        <v>3192</v>
      </c>
      <c r="G181" s="216" t="s">
        <v>250</v>
      </c>
      <c r="H181" s="217">
        <v>60</v>
      </c>
      <c r="I181" s="218"/>
      <c r="J181" s="219">
        <f>ROUND(I181*H181,2)</f>
        <v>0</v>
      </c>
      <c r="K181" s="215" t="s">
        <v>359</v>
      </c>
      <c r="L181" s="45"/>
      <c r="M181" s="220" t="s">
        <v>19</v>
      </c>
      <c r="N181" s="221"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252</v>
      </c>
      <c r="AT181" s="224" t="s">
        <v>247</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252</v>
      </c>
      <c r="BM181" s="224" t="s">
        <v>3193</v>
      </c>
    </row>
    <row r="182" s="2" customFormat="1" ht="44.25" customHeight="1">
      <c r="A182" s="39"/>
      <c r="B182" s="40"/>
      <c r="C182" s="213" t="s">
        <v>564</v>
      </c>
      <c r="D182" s="213" t="s">
        <v>247</v>
      </c>
      <c r="E182" s="214" t="s">
        <v>3194</v>
      </c>
      <c r="F182" s="215" t="s">
        <v>3195</v>
      </c>
      <c r="G182" s="216" t="s">
        <v>258</v>
      </c>
      <c r="H182" s="217">
        <v>32</v>
      </c>
      <c r="I182" s="218"/>
      <c r="J182" s="219">
        <f>ROUND(I182*H182,2)</f>
        <v>0</v>
      </c>
      <c r="K182" s="215" t="s">
        <v>359</v>
      </c>
      <c r="L182" s="45"/>
      <c r="M182" s="220" t="s">
        <v>19</v>
      </c>
      <c r="N182" s="221" t="s">
        <v>44</v>
      </c>
      <c r="O182" s="85"/>
      <c r="P182" s="222">
        <f>O182*H182</f>
        <v>0</v>
      </c>
      <c r="Q182" s="222">
        <v>0</v>
      </c>
      <c r="R182" s="222">
        <f>Q182*H182</f>
        <v>0</v>
      </c>
      <c r="S182" s="222">
        <v>0</v>
      </c>
      <c r="T182" s="223">
        <f>S182*H182</f>
        <v>0</v>
      </c>
      <c r="U182" s="39"/>
      <c r="V182" s="39"/>
      <c r="W182" s="39"/>
      <c r="X182" s="39"/>
      <c r="Y182" s="39"/>
      <c r="Z182" s="39"/>
      <c r="AA182" s="39"/>
      <c r="AB182" s="39"/>
      <c r="AC182" s="39"/>
      <c r="AD182" s="39"/>
      <c r="AE182" s="39"/>
      <c r="AR182" s="224" t="s">
        <v>391</v>
      </c>
      <c r="AT182" s="224" t="s">
        <v>247</v>
      </c>
      <c r="AU182" s="224" t="s">
        <v>82</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391</v>
      </c>
      <c r="BM182" s="224" t="s">
        <v>3196</v>
      </c>
    </row>
    <row r="183" s="2" customFormat="1">
      <c r="A183" s="39"/>
      <c r="B183" s="40"/>
      <c r="C183" s="41"/>
      <c r="D183" s="241" t="s">
        <v>282</v>
      </c>
      <c r="E183" s="41"/>
      <c r="F183" s="242" t="s">
        <v>3197</v>
      </c>
      <c r="G183" s="41"/>
      <c r="H183" s="41"/>
      <c r="I183" s="228"/>
      <c r="J183" s="41"/>
      <c r="K183" s="41"/>
      <c r="L183" s="45"/>
      <c r="M183" s="229"/>
      <c r="N183" s="230"/>
      <c r="O183" s="85"/>
      <c r="P183" s="85"/>
      <c r="Q183" s="85"/>
      <c r="R183" s="85"/>
      <c r="S183" s="85"/>
      <c r="T183" s="86"/>
      <c r="U183" s="39"/>
      <c r="V183" s="39"/>
      <c r="W183" s="39"/>
      <c r="X183" s="39"/>
      <c r="Y183" s="39"/>
      <c r="Z183" s="39"/>
      <c r="AA183" s="39"/>
      <c r="AB183" s="39"/>
      <c r="AC183" s="39"/>
      <c r="AD183" s="39"/>
      <c r="AE183" s="39"/>
      <c r="AT183" s="18" t="s">
        <v>282</v>
      </c>
      <c r="AU183" s="18" t="s">
        <v>82</v>
      </c>
    </row>
    <row r="184" s="13" customFormat="1">
      <c r="A184" s="13"/>
      <c r="B184" s="243"/>
      <c r="C184" s="244"/>
      <c r="D184" s="241" t="s">
        <v>284</v>
      </c>
      <c r="E184" s="245" t="s">
        <v>19</v>
      </c>
      <c r="F184" s="246" t="s">
        <v>3198</v>
      </c>
      <c r="G184" s="244"/>
      <c r="H184" s="245" t="s">
        <v>19</v>
      </c>
      <c r="I184" s="247"/>
      <c r="J184" s="244"/>
      <c r="K184" s="244"/>
      <c r="L184" s="248"/>
      <c r="M184" s="249"/>
      <c r="N184" s="250"/>
      <c r="O184" s="250"/>
      <c r="P184" s="250"/>
      <c r="Q184" s="250"/>
      <c r="R184" s="250"/>
      <c r="S184" s="250"/>
      <c r="T184" s="251"/>
      <c r="U184" s="13"/>
      <c r="V184" s="13"/>
      <c r="W184" s="13"/>
      <c r="X184" s="13"/>
      <c r="Y184" s="13"/>
      <c r="Z184" s="13"/>
      <c r="AA184" s="13"/>
      <c r="AB184" s="13"/>
      <c r="AC184" s="13"/>
      <c r="AD184" s="13"/>
      <c r="AE184" s="13"/>
      <c r="AT184" s="252" t="s">
        <v>284</v>
      </c>
      <c r="AU184" s="252" t="s">
        <v>82</v>
      </c>
      <c r="AV184" s="13" t="s">
        <v>80</v>
      </c>
      <c r="AW184" s="13" t="s">
        <v>34</v>
      </c>
      <c r="AX184" s="13" t="s">
        <v>73</v>
      </c>
      <c r="AY184" s="252" t="s">
        <v>244</v>
      </c>
    </row>
    <row r="185" s="14" customFormat="1">
      <c r="A185" s="14"/>
      <c r="B185" s="253"/>
      <c r="C185" s="254"/>
      <c r="D185" s="241" t="s">
        <v>284</v>
      </c>
      <c r="E185" s="255" t="s">
        <v>19</v>
      </c>
      <c r="F185" s="256" t="s">
        <v>8</v>
      </c>
      <c r="G185" s="254"/>
      <c r="H185" s="257">
        <v>12</v>
      </c>
      <c r="I185" s="258"/>
      <c r="J185" s="254"/>
      <c r="K185" s="254"/>
      <c r="L185" s="259"/>
      <c r="M185" s="260"/>
      <c r="N185" s="261"/>
      <c r="O185" s="261"/>
      <c r="P185" s="261"/>
      <c r="Q185" s="261"/>
      <c r="R185" s="261"/>
      <c r="S185" s="261"/>
      <c r="T185" s="262"/>
      <c r="U185" s="14"/>
      <c r="V185" s="14"/>
      <c r="W185" s="14"/>
      <c r="X185" s="14"/>
      <c r="Y185" s="14"/>
      <c r="Z185" s="14"/>
      <c r="AA185" s="14"/>
      <c r="AB185" s="14"/>
      <c r="AC185" s="14"/>
      <c r="AD185" s="14"/>
      <c r="AE185" s="14"/>
      <c r="AT185" s="263" t="s">
        <v>284</v>
      </c>
      <c r="AU185" s="263" t="s">
        <v>82</v>
      </c>
      <c r="AV185" s="14" t="s">
        <v>82</v>
      </c>
      <c r="AW185" s="14" t="s">
        <v>34</v>
      </c>
      <c r="AX185" s="14" t="s">
        <v>73</v>
      </c>
      <c r="AY185" s="263" t="s">
        <v>244</v>
      </c>
    </row>
    <row r="186" s="13" customFormat="1">
      <c r="A186" s="13"/>
      <c r="B186" s="243"/>
      <c r="C186" s="244"/>
      <c r="D186" s="241" t="s">
        <v>284</v>
      </c>
      <c r="E186" s="245" t="s">
        <v>19</v>
      </c>
      <c r="F186" s="246" t="s">
        <v>3199</v>
      </c>
      <c r="G186" s="244"/>
      <c r="H186" s="245" t="s">
        <v>19</v>
      </c>
      <c r="I186" s="247"/>
      <c r="J186" s="244"/>
      <c r="K186" s="244"/>
      <c r="L186" s="248"/>
      <c r="M186" s="249"/>
      <c r="N186" s="250"/>
      <c r="O186" s="250"/>
      <c r="P186" s="250"/>
      <c r="Q186" s="250"/>
      <c r="R186" s="250"/>
      <c r="S186" s="250"/>
      <c r="T186" s="251"/>
      <c r="U186" s="13"/>
      <c r="V186" s="13"/>
      <c r="W186" s="13"/>
      <c r="X186" s="13"/>
      <c r="Y186" s="13"/>
      <c r="Z186" s="13"/>
      <c r="AA186" s="13"/>
      <c r="AB186" s="13"/>
      <c r="AC186" s="13"/>
      <c r="AD186" s="13"/>
      <c r="AE186" s="13"/>
      <c r="AT186" s="252" t="s">
        <v>284</v>
      </c>
      <c r="AU186" s="252" t="s">
        <v>82</v>
      </c>
      <c r="AV186" s="13" t="s">
        <v>80</v>
      </c>
      <c r="AW186" s="13" t="s">
        <v>34</v>
      </c>
      <c r="AX186" s="13" t="s">
        <v>73</v>
      </c>
      <c r="AY186" s="252" t="s">
        <v>244</v>
      </c>
    </row>
    <row r="187" s="14" customFormat="1">
      <c r="A187" s="14"/>
      <c r="B187" s="253"/>
      <c r="C187" s="254"/>
      <c r="D187" s="241" t="s">
        <v>284</v>
      </c>
      <c r="E187" s="255" t="s">
        <v>19</v>
      </c>
      <c r="F187" s="256" t="s">
        <v>424</v>
      </c>
      <c r="G187" s="254"/>
      <c r="H187" s="257">
        <v>20</v>
      </c>
      <c r="I187" s="258"/>
      <c r="J187" s="254"/>
      <c r="K187" s="254"/>
      <c r="L187" s="259"/>
      <c r="M187" s="260"/>
      <c r="N187" s="261"/>
      <c r="O187" s="261"/>
      <c r="P187" s="261"/>
      <c r="Q187" s="261"/>
      <c r="R187" s="261"/>
      <c r="S187" s="261"/>
      <c r="T187" s="262"/>
      <c r="U187" s="14"/>
      <c r="V187" s="14"/>
      <c r="W187" s="14"/>
      <c r="X187" s="14"/>
      <c r="Y187" s="14"/>
      <c r="Z187" s="14"/>
      <c r="AA187" s="14"/>
      <c r="AB187" s="14"/>
      <c r="AC187" s="14"/>
      <c r="AD187" s="14"/>
      <c r="AE187" s="14"/>
      <c r="AT187" s="263" t="s">
        <v>284</v>
      </c>
      <c r="AU187" s="263" t="s">
        <v>82</v>
      </c>
      <c r="AV187" s="14" t="s">
        <v>82</v>
      </c>
      <c r="AW187" s="14" t="s">
        <v>34</v>
      </c>
      <c r="AX187" s="14" t="s">
        <v>73</v>
      </c>
      <c r="AY187" s="263" t="s">
        <v>244</v>
      </c>
    </row>
    <row r="188" s="15" customFormat="1">
      <c r="A188" s="15"/>
      <c r="B188" s="264"/>
      <c r="C188" s="265"/>
      <c r="D188" s="241" t="s">
        <v>284</v>
      </c>
      <c r="E188" s="266" t="s">
        <v>19</v>
      </c>
      <c r="F188" s="267" t="s">
        <v>287</v>
      </c>
      <c r="G188" s="265"/>
      <c r="H188" s="268">
        <v>32</v>
      </c>
      <c r="I188" s="269"/>
      <c r="J188" s="265"/>
      <c r="K188" s="265"/>
      <c r="L188" s="270"/>
      <c r="M188" s="271"/>
      <c r="N188" s="272"/>
      <c r="O188" s="272"/>
      <c r="P188" s="272"/>
      <c r="Q188" s="272"/>
      <c r="R188" s="272"/>
      <c r="S188" s="272"/>
      <c r="T188" s="273"/>
      <c r="U188" s="15"/>
      <c r="V188" s="15"/>
      <c r="W188" s="15"/>
      <c r="X188" s="15"/>
      <c r="Y188" s="15"/>
      <c r="Z188" s="15"/>
      <c r="AA188" s="15"/>
      <c r="AB188" s="15"/>
      <c r="AC188" s="15"/>
      <c r="AD188" s="15"/>
      <c r="AE188" s="15"/>
      <c r="AT188" s="274" t="s">
        <v>284</v>
      </c>
      <c r="AU188" s="274" t="s">
        <v>82</v>
      </c>
      <c r="AV188" s="15" t="s">
        <v>264</v>
      </c>
      <c r="AW188" s="15" t="s">
        <v>34</v>
      </c>
      <c r="AX188" s="15" t="s">
        <v>80</v>
      </c>
      <c r="AY188" s="274" t="s">
        <v>244</v>
      </c>
    </row>
    <row r="189" s="2" customFormat="1" ht="16.5" customHeight="1">
      <c r="A189" s="39"/>
      <c r="B189" s="40"/>
      <c r="C189" s="231" t="s">
        <v>568</v>
      </c>
      <c r="D189" s="231" t="s">
        <v>241</v>
      </c>
      <c r="E189" s="232" t="s">
        <v>3200</v>
      </c>
      <c r="F189" s="233" t="s">
        <v>3201</v>
      </c>
      <c r="G189" s="234" t="s">
        <v>250</v>
      </c>
      <c r="H189" s="235">
        <v>20</v>
      </c>
      <c r="I189" s="236"/>
      <c r="J189" s="237">
        <f>ROUND(I189*H189,2)</f>
        <v>0</v>
      </c>
      <c r="K189" s="233" t="s">
        <v>359</v>
      </c>
      <c r="L189" s="238"/>
      <c r="M189" s="239" t="s">
        <v>19</v>
      </c>
      <c r="N189" s="240" t="s">
        <v>44</v>
      </c>
      <c r="O189" s="85"/>
      <c r="P189" s="222">
        <f>O189*H189</f>
        <v>0</v>
      </c>
      <c r="Q189" s="222">
        <v>0</v>
      </c>
      <c r="R189" s="222">
        <f>Q189*H189</f>
        <v>0</v>
      </c>
      <c r="S189" s="222">
        <v>0</v>
      </c>
      <c r="T189" s="223">
        <f>S189*H189</f>
        <v>0</v>
      </c>
      <c r="U189" s="39"/>
      <c r="V189" s="39"/>
      <c r="W189" s="39"/>
      <c r="X189" s="39"/>
      <c r="Y189" s="39"/>
      <c r="Z189" s="39"/>
      <c r="AA189" s="39"/>
      <c r="AB189" s="39"/>
      <c r="AC189" s="39"/>
      <c r="AD189" s="39"/>
      <c r="AE189" s="39"/>
      <c r="AR189" s="224" t="s">
        <v>364</v>
      </c>
      <c r="AT189" s="224" t="s">
        <v>241</v>
      </c>
      <c r="AU189" s="224" t="s">
        <v>82</v>
      </c>
      <c r="AY189" s="18" t="s">
        <v>244</v>
      </c>
      <c r="BE189" s="225">
        <f>IF(N189="základní",J189,0)</f>
        <v>0</v>
      </c>
      <c r="BF189" s="225">
        <f>IF(N189="snížená",J189,0)</f>
        <v>0</v>
      </c>
      <c r="BG189" s="225">
        <f>IF(N189="zákl. přenesená",J189,0)</f>
        <v>0</v>
      </c>
      <c r="BH189" s="225">
        <f>IF(N189="sníž. přenesená",J189,0)</f>
        <v>0</v>
      </c>
      <c r="BI189" s="225">
        <f>IF(N189="nulová",J189,0)</f>
        <v>0</v>
      </c>
      <c r="BJ189" s="18" t="s">
        <v>80</v>
      </c>
      <c r="BK189" s="225">
        <f>ROUND(I189*H189,2)</f>
        <v>0</v>
      </c>
      <c r="BL189" s="18" t="s">
        <v>279</v>
      </c>
      <c r="BM189" s="224" t="s">
        <v>3202</v>
      </c>
    </row>
    <row r="190" s="2" customFormat="1" ht="16.5" customHeight="1">
      <c r="A190" s="39"/>
      <c r="B190" s="40"/>
      <c r="C190" s="231" t="s">
        <v>574</v>
      </c>
      <c r="D190" s="231" t="s">
        <v>241</v>
      </c>
      <c r="E190" s="232" t="s">
        <v>3203</v>
      </c>
      <c r="F190" s="233" t="s">
        <v>3204</v>
      </c>
      <c r="G190" s="234" t="s">
        <v>250</v>
      </c>
      <c r="H190" s="235">
        <v>100</v>
      </c>
      <c r="I190" s="236"/>
      <c r="J190" s="237">
        <f>ROUND(I190*H190,2)</f>
        <v>0</v>
      </c>
      <c r="K190" s="233" t="s">
        <v>359</v>
      </c>
      <c r="L190" s="238"/>
      <c r="M190" s="239" t="s">
        <v>19</v>
      </c>
      <c r="N190" s="240" t="s">
        <v>44</v>
      </c>
      <c r="O190" s="85"/>
      <c r="P190" s="222">
        <f>O190*H190</f>
        <v>0</v>
      </c>
      <c r="Q190" s="222">
        <v>0</v>
      </c>
      <c r="R190" s="222">
        <f>Q190*H190</f>
        <v>0</v>
      </c>
      <c r="S190" s="222">
        <v>0</v>
      </c>
      <c r="T190" s="223">
        <f>S190*H190</f>
        <v>0</v>
      </c>
      <c r="U190" s="39"/>
      <c r="V190" s="39"/>
      <c r="W190" s="39"/>
      <c r="X190" s="39"/>
      <c r="Y190" s="39"/>
      <c r="Z190" s="39"/>
      <c r="AA190" s="39"/>
      <c r="AB190" s="39"/>
      <c r="AC190" s="39"/>
      <c r="AD190" s="39"/>
      <c r="AE190" s="39"/>
      <c r="AR190" s="224" t="s">
        <v>364</v>
      </c>
      <c r="AT190" s="224" t="s">
        <v>241</v>
      </c>
      <c r="AU190" s="224" t="s">
        <v>82</v>
      </c>
      <c r="AY190" s="18" t="s">
        <v>244</v>
      </c>
      <c r="BE190" s="225">
        <f>IF(N190="základní",J190,0)</f>
        <v>0</v>
      </c>
      <c r="BF190" s="225">
        <f>IF(N190="snížená",J190,0)</f>
        <v>0</v>
      </c>
      <c r="BG190" s="225">
        <f>IF(N190="zákl. přenesená",J190,0)</f>
        <v>0</v>
      </c>
      <c r="BH190" s="225">
        <f>IF(N190="sníž. přenesená",J190,0)</f>
        <v>0</v>
      </c>
      <c r="BI190" s="225">
        <f>IF(N190="nulová",J190,0)</f>
        <v>0</v>
      </c>
      <c r="BJ190" s="18" t="s">
        <v>80</v>
      </c>
      <c r="BK190" s="225">
        <f>ROUND(I190*H190,2)</f>
        <v>0</v>
      </c>
      <c r="BL190" s="18" t="s">
        <v>279</v>
      </c>
      <c r="BM190" s="224" t="s">
        <v>3205</v>
      </c>
    </row>
    <row r="191" s="2" customFormat="1" ht="21.75" customHeight="1">
      <c r="A191" s="39"/>
      <c r="B191" s="40"/>
      <c r="C191" s="231" t="s">
        <v>578</v>
      </c>
      <c r="D191" s="231" t="s">
        <v>241</v>
      </c>
      <c r="E191" s="232" t="s">
        <v>3206</v>
      </c>
      <c r="F191" s="233" t="s">
        <v>3207</v>
      </c>
      <c r="G191" s="234" t="s">
        <v>250</v>
      </c>
      <c r="H191" s="235">
        <v>80</v>
      </c>
      <c r="I191" s="236"/>
      <c r="J191" s="237">
        <f>ROUND(I191*H191,2)</f>
        <v>0</v>
      </c>
      <c r="K191" s="233" t="s">
        <v>359</v>
      </c>
      <c r="L191" s="238"/>
      <c r="M191" s="239" t="s">
        <v>19</v>
      </c>
      <c r="N191" s="240" t="s">
        <v>44</v>
      </c>
      <c r="O191" s="85"/>
      <c r="P191" s="222">
        <f>O191*H191</f>
        <v>0</v>
      </c>
      <c r="Q191" s="222">
        <v>0</v>
      </c>
      <c r="R191" s="222">
        <f>Q191*H191</f>
        <v>0</v>
      </c>
      <c r="S191" s="222">
        <v>0</v>
      </c>
      <c r="T191" s="223">
        <f>S191*H191</f>
        <v>0</v>
      </c>
      <c r="U191" s="39"/>
      <c r="V191" s="39"/>
      <c r="W191" s="39"/>
      <c r="X191" s="39"/>
      <c r="Y191" s="39"/>
      <c r="Z191" s="39"/>
      <c r="AA191" s="39"/>
      <c r="AB191" s="39"/>
      <c r="AC191" s="39"/>
      <c r="AD191" s="39"/>
      <c r="AE191" s="39"/>
      <c r="AR191" s="224" t="s">
        <v>364</v>
      </c>
      <c r="AT191" s="224" t="s">
        <v>241</v>
      </c>
      <c r="AU191" s="224" t="s">
        <v>82</v>
      </c>
      <c r="AY191" s="18" t="s">
        <v>244</v>
      </c>
      <c r="BE191" s="225">
        <f>IF(N191="základní",J191,0)</f>
        <v>0</v>
      </c>
      <c r="BF191" s="225">
        <f>IF(N191="snížená",J191,0)</f>
        <v>0</v>
      </c>
      <c r="BG191" s="225">
        <f>IF(N191="zákl. přenesená",J191,0)</f>
        <v>0</v>
      </c>
      <c r="BH191" s="225">
        <f>IF(N191="sníž. přenesená",J191,0)</f>
        <v>0</v>
      </c>
      <c r="BI191" s="225">
        <f>IF(N191="nulová",J191,0)</f>
        <v>0</v>
      </c>
      <c r="BJ191" s="18" t="s">
        <v>80</v>
      </c>
      <c r="BK191" s="225">
        <f>ROUND(I191*H191,2)</f>
        <v>0</v>
      </c>
      <c r="BL191" s="18" t="s">
        <v>279</v>
      </c>
      <c r="BM191" s="224" t="s">
        <v>3208</v>
      </c>
    </row>
    <row r="192" s="2" customFormat="1" ht="16.5" customHeight="1">
      <c r="A192" s="39"/>
      <c r="B192" s="40"/>
      <c r="C192" s="213" t="s">
        <v>582</v>
      </c>
      <c r="D192" s="213" t="s">
        <v>247</v>
      </c>
      <c r="E192" s="214" t="s">
        <v>3209</v>
      </c>
      <c r="F192" s="215" t="s">
        <v>3210</v>
      </c>
      <c r="G192" s="216" t="s">
        <v>250</v>
      </c>
      <c r="H192" s="217">
        <v>200</v>
      </c>
      <c r="I192" s="218"/>
      <c r="J192" s="219">
        <f>ROUND(I192*H192,2)</f>
        <v>0</v>
      </c>
      <c r="K192" s="215" t="s">
        <v>359</v>
      </c>
      <c r="L192" s="45"/>
      <c r="M192" s="220" t="s">
        <v>19</v>
      </c>
      <c r="N192" s="221" t="s">
        <v>44</v>
      </c>
      <c r="O192" s="85"/>
      <c r="P192" s="222">
        <f>O192*H192</f>
        <v>0</v>
      </c>
      <c r="Q192" s="222">
        <v>0</v>
      </c>
      <c r="R192" s="222">
        <f>Q192*H192</f>
        <v>0</v>
      </c>
      <c r="S192" s="222">
        <v>0</v>
      </c>
      <c r="T192" s="223">
        <f>S192*H192</f>
        <v>0</v>
      </c>
      <c r="U192" s="39"/>
      <c r="V192" s="39"/>
      <c r="W192" s="39"/>
      <c r="X192" s="39"/>
      <c r="Y192" s="39"/>
      <c r="Z192" s="39"/>
      <c r="AA192" s="39"/>
      <c r="AB192" s="39"/>
      <c r="AC192" s="39"/>
      <c r="AD192" s="39"/>
      <c r="AE192" s="39"/>
      <c r="AR192" s="224" t="s">
        <v>252</v>
      </c>
      <c r="AT192" s="224" t="s">
        <v>247</v>
      </c>
      <c r="AU192" s="224" t="s">
        <v>82</v>
      </c>
      <c r="AY192" s="18" t="s">
        <v>244</v>
      </c>
      <c r="BE192" s="225">
        <f>IF(N192="základní",J192,0)</f>
        <v>0</v>
      </c>
      <c r="BF192" s="225">
        <f>IF(N192="snížená",J192,0)</f>
        <v>0</v>
      </c>
      <c r="BG192" s="225">
        <f>IF(N192="zákl. přenesená",J192,0)</f>
        <v>0</v>
      </c>
      <c r="BH192" s="225">
        <f>IF(N192="sníž. přenesená",J192,0)</f>
        <v>0</v>
      </c>
      <c r="BI192" s="225">
        <f>IF(N192="nulová",J192,0)</f>
        <v>0</v>
      </c>
      <c r="BJ192" s="18" t="s">
        <v>80</v>
      </c>
      <c r="BK192" s="225">
        <f>ROUND(I192*H192,2)</f>
        <v>0</v>
      </c>
      <c r="BL192" s="18" t="s">
        <v>252</v>
      </c>
      <c r="BM192" s="224" t="s">
        <v>3211</v>
      </c>
    </row>
    <row r="193" s="2" customFormat="1">
      <c r="A193" s="39"/>
      <c r="B193" s="40"/>
      <c r="C193" s="41"/>
      <c r="D193" s="241" t="s">
        <v>282</v>
      </c>
      <c r="E193" s="41"/>
      <c r="F193" s="242" t="s">
        <v>3212</v>
      </c>
      <c r="G193" s="41"/>
      <c r="H193" s="41"/>
      <c r="I193" s="228"/>
      <c r="J193" s="41"/>
      <c r="K193" s="41"/>
      <c r="L193" s="45"/>
      <c r="M193" s="229"/>
      <c r="N193" s="230"/>
      <c r="O193" s="85"/>
      <c r="P193" s="85"/>
      <c r="Q193" s="85"/>
      <c r="R193" s="85"/>
      <c r="S193" s="85"/>
      <c r="T193" s="86"/>
      <c r="U193" s="39"/>
      <c r="V193" s="39"/>
      <c r="W193" s="39"/>
      <c r="X193" s="39"/>
      <c r="Y193" s="39"/>
      <c r="Z193" s="39"/>
      <c r="AA193" s="39"/>
      <c r="AB193" s="39"/>
      <c r="AC193" s="39"/>
      <c r="AD193" s="39"/>
      <c r="AE193" s="39"/>
      <c r="AT193" s="18" t="s">
        <v>282</v>
      </c>
      <c r="AU193" s="18" t="s">
        <v>82</v>
      </c>
    </row>
    <row r="194" s="13" customFormat="1">
      <c r="A194" s="13"/>
      <c r="B194" s="243"/>
      <c r="C194" s="244"/>
      <c r="D194" s="241" t="s">
        <v>284</v>
      </c>
      <c r="E194" s="245" t="s">
        <v>19</v>
      </c>
      <c r="F194" s="246" t="s">
        <v>3213</v>
      </c>
      <c r="G194" s="244"/>
      <c r="H194" s="245" t="s">
        <v>19</v>
      </c>
      <c r="I194" s="247"/>
      <c r="J194" s="244"/>
      <c r="K194" s="244"/>
      <c r="L194" s="248"/>
      <c r="M194" s="249"/>
      <c r="N194" s="250"/>
      <c r="O194" s="250"/>
      <c r="P194" s="250"/>
      <c r="Q194" s="250"/>
      <c r="R194" s="250"/>
      <c r="S194" s="250"/>
      <c r="T194" s="251"/>
      <c r="U194" s="13"/>
      <c r="V194" s="13"/>
      <c r="W194" s="13"/>
      <c r="X194" s="13"/>
      <c r="Y194" s="13"/>
      <c r="Z194" s="13"/>
      <c r="AA194" s="13"/>
      <c r="AB194" s="13"/>
      <c r="AC194" s="13"/>
      <c r="AD194" s="13"/>
      <c r="AE194" s="13"/>
      <c r="AT194" s="252" t="s">
        <v>284</v>
      </c>
      <c r="AU194" s="252" t="s">
        <v>82</v>
      </c>
      <c r="AV194" s="13" t="s">
        <v>80</v>
      </c>
      <c r="AW194" s="13" t="s">
        <v>34</v>
      </c>
      <c r="AX194" s="13" t="s">
        <v>73</v>
      </c>
      <c r="AY194" s="252" t="s">
        <v>244</v>
      </c>
    </row>
    <row r="195" s="14" customFormat="1">
      <c r="A195" s="14"/>
      <c r="B195" s="253"/>
      <c r="C195" s="254"/>
      <c r="D195" s="241" t="s">
        <v>284</v>
      </c>
      <c r="E195" s="255" t="s">
        <v>19</v>
      </c>
      <c r="F195" s="256" t="s">
        <v>3214</v>
      </c>
      <c r="G195" s="254"/>
      <c r="H195" s="257">
        <v>120</v>
      </c>
      <c r="I195" s="258"/>
      <c r="J195" s="254"/>
      <c r="K195" s="254"/>
      <c r="L195" s="259"/>
      <c r="M195" s="260"/>
      <c r="N195" s="261"/>
      <c r="O195" s="261"/>
      <c r="P195" s="261"/>
      <c r="Q195" s="261"/>
      <c r="R195" s="261"/>
      <c r="S195" s="261"/>
      <c r="T195" s="262"/>
      <c r="U195" s="14"/>
      <c r="V195" s="14"/>
      <c r="W195" s="14"/>
      <c r="X195" s="14"/>
      <c r="Y195" s="14"/>
      <c r="Z195" s="14"/>
      <c r="AA195" s="14"/>
      <c r="AB195" s="14"/>
      <c r="AC195" s="14"/>
      <c r="AD195" s="14"/>
      <c r="AE195" s="14"/>
      <c r="AT195" s="263" t="s">
        <v>284</v>
      </c>
      <c r="AU195" s="263" t="s">
        <v>82</v>
      </c>
      <c r="AV195" s="14" t="s">
        <v>82</v>
      </c>
      <c r="AW195" s="14" t="s">
        <v>34</v>
      </c>
      <c r="AX195" s="14" t="s">
        <v>73</v>
      </c>
      <c r="AY195" s="263" t="s">
        <v>244</v>
      </c>
    </row>
    <row r="196" s="13" customFormat="1">
      <c r="A196" s="13"/>
      <c r="B196" s="243"/>
      <c r="C196" s="244"/>
      <c r="D196" s="241" t="s">
        <v>284</v>
      </c>
      <c r="E196" s="245" t="s">
        <v>19</v>
      </c>
      <c r="F196" s="246" t="s">
        <v>3215</v>
      </c>
      <c r="G196" s="244"/>
      <c r="H196" s="245" t="s">
        <v>19</v>
      </c>
      <c r="I196" s="247"/>
      <c r="J196" s="244"/>
      <c r="K196" s="244"/>
      <c r="L196" s="248"/>
      <c r="M196" s="249"/>
      <c r="N196" s="250"/>
      <c r="O196" s="250"/>
      <c r="P196" s="250"/>
      <c r="Q196" s="250"/>
      <c r="R196" s="250"/>
      <c r="S196" s="250"/>
      <c r="T196" s="251"/>
      <c r="U196" s="13"/>
      <c r="V196" s="13"/>
      <c r="W196" s="13"/>
      <c r="X196" s="13"/>
      <c r="Y196" s="13"/>
      <c r="Z196" s="13"/>
      <c r="AA196" s="13"/>
      <c r="AB196" s="13"/>
      <c r="AC196" s="13"/>
      <c r="AD196" s="13"/>
      <c r="AE196" s="13"/>
      <c r="AT196" s="252" t="s">
        <v>284</v>
      </c>
      <c r="AU196" s="252" t="s">
        <v>82</v>
      </c>
      <c r="AV196" s="13" t="s">
        <v>80</v>
      </c>
      <c r="AW196" s="13" t="s">
        <v>34</v>
      </c>
      <c r="AX196" s="13" t="s">
        <v>73</v>
      </c>
      <c r="AY196" s="252" t="s">
        <v>244</v>
      </c>
    </row>
    <row r="197" s="14" customFormat="1">
      <c r="A197" s="14"/>
      <c r="B197" s="253"/>
      <c r="C197" s="254"/>
      <c r="D197" s="241" t="s">
        <v>284</v>
      </c>
      <c r="E197" s="255" t="s">
        <v>19</v>
      </c>
      <c r="F197" s="256" t="s">
        <v>1009</v>
      </c>
      <c r="G197" s="254"/>
      <c r="H197" s="257">
        <v>80</v>
      </c>
      <c r="I197" s="258"/>
      <c r="J197" s="254"/>
      <c r="K197" s="254"/>
      <c r="L197" s="259"/>
      <c r="M197" s="260"/>
      <c r="N197" s="261"/>
      <c r="O197" s="261"/>
      <c r="P197" s="261"/>
      <c r="Q197" s="261"/>
      <c r="R197" s="261"/>
      <c r="S197" s="261"/>
      <c r="T197" s="262"/>
      <c r="U197" s="14"/>
      <c r="V197" s="14"/>
      <c r="W197" s="14"/>
      <c r="X197" s="14"/>
      <c r="Y197" s="14"/>
      <c r="Z197" s="14"/>
      <c r="AA197" s="14"/>
      <c r="AB197" s="14"/>
      <c r="AC197" s="14"/>
      <c r="AD197" s="14"/>
      <c r="AE197" s="14"/>
      <c r="AT197" s="263" t="s">
        <v>284</v>
      </c>
      <c r="AU197" s="263" t="s">
        <v>82</v>
      </c>
      <c r="AV197" s="14" t="s">
        <v>82</v>
      </c>
      <c r="AW197" s="14" t="s">
        <v>34</v>
      </c>
      <c r="AX197" s="14" t="s">
        <v>73</v>
      </c>
      <c r="AY197" s="263" t="s">
        <v>244</v>
      </c>
    </row>
    <row r="198" s="15" customFormat="1">
      <c r="A198" s="15"/>
      <c r="B198" s="264"/>
      <c r="C198" s="265"/>
      <c r="D198" s="241" t="s">
        <v>284</v>
      </c>
      <c r="E198" s="266" t="s">
        <v>19</v>
      </c>
      <c r="F198" s="267" t="s">
        <v>287</v>
      </c>
      <c r="G198" s="265"/>
      <c r="H198" s="268">
        <v>200</v>
      </c>
      <c r="I198" s="269"/>
      <c r="J198" s="265"/>
      <c r="K198" s="265"/>
      <c r="L198" s="270"/>
      <c r="M198" s="271"/>
      <c r="N198" s="272"/>
      <c r="O198" s="272"/>
      <c r="P198" s="272"/>
      <c r="Q198" s="272"/>
      <c r="R198" s="272"/>
      <c r="S198" s="272"/>
      <c r="T198" s="273"/>
      <c r="U198" s="15"/>
      <c r="V198" s="15"/>
      <c r="W198" s="15"/>
      <c r="X198" s="15"/>
      <c r="Y198" s="15"/>
      <c r="Z198" s="15"/>
      <c r="AA198" s="15"/>
      <c r="AB198" s="15"/>
      <c r="AC198" s="15"/>
      <c r="AD198" s="15"/>
      <c r="AE198" s="15"/>
      <c r="AT198" s="274" t="s">
        <v>284</v>
      </c>
      <c r="AU198" s="274" t="s">
        <v>82</v>
      </c>
      <c r="AV198" s="15" t="s">
        <v>264</v>
      </c>
      <c r="AW198" s="15" t="s">
        <v>34</v>
      </c>
      <c r="AX198" s="15" t="s">
        <v>80</v>
      </c>
      <c r="AY198" s="274" t="s">
        <v>244</v>
      </c>
    </row>
    <row r="199" s="2" customFormat="1" ht="24.15" customHeight="1">
      <c r="A199" s="39"/>
      <c r="B199" s="40"/>
      <c r="C199" s="231" t="s">
        <v>586</v>
      </c>
      <c r="D199" s="231" t="s">
        <v>241</v>
      </c>
      <c r="E199" s="232" t="s">
        <v>3216</v>
      </c>
      <c r="F199" s="233" t="s">
        <v>3217</v>
      </c>
      <c r="G199" s="234" t="s">
        <v>250</v>
      </c>
      <c r="H199" s="235">
        <v>110</v>
      </c>
      <c r="I199" s="236"/>
      <c r="J199" s="237">
        <f>ROUND(I199*H199,2)</f>
        <v>0</v>
      </c>
      <c r="K199" s="233" t="s">
        <v>359</v>
      </c>
      <c r="L199" s="238"/>
      <c r="M199" s="239" t="s">
        <v>19</v>
      </c>
      <c r="N199" s="240" t="s">
        <v>44</v>
      </c>
      <c r="O199" s="85"/>
      <c r="P199" s="222">
        <f>O199*H199</f>
        <v>0</v>
      </c>
      <c r="Q199" s="222">
        <v>0</v>
      </c>
      <c r="R199" s="222">
        <f>Q199*H199</f>
        <v>0</v>
      </c>
      <c r="S199" s="222">
        <v>0</v>
      </c>
      <c r="T199" s="223">
        <f>S199*H199</f>
        <v>0</v>
      </c>
      <c r="U199" s="39"/>
      <c r="V199" s="39"/>
      <c r="W199" s="39"/>
      <c r="X199" s="39"/>
      <c r="Y199" s="39"/>
      <c r="Z199" s="39"/>
      <c r="AA199" s="39"/>
      <c r="AB199" s="39"/>
      <c r="AC199" s="39"/>
      <c r="AD199" s="39"/>
      <c r="AE199" s="39"/>
      <c r="AR199" s="224" t="s">
        <v>364</v>
      </c>
      <c r="AT199" s="224" t="s">
        <v>241</v>
      </c>
      <c r="AU199" s="224" t="s">
        <v>82</v>
      </c>
      <c r="AY199" s="18" t="s">
        <v>244</v>
      </c>
      <c r="BE199" s="225">
        <f>IF(N199="základní",J199,0)</f>
        <v>0</v>
      </c>
      <c r="BF199" s="225">
        <f>IF(N199="snížená",J199,0)</f>
        <v>0</v>
      </c>
      <c r="BG199" s="225">
        <f>IF(N199="zákl. přenesená",J199,0)</f>
        <v>0</v>
      </c>
      <c r="BH199" s="225">
        <f>IF(N199="sníž. přenesená",J199,0)</f>
        <v>0</v>
      </c>
      <c r="BI199" s="225">
        <f>IF(N199="nulová",J199,0)</f>
        <v>0</v>
      </c>
      <c r="BJ199" s="18" t="s">
        <v>80</v>
      </c>
      <c r="BK199" s="225">
        <f>ROUND(I199*H199,2)</f>
        <v>0</v>
      </c>
      <c r="BL199" s="18" t="s">
        <v>279</v>
      </c>
      <c r="BM199" s="224" t="s">
        <v>3218</v>
      </c>
    </row>
    <row r="200" s="14" customFormat="1">
      <c r="A200" s="14"/>
      <c r="B200" s="253"/>
      <c r="C200" s="254"/>
      <c r="D200" s="241" t="s">
        <v>284</v>
      </c>
      <c r="E200" s="255" t="s">
        <v>19</v>
      </c>
      <c r="F200" s="256" t="s">
        <v>3219</v>
      </c>
      <c r="G200" s="254"/>
      <c r="H200" s="257">
        <v>110</v>
      </c>
      <c r="I200" s="258"/>
      <c r="J200" s="254"/>
      <c r="K200" s="254"/>
      <c r="L200" s="259"/>
      <c r="M200" s="260"/>
      <c r="N200" s="261"/>
      <c r="O200" s="261"/>
      <c r="P200" s="261"/>
      <c r="Q200" s="261"/>
      <c r="R200" s="261"/>
      <c r="S200" s="261"/>
      <c r="T200" s="262"/>
      <c r="U200" s="14"/>
      <c r="V200" s="14"/>
      <c r="W200" s="14"/>
      <c r="X200" s="14"/>
      <c r="Y200" s="14"/>
      <c r="Z200" s="14"/>
      <c r="AA200" s="14"/>
      <c r="AB200" s="14"/>
      <c r="AC200" s="14"/>
      <c r="AD200" s="14"/>
      <c r="AE200" s="14"/>
      <c r="AT200" s="263" t="s">
        <v>284</v>
      </c>
      <c r="AU200" s="263" t="s">
        <v>82</v>
      </c>
      <c r="AV200" s="14" t="s">
        <v>82</v>
      </c>
      <c r="AW200" s="14" t="s">
        <v>34</v>
      </c>
      <c r="AX200" s="14" t="s">
        <v>80</v>
      </c>
      <c r="AY200" s="263" t="s">
        <v>244</v>
      </c>
    </row>
    <row r="201" s="2" customFormat="1" ht="37.8" customHeight="1">
      <c r="A201" s="39"/>
      <c r="B201" s="40"/>
      <c r="C201" s="213" t="s">
        <v>590</v>
      </c>
      <c r="D201" s="213" t="s">
        <v>247</v>
      </c>
      <c r="E201" s="214" t="s">
        <v>3007</v>
      </c>
      <c r="F201" s="215" t="s">
        <v>3008</v>
      </c>
      <c r="G201" s="216" t="s">
        <v>250</v>
      </c>
      <c r="H201" s="217">
        <v>110</v>
      </c>
      <c r="I201" s="218"/>
      <c r="J201" s="219">
        <f>ROUND(I201*H201,2)</f>
        <v>0</v>
      </c>
      <c r="K201" s="215" t="s">
        <v>359</v>
      </c>
      <c r="L201" s="45"/>
      <c r="M201" s="220" t="s">
        <v>19</v>
      </c>
      <c r="N201" s="221" t="s">
        <v>44</v>
      </c>
      <c r="O201" s="85"/>
      <c r="P201" s="222">
        <f>O201*H201</f>
        <v>0</v>
      </c>
      <c r="Q201" s="222">
        <v>0</v>
      </c>
      <c r="R201" s="222">
        <f>Q201*H201</f>
        <v>0</v>
      </c>
      <c r="S201" s="222">
        <v>0</v>
      </c>
      <c r="T201" s="223">
        <f>S201*H201</f>
        <v>0</v>
      </c>
      <c r="U201" s="39"/>
      <c r="V201" s="39"/>
      <c r="W201" s="39"/>
      <c r="X201" s="39"/>
      <c r="Y201" s="39"/>
      <c r="Z201" s="39"/>
      <c r="AA201" s="39"/>
      <c r="AB201" s="39"/>
      <c r="AC201" s="39"/>
      <c r="AD201" s="39"/>
      <c r="AE201" s="39"/>
      <c r="AR201" s="224" t="s">
        <v>252</v>
      </c>
      <c r="AT201" s="224" t="s">
        <v>247</v>
      </c>
      <c r="AU201" s="224" t="s">
        <v>82</v>
      </c>
      <c r="AY201" s="18" t="s">
        <v>244</v>
      </c>
      <c r="BE201" s="225">
        <f>IF(N201="základní",J201,0)</f>
        <v>0</v>
      </c>
      <c r="BF201" s="225">
        <f>IF(N201="snížená",J201,0)</f>
        <v>0</v>
      </c>
      <c r="BG201" s="225">
        <f>IF(N201="zákl. přenesená",J201,0)</f>
        <v>0</v>
      </c>
      <c r="BH201" s="225">
        <f>IF(N201="sníž. přenesená",J201,0)</f>
        <v>0</v>
      </c>
      <c r="BI201" s="225">
        <f>IF(N201="nulová",J201,0)</f>
        <v>0</v>
      </c>
      <c r="BJ201" s="18" t="s">
        <v>80</v>
      </c>
      <c r="BK201" s="225">
        <f>ROUND(I201*H201,2)</f>
        <v>0</v>
      </c>
      <c r="BL201" s="18" t="s">
        <v>252</v>
      </c>
      <c r="BM201" s="224" t="s">
        <v>3220</v>
      </c>
    </row>
    <row r="202" s="2" customFormat="1" ht="21.75" customHeight="1">
      <c r="A202" s="39"/>
      <c r="B202" s="40"/>
      <c r="C202" s="231" t="s">
        <v>594</v>
      </c>
      <c r="D202" s="231" t="s">
        <v>241</v>
      </c>
      <c r="E202" s="232" t="s">
        <v>2998</v>
      </c>
      <c r="F202" s="233" t="s">
        <v>2999</v>
      </c>
      <c r="G202" s="234" t="s">
        <v>258</v>
      </c>
      <c r="H202" s="235">
        <v>10</v>
      </c>
      <c r="I202" s="236"/>
      <c r="J202" s="237">
        <f>ROUND(I202*H202,2)</f>
        <v>0</v>
      </c>
      <c r="K202" s="233" t="s">
        <v>359</v>
      </c>
      <c r="L202" s="238"/>
      <c r="M202" s="239" t="s">
        <v>19</v>
      </c>
      <c r="N202" s="240" t="s">
        <v>44</v>
      </c>
      <c r="O202" s="85"/>
      <c r="P202" s="222">
        <f>O202*H202</f>
        <v>0</v>
      </c>
      <c r="Q202" s="222">
        <v>0</v>
      </c>
      <c r="R202" s="222">
        <f>Q202*H202</f>
        <v>0</v>
      </c>
      <c r="S202" s="222">
        <v>0</v>
      </c>
      <c r="T202" s="223">
        <f>S202*H202</f>
        <v>0</v>
      </c>
      <c r="U202" s="39"/>
      <c r="V202" s="39"/>
      <c r="W202" s="39"/>
      <c r="X202" s="39"/>
      <c r="Y202" s="39"/>
      <c r="Z202" s="39"/>
      <c r="AA202" s="39"/>
      <c r="AB202" s="39"/>
      <c r="AC202" s="39"/>
      <c r="AD202" s="39"/>
      <c r="AE202" s="39"/>
      <c r="AR202" s="224" t="s">
        <v>364</v>
      </c>
      <c r="AT202" s="224" t="s">
        <v>241</v>
      </c>
      <c r="AU202" s="224" t="s">
        <v>82</v>
      </c>
      <c r="AY202" s="18" t="s">
        <v>244</v>
      </c>
      <c r="BE202" s="225">
        <f>IF(N202="základní",J202,0)</f>
        <v>0</v>
      </c>
      <c r="BF202" s="225">
        <f>IF(N202="snížená",J202,0)</f>
        <v>0</v>
      </c>
      <c r="BG202" s="225">
        <f>IF(N202="zákl. přenesená",J202,0)</f>
        <v>0</v>
      </c>
      <c r="BH202" s="225">
        <f>IF(N202="sníž. přenesená",J202,0)</f>
        <v>0</v>
      </c>
      <c r="BI202" s="225">
        <f>IF(N202="nulová",J202,0)</f>
        <v>0</v>
      </c>
      <c r="BJ202" s="18" t="s">
        <v>80</v>
      </c>
      <c r="BK202" s="225">
        <f>ROUND(I202*H202,2)</f>
        <v>0</v>
      </c>
      <c r="BL202" s="18" t="s">
        <v>279</v>
      </c>
      <c r="BM202" s="224" t="s">
        <v>3221</v>
      </c>
    </row>
    <row r="203" s="2" customFormat="1" ht="24.15" customHeight="1">
      <c r="A203" s="39"/>
      <c r="B203" s="40"/>
      <c r="C203" s="213" t="s">
        <v>598</v>
      </c>
      <c r="D203" s="213" t="s">
        <v>247</v>
      </c>
      <c r="E203" s="214" t="s">
        <v>3001</v>
      </c>
      <c r="F203" s="215" t="s">
        <v>3002</v>
      </c>
      <c r="G203" s="216" t="s">
        <v>258</v>
      </c>
      <c r="H203" s="217">
        <v>10</v>
      </c>
      <c r="I203" s="218"/>
      <c r="J203" s="219">
        <f>ROUND(I203*H203,2)</f>
        <v>0</v>
      </c>
      <c r="K203" s="215" t="s">
        <v>359</v>
      </c>
      <c r="L203" s="45"/>
      <c r="M203" s="220" t="s">
        <v>19</v>
      </c>
      <c r="N203" s="221" t="s">
        <v>44</v>
      </c>
      <c r="O203" s="85"/>
      <c r="P203" s="222">
        <f>O203*H203</f>
        <v>0</v>
      </c>
      <c r="Q203" s="222">
        <v>0</v>
      </c>
      <c r="R203" s="222">
        <f>Q203*H203</f>
        <v>0</v>
      </c>
      <c r="S203" s="222">
        <v>0</v>
      </c>
      <c r="T203" s="223">
        <f>S203*H203</f>
        <v>0</v>
      </c>
      <c r="U203" s="39"/>
      <c r="V203" s="39"/>
      <c r="W203" s="39"/>
      <c r="X203" s="39"/>
      <c r="Y203" s="39"/>
      <c r="Z203" s="39"/>
      <c r="AA203" s="39"/>
      <c r="AB203" s="39"/>
      <c r="AC203" s="39"/>
      <c r="AD203" s="39"/>
      <c r="AE203" s="39"/>
      <c r="AR203" s="224" t="s">
        <v>391</v>
      </c>
      <c r="AT203" s="224" t="s">
        <v>247</v>
      </c>
      <c r="AU203" s="224" t="s">
        <v>82</v>
      </c>
      <c r="AY203" s="18" t="s">
        <v>244</v>
      </c>
      <c r="BE203" s="225">
        <f>IF(N203="základní",J203,0)</f>
        <v>0</v>
      </c>
      <c r="BF203" s="225">
        <f>IF(N203="snížená",J203,0)</f>
        <v>0</v>
      </c>
      <c r="BG203" s="225">
        <f>IF(N203="zákl. přenesená",J203,0)</f>
        <v>0</v>
      </c>
      <c r="BH203" s="225">
        <f>IF(N203="sníž. přenesená",J203,0)</f>
        <v>0</v>
      </c>
      <c r="BI203" s="225">
        <f>IF(N203="nulová",J203,0)</f>
        <v>0</v>
      </c>
      <c r="BJ203" s="18" t="s">
        <v>80</v>
      </c>
      <c r="BK203" s="225">
        <f>ROUND(I203*H203,2)</f>
        <v>0</v>
      </c>
      <c r="BL203" s="18" t="s">
        <v>391</v>
      </c>
      <c r="BM203" s="224" t="s">
        <v>3222</v>
      </c>
    </row>
    <row r="204" s="12" customFormat="1" ht="22.8" customHeight="1">
      <c r="A204" s="12"/>
      <c r="B204" s="197"/>
      <c r="C204" s="198"/>
      <c r="D204" s="199" t="s">
        <v>72</v>
      </c>
      <c r="E204" s="211" t="s">
        <v>3223</v>
      </c>
      <c r="F204" s="211" t="s">
        <v>3224</v>
      </c>
      <c r="G204" s="198"/>
      <c r="H204" s="198"/>
      <c r="I204" s="201"/>
      <c r="J204" s="212">
        <f>BK204</f>
        <v>0</v>
      </c>
      <c r="K204" s="198"/>
      <c r="L204" s="203"/>
      <c r="M204" s="204"/>
      <c r="N204" s="205"/>
      <c r="O204" s="205"/>
      <c r="P204" s="206">
        <f>SUM(P205:P220)</f>
        <v>0</v>
      </c>
      <c r="Q204" s="205"/>
      <c r="R204" s="206">
        <f>SUM(R205:R220)</f>
        <v>0</v>
      </c>
      <c r="S204" s="205"/>
      <c r="T204" s="207">
        <f>SUM(T205:T220)</f>
        <v>0</v>
      </c>
      <c r="U204" s="12"/>
      <c r="V204" s="12"/>
      <c r="W204" s="12"/>
      <c r="X204" s="12"/>
      <c r="Y204" s="12"/>
      <c r="Z204" s="12"/>
      <c r="AA204" s="12"/>
      <c r="AB204" s="12"/>
      <c r="AC204" s="12"/>
      <c r="AD204" s="12"/>
      <c r="AE204" s="12"/>
      <c r="AR204" s="208" t="s">
        <v>80</v>
      </c>
      <c r="AT204" s="209" t="s">
        <v>72</v>
      </c>
      <c r="AU204" s="209" t="s">
        <v>80</v>
      </c>
      <c r="AY204" s="208" t="s">
        <v>244</v>
      </c>
      <c r="BK204" s="210">
        <f>SUM(BK205:BK220)</f>
        <v>0</v>
      </c>
    </row>
    <row r="205" s="2" customFormat="1" ht="21.75" customHeight="1">
      <c r="A205" s="39"/>
      <c r="B205" s="40"/>
      <c r="C205" s="231" t="s">
        <v>602</v>
      </c>
      <c r="D205" s="231" t="s">
        <v>241</v>
      </c>
      <c r="E205" s="232" t="s">
        <v>3225</v>
      </c>
      <c r="F205" s="233" t="s">
        <v>3226</v>
      </c>
      <c r="G205" s="234" t="s">
        <v>250</v>
      </c>
      <c r="H205" s="235">
        <v>60</v>
      </c>
      <c r="I205" s="236"/>
      <c r="J205" s="237">
        <f>ROUND(I205*H205,2)</f>
        <v>0</v>
      </c>
      <c r="K205" s="233" t="s">
        <v>359</v>
      </c>
      <c r="L205" s="238"/>
      <c r="M205" s="239" t="s">
        <v>19</v>
      </c>
      <c r="N205" s="240" t="s">
        <v>44</v>
      </c>
      <c r="O205" s="85"/>
      <c r="P205" s="222">
        <f>O205*H205</f>
        <v>0</v>
      </c>
      <c r="Q205" s="222">
        <v>0</v>
      </c>
      <c r="R205" s="222">
        <f>Q205*H205</f>
        <v>0</v>
      </c>
      <c r="S205" s="222">
        <v>0</v>
      </c>
      <c r="T205" s="223">
        <f>S205*H205</f>
        <v>0</v>
      </c>
      <c r="U205" s="39"/>
      <c r="V205" s="39"/>
      <c r="W205" s="39"/>
      <c r="X205" s="39"/>
      <c r="Y205" s="39"/>
      <c r="Z205" s="39"/>
      <c r="AA205" s="39"/>
      <c r="AB205" s="39"/>
      <c r="AC205" s="39"/>
      <c r="AD205" s="39"/>
      <c r="AE205" s="39"/>
      <c r="AR205" s="224" t="s">
        <v>364</v>
      </c>
      <c r="AT205" s="224" t="s">
        <v>241</v>
      </c>
      <c r="AU205" s="224" t="s">
        <v>82</v>
      </c>
      <c r="AY205" s="18" t="s">
        <v>244</v>
      </c>
      <c r="BE205" s="225">
        <f>IF(N205="základní",J205,0)</f>
        <v>0</v>
      </c>
      <c r="BF205" s="225">
        <f>IF(N205="snížená",J205,0)</f>
        <v>0</v>
      </c>
      <c r="BG205" s="225">
        <f>IF(N205="zákl. přenesená",J205,0)</f>
        <v>0</v>
      </c>
      <c r="BH205" s="225">
        <f>IF(N205="sníž. přenesená",J205,0)</f>
        <v>0</v>
      </c>
      <c r="BI205" s="225">
        <f>IF(N205="nulová",J205,0)</f>
        <v>0</v>
      </c>
      <c r="BJ205" s="18" t="s">
        <v>80</v>
      </c>
      <c r="BK205" s="225">
        <f>ROUND(I205*H205,2)</f>
        <v>0</v>
      </c>
      <c r="BL205" s="18" t="s">
        <v>279</v>
      </c>
      <c r="BM205" s="224" t="s">
        <v>3227</v>
      </c>
    </row>
    <row r="206" s="2" customFormat="1" ht="21.75" customHeight="1">
      <c r="A206" s="39"/>
      <c r="B206" s="40"/>
      <c r="C206" s="213" t="s">
        <v>608</v>
      </c>
      <c r="D206" s="213" t="s">
        <v>247</v>
      </c>
      <c r="E206" s="214" t="s">
        <v>3228</v>
      </c>
      <c r="F206" s="215" t="s">
        <v>3229</v>
      </c>
      <c r="G206" s="216" t="s">
        <v>250</v>
      </c>
      <c r="H206" s="217">
        <v>60</v>
      </c>
      <c r="I206" s="218"/>
      <c r="J206" s="219">
        <f>ROUND(I206*H206,2)</f>
        <v>0</v>
      </c>
      <c r="K206" s="215" t="s">
        <v>359</v>
      </c>
      <c r="L206" s="45"/>
      <c r="M206" s="220" t="s">
        <v>19</v>
      </c>
      <c r="N206" s="221" t="s">
        <v>44</v>
      </c>
      <c r="O206" s="85"/>
      <c r="P206" s="222">
        <f>O206*H206</f>
        <v>0</v>
      </c>
      <c r="Q206" s="222">
        <v>0</v>
      </c>
      <c r="R206" s="222">
        <f>Q206*H206</f>
        <v>0</v>
      </c>
      <c r="S206" s="222">
        <v>0</v>
      </c>
      <c r="T206" s="223">
        <f>S206*H206</f>
        <v>0</v>
      </c>
      <c r="U206" s="39"/>
      <c r="V206" s="39"/>
      <c r="W206" s="39"/>
      <c r="X206" s="39"/>
      <c r="Y206" s="39"/>
      <c r="Z206" s="39"/>
      <c r="AA206" s="39"/>
      <c r="AB206" s="39"/>
      <c r="AC206" s="39"/>
      <c r="AD206" s="39"/>
      <c r="AE206" s="39"/>
      <c r="AR206" s="224" t="s">
        <v>252</v>
      </c>
      <c r="AT206" s="224" t="s">
        <v>247</v>
      </c>
      <c r="AU206" s="224" t="s">
        <v>82</v>
      </c>
      <c r="AY206" s="18" t="s">
        <v>244</v>
      </c>
      <c r="BE206" s="225">
        <f>IF(N206="základní",J206,0)</f>
        <v>0</v>
      </c>
      <c r="BF206" s="225">
        <f>IF(N206="snížená",J206,0)</f>
        <v>0</v>
      </c>
      <c r="BG206" s="225">
        <f>IF(N206="zákl. přenesená",J206,0)</f>
        <v>0</v>
      </c>
      <c r="BH206" s="225">
        <f>IF(N206="sníž. přenesená",J206,0)</f>
        <v>0</v>
      </c>
      <c r="BI206" s="225">
        <f>IF(N206="nulová",J206,0)</f>
        <v>0</v>
      </c>
      <c r="BJ206" s="18" t="s">
        <v>80</v>
      </c>
      <c r="BK206" s="225">
        <f>ROUND(I206*H206,2)</f>
        <v>0</v>
      </c>
      <c r="BL206" s="18" t="s">
        <v>252</v>
      </c>
      <c r="BM206" s="224" t="s">
        <v>3230</v>
      </c>
    </row>
    <row r="207" s="2" customFormat="1" ht="21.75" customHeight="1">
      <c r="A207" s="39"/>
      <c r="B207" s="40"/>
      <c r="C207" s="231" t="s">
        <v>279</v>
      </c>
      <c r="D207" s="231" t="s">
        <v>241</v>
      </c>
      <c r="E207" s="232" t="s">
        <v>3231</v>
      </c>
      <c r="F207" s="233" t="s">
        <v>3232</v>
      </c>
      <c r="G207" s="234" t="s">
        <v>363</v>
      </c>
      <c r="H207" s="235">
        <v>0.5</v>
      </c>
      <c r="I207" s="236"/>
      <c r="J207" s="237">
        <f>ROUND(I207*H207,2)</f>
        <v>0</v>
      </c>
      <c r="K207" s="233" t="s">
        <v>359</v>
      </c>
      <c r="L207" s="238"/>
      <c r="M207" s="239" t="s">
        <v>19</v>
      </c>
      <c r="N207" s="240" t="s">
        <v>44</v>
      </c>
      <c r="O207" s="85"/>
      <c r="P207" s="222">
        <f>O207*H207</f>
        <v>0</v>
      </c>
      <c r="Q207" s="222">
        <v>0</v>
      </c>
      <c r="R207" s="222">
        <f>Q207*H207</f>
        <v>0</v>
      </c>
      <c r="S207" s="222">
        <v>0</v>
      </c>
      <c r="T207" s="223">
        <f>S207*H207</f>
        <v>0</v>
      </c>
      <c r="U207" s="39"/>
      <c r="V207" s="39"/>
      <c r="W207" s="39"/>
      <c r="X207" s="39"/>
      <c r="Y207" s="39"/>
      <c r="Z207" s="39"/>
      <c r="AA207" s="39"/>
      <c r="AB207" s="39"/>
      <c r="AC207" s="39"/>
      <c r="AD207" s="39"/>
      <c r="AE207" s="39"/>
      <c r="AR207" s="224" t="s">
        <v>364</v>
      </c>
      <c r="AT207" s="224" t="s">
        <v>241</v>
      </c>
      <c r="AU207" s="224" t="s">
        <v>82</v>
      </c>
      <c r="AY207" s="18" t="s">
        <v>244</v>
      </c>
      <c r="BE207" s="225">
        <f>IF(N207="základní",J207,0)</f>
        <v>0</v>
      </c>
      <c r="BF207" s="225">
        <f>IF(N207="snížená",J207,0)</f>
        <v>0</v>
      </c>
      <c r="BG207" s="225">
        <f>IF(N207="zákl. přenesená",J207,0)</f>
        <v>0</v>
      </c>
      <c r="BH207" s="225">
        <f>IF(N207="sníž. přenesená",J207,0)</f>
        <v>0</v>
      </c>
      <c r="BI207" s="225">
        <f>IF(N207="nulová",J207,0)</f>
        <v>0</v>
      </c>
      <c r="BJ207" s="18" t="s">
        <v>80</v>
      </c>
      <c r="BK207" s="225">
        <f>ROUND(I207*H207,2)</f>
        <v>0</v>
      </c>
      <c r="BL207" s="18" t="s">
        <v>279</v>
      </c>
      <c r="BM207" s="224" t="s">
        <v>3233</v>
      </c>
    </row>
    <row r="208" s="2" customFormat="1" ht="21.75" customHeight="1">
      <c r="A208" s="39"/>
      <c r="B208" s="40"/>
      <c r="C208" s="213" t="s">
        <v>951</v>
      </c>
      <c r="D208" s="213" t="s">
        <v>247</v>
      </c>
      <c r="E208" s="214" t="s">
        <v>3234</v>
      </c>
      <c r="F208" s="215" t="s">
        <v>3235</v>
      </c>
      <c r="G208" s="216" t="s">
        <v>258</v>
      </c>
      <c r="H208" s="217">
        <v>25</v>
      </c>
      <c r="I208" s="218"/>
      <c r="J208" s="219">
        <f>ROUND(I208*H208,2)</f>
        <v>0</v>
      </c>
      <c r="K208" s="215" t="s">
        <v>359</v>
      </c>
      <c r="L208" s="45"/>
      <c r="M208" s="220" t="s">
        <v>19</v>
      </c>
      <c r="N208" s="221" t="s">
        <v>44</v>
      </c>
      <c r="O208" s="85"/>
      <c r="P208" s="222">
        <f>O208*H208</f>
        <v>0</v>
      </c>
      <c r="Q208" s="222">
        <v>0</v>
      </c>
      <c r="R208" s="222">
        <f>Q208*H208</f>
        <v>0</v>
      </c>
      <c r="S208" s="222">
        <v>0</v>
      </c>
      <c r="T208" s="223">
        <f>S208*H208</f>
        <v>0</v>
      </c>
      <c r="U208" s="39"/>
      <c r="V208" s="39"/>
      <c r="W208" s="39"/>
      <c r="X208" s="39"/>
      <c r="Y208" s="39"/>
      <c r="Z208" s="39"/>
      <c r="AA208" s="39"/>
      <c r="AB208" s="39"/>
      <c r="AC208" s="39"/>
      <c r="AD208" s="39"/>
      <c r="AE208" s="39"/>
      <c r="AR208" s="224" t="s">
        <v>252</v>
      </c>
      <c r="AT208" s="224" t="s">
        <v>247</v>
      </c>
      <c r="AU208" s="224" t="s">
        <v>82</v>
      </c>
      <c r="AY208" s="18" t="s">
        <v>244</v>
      </c>
      <c r="BE208" s="225">
        <f>IF(N208="základní",J208,0)</f>
        <v>0</v>
      </c>
      <c r="BF208" s="225">
        <f>IF(N208="snížená",J208,0)</f>
        <v>0</v>
      </c>
      <c r="BG208" s="225">
        <f>IF(N208="zákl. přenesená",J208,0)</f>
        <v>0</v>
      </c>
      <c r="BH208" s="225">
        <f>IF(N208="sníž. přenesená",J208,0)</f>
        <v>0</v>
      </c>
      <c r="BI208" s="225">
        <f>IF(N208="nulová",J208,0)</f>
        <v>0</v>
      </c>
      <c r="BJ208" s="18" t="s">
        <v>80</v>
      </c>
      <c r="BK208" s="225">
        <f>ROUND(I208*H208,2)</f>
        <v>0</v>
      </c>
      <c r="BL208" s="18" t="s">
        <v>252</v>
      </c>
      <c r="BM208" s="224" t="s">
        <v>3236</v>
      </c>
    </row>
    <row r="209" s="2" customFormat="1" ht="16.5" customHeight="1">
      <c r="A209" s="39"/>
      <c r="B209" s="40"/>
      <c r="C209" s="231" t="s">
        <v>953</v>
      </c>
      <c r="D209" s="231" t="s">
        <v>241</v>
      </c>
      <c r="E209" s="232" t="s">
        <v>3237</v>
      </c>
      <c r="F209" s="233" t="s">
        <v>3238</v>
      </c>
      <c r="G209" s="234" t="s">
        <v>258</v>
      </c>
      <c r="H209" s="235">
        <v>30</v>
      </c>
      <c r="I209" s="236"/>
      <c r="J209" s="237">
        <f>ROUND(I209*H209,2)</f>
        <v>0</v>
      </c>
      <c r="K209" s="233" t="s">
        <v>359</v>
      </c>
      <c r="L209" s="238"/>
      <c r="M209" s="239" t="s">
        <v>19</v>
      </c>
      <c r="N209" s="240" t="s">
        <v>44</v>
      </c>
      <c r="O209" s="85"/>
      <c r="P209" s="222">
        <f>O209*H209</f>
        <v>0</v>
      </c>
      <c r="Q209" s="222">
        <v>0</v>
      </c>
      <c r="R209" s="222">
        <f>Q209*H209</f>
        <v>0</v>
      </c>
      <c r="S209" s="222">
        <v>0</v>
      </c>
      <c r="T209" s="223">
        <f>S209*H209</f>
        <v>0</v>
      </c>
      <c r="U209" s="39"/>
      <c r="V209" s="39"/>
      <c r="W209" s="39"/>
      <c r="X209" s="39"/>
      <c r="Y209" s="39"/>
      <c r="Z209" s="39"/>
      <c r="AA209" s="39"/>
      <c r="AB209" s="39"/>
      <c r="AC209" s="39"/>
      <c r="AD209" s="39"/>
      <c r="AE209" s="39"/>
      <c r="AR209" s="224" t="s">
        <v>364</v>
      </c>
      <c r="AT209" s="224" t="s">
        <v>241</v>
      </c>
      <c r="AU209" s="224" t="s">
        <v>82</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279</v>
      </c>
      <c r="BM209" s="224" t="s">
        <v>3239</v>
      </c>
    </row>
    <row r="210" s="2" customFormat="1" ht="21.75" customHeight="1">
      <c r="A210" s="39"/>
      <c r="B210" s="40"/>
      <c r="C210" s="213" t="s">
        <v>957</v>
      </c>
      <c r="D210" s="213" t="s">
        <v>247</v>
      </c>
      <c r="E210" s="214" t="s">
        <v>3240</v>
      </c>
      <c r="F210" s="215" t="s">
        <v>3241</v>
      </c>
      <c r="G210" s="216" t="s">
        <v>258</v>
      </c>
      <c r="H210" s="217">
        <v>30</v>
      </c>
      <c r="I210" s="218"/>
      <c r="J210" s="219">
        <f>ROUND(I210*H210,2)</f>
        <v>0</v>
      </c>
      <c r="K210" s="215" t="s">
        <v>359</v>
      </c>
      <c r="L210" s="45"/>
      <c r="M210" s="220" t="s">
        <v>19</v>
      </c>
      <c r="N210" s="221" t="s">
        <v>44</v>
      </c>
      <c r="O210" s="85"/>
      <c r="P210" s="222">
        <f>O210*H210</f>
        <v>0</v>
      </c>
      <c r="Q210" s="222">
        <v>0</v>
      </c>
      <c r="R210" s="222">
        <f>Q210*H210</f>
        <v>0</v>
      </c>
      <c r="S210" s="222">
        <v>0</v>
      </c>
      <c r="T210" s="223">
        <f>S210*H210</f>
        <v>0</v>
      </c>
      <c r="U210" s="39"/>
      <c r="V210" s="39"/>
      <c r="W210" s="39"/>
      <c r="X210" s="39"/>
      <c r="Y210" s="39"/>
      <c r="Z210" s="39"/>
      <c r="AA210" s="39"/>
      <c r="AB210" s="39"/>
      <c r="AC210" s="39"/>
      <c r="AD210" s="39"/>
      <c r="AE210" s="39"/>
      <c r="AR210" s="224" t="s">
        <v>252</v>
      </c>
      <c r="AT210" s="224" t="s">
        <v>247</v>
      </c>
      <c r="AU210" s="224" t="s">
        <v>82</v>
      </c>
      <c r="AY210" s="18" t="s">
        <v>244</v>
      </c>
      <c r="BE210" s="225">
        <f>IF(N210="základní",J210,0)</f>
        <v>0</v>
      </c>
      <c r="BF210" s="225">
        <f>IF(N210="snížená",J210,0)</f>
        <v>0</v>
      </c>
      <c r="BG210" s="225">
        <f>IF(N210="zákl. přenesená",J210,0)</f>
        <v>0</v>
      </c>
      <c r="BH210" s="225">
        <f>IF(N210="sníž. přenesená",J210,0)</f>
        <v>0</v>
      </c>
      <c r="BI210" s="225">
        <f>IF(N210="nulová",J210,0)</f>
        <v>0</v>
      </c>
      <c r="BJ210" s="18" t="s">
        <v>80</v>
      </c>
      <c r="BK210" s="225">
        <f>ROUND(I210*H210,2)</f>
        <v>0</v>
      </c>
      <c r="BL210" s="18" t="s">
        <v>252</v>
      </c>
      <c r="BM210" s="224" t="s">
        <v>3242</v>
      </c>
    </row>
    <row r="211" s="2" customFormat="1">
      <c r="A211" s="39"/>
      <c r="B211" s="40"/>
      <c r="C211" s="41"/>
      <c r="D211" s="241" t="s">
        <v>282</v>
      </c>
      <c r="E211" s="41"/>
      <c r="F211" s="242" t="s">
        <v>3243</v>
      </c>
      <c r="G211" s="41"/>
      <c r="H211" s="41"/>
      <c r="I211" s="228"/>
      <c r="J211" s="41"/>
      <c r="K211" s="41"/>
      <c r="L211" s="45"/>
      <c r="M211" s="229"/>
      <c r="N211" s="230"/>
      <c r="O211" s="85"/>
      <c r="P211" s="85"/>
      <c r="Q211" s="85"/>
      <c r="R211" s="85"/>
      <c r="S211" s="85"/>
      <c r="T211" s="86"/>
      <c r="U211" s="39"/>
      <c r="V211" s="39"/>
      <c r="W211" s="39"/>
      <c r="X211" s="39"/>
      <c r="Y211" s="39"/>
      <c r="Z211" s="39"/>
      <c r="AA211" s="39"/>
      <c r="AB211" s="39"/>
      <c r="AC211" s="39"/>
      <c r="AD211" s="39"/>
      <c r="AE211" s="39"/>
      <c r="AT211" s="18" t="s">
        <v>282</v>
      </c>
      <c r="AU211" s="18" t="s">
        <v>82</v>
      </c>
    </row>
    <row r="212" s="2" customFormat="1" ht="24.15" customHeight="1">
      <c r="A212" s="39"/>
      <c r="B212" s="40"/>
      <c r="C212" s="231" t="s">
        <v>961</v>
      </c>
      <c r="D212" s="231" t="s">
        <v>241</v>
      </c>
      <c r="E212" s="232" t="s">
        <v>3244</v>
      </c>
      <c r="F212" s="233" t="s">
        <v>3245</v>
      </c>
      <c r="G212" s="234" t="s">
        <v>258</v>
      </c>
      <c r="H212" s="235">
        <v>2</v>
      </c>
      <c r="I212" s="236"/>
      <c r="J212" s="237">
        <f>ROUND(I212*H212,2)</f>
        <v>0</v>
      </c>
      <c r="K212" s="233" t="s">
        <v>359</v>
      </c>
      <c r="L212" s="238"/>
      <c r="M212" s="239" t="s">
        <v>19</v>
      </c>
      <c r="N212" s="240" t="s">
        <v>44</v>
      </c>
      <c r="O212" s="85"/>
      <c r="P212" s="222">
        <f>O212*H212</f>
        <v>0</v>
      </c>
      <c r="Q212" s="222">
        <v>0</v>
      </c>
      <c r="R212" s="222">
        <f>Q212*H212</f>
        <v>0</v>
      </c>
      <c r="S212" s="222">
        <v>0</v>
      </c>
      <c r="T212" s="223">
        <f>S212*H212</f>
        <v>0</v>
      </c>
      <c r="U212" s="39"/>
      <c r="V212" s="39"/>
      <c r="W212" s="39"/>
      <c r="X212" s="39"/>
      <c r="Y212" s="39"/>
      <c r="Z212" s="39"/>
      <c r="AA212" s="39"/>
      <c r="AB212" s="39"/>
      <c r="AC212" s="39"/>
      <c r="AD212" s="39"/>
      <c r="AE212" s="39"/>
      <c r="AR212" s="224" t="s">
        <v>440</v>
      </c>
      <c r="AT212" s="224" t="s">
        <v>241</v>
      </c>
      <c r="AU212" s="224" t="s">
        <v>82</v>
      </c>
      <c r="AY212" s="18" t="s">
        <v>244</v>
      </c>
      <c r="BE212" s="225">
        <f>IF(N212="základní",J212,0)</f>
        <v>0</v>
      </c>
      <c r="BF212" s="225">
        <f>IF(N212="snížená",J212,0)</f>
        <v>0</v>
      </c>
      <c r="BG212" s="225">
        <f>IF(N212="zákl. přenesená",J212,0)</f>
        <v>0</v>
      </c>
      <c r="BH212" s="225">
        <f>IF(N212="sníž. přenesená",J212,0)</f>
        <v>0</v>
      </c>
      <c r="BI212" s="225">
        <f>IF(N212="nulová",J212,0)</f>
        <v>0</v>
      </c>
      <c r="BJ212" s="18" t="s">
        <v>80</v>
      </c>
      <c r="BK212" s="225">
        <f>ROUND(I212*H212,2)</f>
        <v>0</v>
      </c>
      <c r="BL212" s="18" t="s">
        <v>440</v>
      </c>
      <c r="BM212" s="224" t="s">
        <v>3246</v>
      </c>
    </row>
    <row r="213" s="2" customFormat="1">
      <c r="A213" s="39"/>
      <c r="B213" s="40"/>
      <c r="C213" s="41"/>
      <c r="D213" s="241" t="s">
        <v>282</v>
      </c>
      <c r="E213" s="41"/>
      <c r="F213" s="242" t="s">
        <v>3247</v>
      </c>
      <c r="G213" s="41"/>
      <c r="H213" s="41"/>
      <c r="I213" s="228"/>
      <c r="J213" s="41"/>
      <c r="K213" s="41"/>
      <c r="L213" s="45"/>
      <c r="M213" s="229"/>
      <c r="N213" s="230"/>
      <c r="O213" s="85"/>
      <c r="P213" s="85"/>
      <c r="Q213" s="85"/>
      <c r="R213" s="85"/>
      <c r="S213" s="85"/>
      <c r="T213" s="86"/>
      <c r="U213" s="39"/>
      <c r="V213" s="39"/>
      <c r="W213" s="39"/>
      <c r="X213" s="39"/>
      <c r="Y213" s="39"/>
      <c r="Z213" s="39"/>
      <c r="AA213" s="39"/>
      <c r="AB213" s="39"/>
      <c r="AC213" s="39"/>
      <c r="AD213" s="39"/>
      <c r="AE213" s="39"/>
      <c r="AT213" s="18" t="s">
        <v>282</v>
      </c>
      <c r="AU213" s="18" t="s">
        <v>82</v>
      </c>
    </row>
    <row r="214" s="2" customFormat="1" ht="24.15" customHeight="1">
      <c r="A214" s="39"/>
      <c r="B214" s="40"/>
      <c r="C214" s="213" t="s">
        <v>965</v>
      </c>
      <c r="D214" s="213" t="s">
        <v>247</v>
      </c>
      <c r="E214" s="214" t="s">
        <v>3248</v>
      </c>
      <c r="F214" s="215" t="s">
        <v>3249</v>
      </c>
      <c r="G214" s="216" t="s">
        <v>258</v>
      </c>
      <c r="H214" s="217">
        <v>2</v>
      </c>
      <c r="I214" s="218"/>
      <c r="J214" s="219">
        <f>ROUND(I214*H214,2)</f>
        <v>0</v>
      </c>
      <c r="K214" s="215" t="s">
        <v>359</v>
      </c>
      <c r="L214" s="45"/>
      <c r="M214" s="220" t="s">
        <v>19</v>
      </c>
      <c r="N214" s="221" t="s">
        <v>44</v>
      </c>
      <c r="O214" s="85"/>
      <c r="P214" s="222">
        <f>O214*H214</f>
        <v>0</v>
      </c>
      <c r="Q214" s="222">
        <v>0</v>
      </c>
      <c r="R214" s="222">
        <f>Q214*H214</f>
        <v>0</v>
      </c>
      <c r="S214" s="222">
        <v>0</v>
      </c>
      <c r="T214" s="223">
        <f>S214*H214</f>
        <v>0</v>
      </c>
      <c r="U214" s="39"/>
      <c r="V214" s="39"/>
      <c r="W214" s="39"/>
      <c r="X214" s="39"/>
      <c r="Y214" s="39"/>
      <c r="Z214" s="39"/>
      <c r="AA214" s="39"/>
      <c r="AB214" s="39"/>
      <c r="AC214" s="39"/>
      <c r="AD214" s="39"/>
      <c r="AE214" s="39"/>
      <c r="AR214" s="224" t="s">
        <v>391</v>
      </c>
      <c r="AT214" s="224" t="s">
        <v>247</v>
      </c>
      <c r="AU214" s="224" t="s">
        <v>82</v>
      </c>
      <c r="AY214" s="18" t="s">
        <v>244</v>
      </c>
      <c r="BE214" s="225">
        <f>IF(N214="základní",J214,0)</f>
        <v>0</v>
      </c>
      <c r="BF214" s="225">
        <f>IF(N214="snížená",J214,0)</f>
        <v>0</v>
      </c>
      <c r="BG214" s="225">
        <f>IF(N214="zákl. přenesená",J214,0)</f>
        <v>0</v>
      </c>
      <c r="BH214" s="225">
        <f>IF(N214="sníž. přenesená",J214,0)</f>
        <v>0</v>
      </c>
      <c r="BI214" s="225">
        <f>IF(N214="nulová",J214,0)</f>
        <v>0</v>
      </c>
      <c r="BJ214" s="18" t="s">
        <v>80</v>
      </c>
      <c r="BK214" s="225">
        <f>ROUND(I214*H214,2)</f>
        <v>0</v>
      </c>
      <c r="BL214" s="18" t="s">
        <v>391</v>
      </c>
      <c r="BM214" s="224" t="s">
        <v>3250</v>
      </c>
    </row>
    <row r="215" s="2" customFormat="1" ht="24.15" customHeight="1">
      <c r="A215" s="39"/>
      <c r="B215" s="40"/>
      <c r="C215" s="231" t="s">
        <v>969</v>
      </c>
      <c r="D215" s="231" t="s">
        <v>241</v>
      </c>
      <c r="E215" s="232" t="s">
        <v>3251</v>
      </c>
      <c r="F215" s="233" t="s">
        <v>3252</v>
      </c>
      <c r="G215" s="234" t="s">
        <v>258</v>
      </c>
      <c r="H215" s="235">
        <v>1</v>
      </c>
      <c r="I215" s="236"/>
      <c r="J215" s="237">
        <f>ROUND(I215*H215,2)</f>
        <v>0</v>
      </c>
      <c r="K215" s="233" t="s">
        <v>359</v>
      </c>
      <c r="L215" s="238"/>
      <c r="M215" s="239" t="s">
        <v>19</v>
      </c>
      <c r="N215" s="240" t="s">
        <v>44</v>
      </c>
      <c r="O215" s="85"/>
      <c r="P215" s="222">
        <f>O215*H215</f>
        <v>0</v>
      </c>
      <c r="Q215" s="222">
        <v>0</v>
      </c>
      <c r="R215" s="222">
        <f>Q215*H215</f>
        <v>0</v>
      </c>
      <c r="S215" s="222">
        <v>0</v>
      </c>
      <c r="T215" s="223">
        <f>S215*H215</f>
        <v>0</v>
      </c>
      <c r="U215" s="39"/>
      <c r="V215" s="39"/>
      <c r="W215" s="39"/>
      <c r="X215" s="39"/>
      <c r="Y215" s="39"/>
      <c r="Z215" s="39"/>
      <c r="AA215" s="39"/>
      <c r="AB215" s="39"/>
      <c r="AC215" s="39"/>
      <c r="AD215" s="39"/>
      <c r="AE215" s="39"/>
      <c r="AR215" s="224" t="s">
        <v>440</v>
      </c>
      <c r="AT215" s="224" t="s">
        <v>241</v>
      </c>
      <c r="AU215" s="224" t="s">
        <v>82</v>
      </c>
      <c r="AY215" s="18" t="s">
        <v>244</v>
      </c>
      <c r="BE215" s="225">
        <f>IF(N215="základní",J215,0)</f>
        <v>0</v>
      </c>
      <c r="BF215" s="225">
        <f>IF(N215="snížená",J215,0)</f>
        <v>0</v>
      </c>
      <c r="BG215" s="225">
        <f>IF(N215="zákl. přenesená",J215,0)</f>
        <v>0</v>
      </c>
      <c r="BH215" s="225">
        <f>IF(N215="sníž. přenesená",J215,0)</f>
        <v>0</v>
      </c>
      <c r="BI215" s="225">
        <f>IF(N215="nulová",J215,0)</f>
        <v>0</v>
      </c>
      <c r="BJ215" s="18" t="s">
        <v>80</v>
      </c>
      <c r="BK215" s="225">
        <f>ROUND(I215*H215,2)</f>
        <v>0</v>
      </c>
      <c r="BL215" s="18" t="s">
        <v>440</v>
      </c>
      <c r="BM215" s="224" t="s">
        <v>3253</v>
      </c>
    </row>
    <row r="216" s="2" customFormat="1">
      <c r="A216" s="39"/>
      <c r="B216" s="40"/>
      <c r="C216" s="41"/>
      <c r="D216" s="241" t="s">
        <v>282</v>
      </c>
      <c r="E216" s="41"/>
      <c r="F216" s="242" t="s">
        <v>3247</v>
      </c>
      <c r="G216" s="41"/>
      <c r="H216" s="41"/>
      <c r="I216" s="228"/>
      <c r="J216" s="41"/>
      <c r="K216" s="41"/>
      <c r="L216" s="45"/>
      <c r="M216" s="229"/>
      <c r="N216" s="230"/>
      <c r="O216" s="85"/>
      <c r="P216" s="85"/>
      <c r="Q216" s="85"/>
      <c r="R216" s="85"/>
      <c r="S216" s="85"/>
      <c r="T216" s="86"/>
      <c r="U216" s="39"/>
      <c r="V216" s="39"/>
      <c r="W216" s="39"/>
      <c r="X216" s="39"/>
      <c r="Y216" s="39"/>
      <c r="Z216" s="39"/>
      <c r="AA216" s="39"/>
      <c r="AB216" s="39"/>
      <c r="AC216" s="39"/>
      <c r="AD216" s="39"/>
      <c r="AE216" s="39"/>
      <c r="AT216" s="18" t="s">
        <v>282</v>
      </c>
      <c r="AU216" s="18" t="s">
        <v>82</v>
      </c>
    </row>
    <row r="217" s="2" customFormat="1" ht="37.8" customHeight="1">
      <c r="A217" s="39"/>
      <c r="B217" s="40"/>
      <c r="C217" s="213" t="s">
        <v>973</v>
      </c>
      <c r="D217" s="213" t="s">
        <v>247</v>
      </c>
      <c r="E217" s="214" t="s">
        <v>3254</v>
      </c>
      <c r="F217" s="215" t="s">
        <v>3255</v>
      </c>
      <c r="G217" s="216" t="s">
        <v>258</v>
      </c>
      <c r="H217" s="217">
        <v>1</v>
      </c>
      <c r="I217" s="218"/>
      <c r="J217" s="219">
        <f>ROUND(I217*H217,2)</f>
        <v>0</v>
      </c>
      <c r="K217" s="215" t="s">
        <v>359</v>
      </c>
      <c r="L217" s="45"/>
      <c r="M217" s="220" t="s">
        <v>19</v>
      </c>
      <c r="N217" s="221" t="s">
        <v>44</v>
      </c>
      <c r="O217" s="85"/>
      <c r="P217" s="222">
        <f>O217*H217</f>
        <v>0</v>
      </c>
      <c r="Q217" s="222">
        <v>0</v>
      </c>
      <c r="R217" s="222">
        <f>Q217*H217</f>
        <v>0</v>
      </c>
      <c r="S217" s="222">
        <v>0</v>
      </c>
      <c r="T217" s="223">
        <f>S217*H217</f>
        <v>0</v>
      </c>
      <c r="U217" s="39"/>
      <c r="V217" s="39"/>
      <c r="W217" s="39"/>
      <c r="X217" s="39"/>
      <c r="Y217" s="39"/>
      <c r="Z217" s="39"/>
      <c r="AA217" s="39"/>
      <c r="AB217" s="39"/>
      <c r="AC217" s="39"/>
      <c r="AD217" s="39"/>
      <c r="AE217" s="39"/>
      <c r="AR217" s="224" t="s">
        <v>252</v>
      </c>
      <c r="AT217" s="224" t="s">
        <v>247</v>
      </c>
      <c r="AU217" s="224" t="s">
        <v>82</v>
      </c>
      <c r="AY217" s="18" t="s">
        <v>244</v>
      </c>
      <c r="BE217" s="225">
        <f>IF(N217="základní",J217,0)</f>
        <v>0</v>
      </c>
      <c r="BF217" s="225">
        <f>IF(N217="snížená",J217,0)</f>
        <v>0</v>
      </c>
      <c r="BG217" s="225">
        <f>IF(N217="zákl. přenesená",J217,0)</f>
        <v>0</v>
      </c>
      <c r="BH217" s="225">
        <f>IF(N217="sníž. přenesená",J217,0)</f>
        <v>0</v>
      </c>
      <c r="BI217" s="225">
        <f>IF(N217="nulová",J217,0)</f>
        <v>0</v>
      </c>
      <c r="BJ217" s="18" t="s">
        <v>80</v>
      </c>
      <c r="BK217" s="225">
        <f>ROUND(I217*H217,2)</f>
        <v>0</v>
      </c>
      <c r="BL217" s="18" t="s">
        <v>252</v>
      </c>
      <c r="BM217" s="224" t="s">
        <v>3256</v>
      </c>
    </row>
    <row r="218" s="2" customFormat="1" ht="24.15" customHeight="1">
      <c r="A218" s="39"/>
      <c r="B218" s="40"/>
      <c r="C218" s="231" t="s">
        <v>977</v>
      </c>
      <c r="D218" s="231" t="s">
        <v>241</v>
      </c>
      <c r="E218" s="232" t="s">
        <v>3257</v>
      </c>
      <c r="F218" s="233" t="s">
        <v>3258</v>
      </c>
      <c r="G218" s="234" t="s">
        <v>258</v>
      </c>
      <c r="H218" s="235">
        <v>1</v>
      </c>
      <c r="I218" s="236"/>
      <c r="J218" s="237">
        <f>ROUND(I218*H218,2)</f>
        <v>0</v>
      </c>
      <c r="K218" s="233" t="s">
        <v>359</v>
      </c>
      <c r="L218" s="238"/>
      <c r="M218" s="239" t="s">
        <v>19</v>
      </c>
      <c r="N218" s="240" t="s">
        <v>44</v>
      </c>
      <c r="O218" s="85"/>
      <c r="P218" s="222">
        <f>O218*H218</f>
        <v>0</v>
      </c>
      <c r="Q218" s="222">
        <v>0</v>
      </c>
      <c r="R218" s="222">
        <f>Q218*H218</f>
        <v>0</v>
      </c>
      <c r="S218" s="222">
        <v>0</v>
      </c>
      <c r="T218" s="223">
        <f>S218*H218</f>
        <v>0</v>
      </c>
      <c r="U218" s="39"/>
      <c r="V218" s="39"/>
      <c r="W218" s="39"/>
      <c r="X218" s="39"/>
      <c r="Y218" s="39"/>
      <c r="Z218" s="39"/>
      <c r="AA218" s="39"/>
      <c r="AB218" s="39"/>
      <c r="AC218" s="39"/>
      <c r="AD218" s="39"/>
      <c r="AE218" s="39"/>
      <c r="AR218" s="224" t="s">
        <v>440</v>
      </c>
      <c r="AT218" s="224" t="s">
        <v>241</v>
      </c>
      <c r="AU218" s="224" t="s">
        <v>82</v>
      </c>
      <c r="AY218" s="18" t="s">
        <v>244</v>
      </c>
      <c r="BE218" s="225">
        <f>IF(N218="základní",J218,0)</f>
        <v>0</v>
      </c>
      <c r="BF218" s="225">
        <f>IF(N218="snížená",J218,0)</f>
        <v>0</v>
      </c>
      <c r="BG218" s="225">
        <f>IF(N218="zákl. přenesená",J218,0)</f>
        <v>0</v>
      </c>
      <c r="BH218" s="225">
        <f>IF(N218="sníž. přenesená",J218,0)</f>
        <v>0</v>
      </c>
      <c r="BI218" s="225">
        <f>IF(N218="nulová",J218,0)</f>
        <v>0</v>
      </c>
      <c r="BJ218" s="18" t="s">
        <v>80</v>
      </c>
      <c r="BK218" s="225">
        <f>ROUND(I218*H218,2)</f>
        <v>0</v>
      </c>
      <c r="BL218" s="18" t="s">
        <v>440</v>
      </c>
      <c r="BM218" s="224" t="s">
        <v>3259</v>
      </c>
    </row>
    <row r="219" s="2" customFormat="1">
      <c r="A219" s="39"/>
      <c r="B219" s="40"/>
      <c r="C219" s="41"/>
      <c r="D219" s="241" t="s">
        <v>282</v>
      </c>
      <c r="E219" s="41"/>
      <c r="F219" s="242" t="s">
        <v>3247</v>
      </c>
      <c r="G219" s="41"/>
      <c r="H219" s="41"/>
      <c r="I219" s="228"/>
      <c r="J219" s="41"/>
      <c r="K219" s="41"/>
      <c r="L219" s="45"/>
      <c r="M219" s="229"/>
      <c r="N219" s="230"/>
      <c r="O219" s="85"/>
      <c r="P219" s="85"/>
      <c r="Q219" s="85"/>
      <c r="R219" s="85"/>
      <c r="S219" s="85"/>
      <c r="T219" s="86"/>
      <c r="U219" s="39"/>
      <c r="V219" s="39"/>
      <c r="W219" s="39"/>
      <c r="X219" s="39"/>
      <c r="Y219" s="39"/>
      <c r="Z219" s="39"/>
      <c r="AA219" s="39"/>
      <c r="AB219" s="39"/>
      <c r="AC219" s="39"/>
      <c r="AD219" s="39"/>
      <c r="AE219" s="39"/>
      <c r="AT219" s="18" t="s">
        <v>282</v>
      </c>
      <c r="AU219" s="18" t="s">
        <v>82</v>
      </c>
    </row>
    <row r="220" s="2" customFormat="1" ht="33" customHeight="1">
      <c r="A220" s="39"/>
      <c r="B220" s="40"/>
      <c r="C220" s="213" t="s">
        <v>981</v>
      </c>
      <c r="D220" s="213" t="s">
        <v>247</v>
      </c>
      <c r="E220" s="214" t="s">
        <v>3260</v>
      </c>
      <c r="F220" s="215" t="s">
        <v>3261</v>
      </c>
      <c r="G220" s="216" t="s">
        <v>258</v>
      </c>
      <c r="H220" s="217">
        <v>1</v>
      </c>
      <c r="I220" s="218"/>
      <c r="J220" s="219">
        <f>ROUND(I220*H220,2)</f>
        <v>0</v>
      </c>
      <c r="K220" s="215" t="s">
        <v>359</v>
      </c>
      <c r="L220" s="45"/>
      <c r="M220" s="220" t="s">
        <v>19</v>
      </c>
      <c r="N220" s="221" t="s">
        <v>44</v>
      </c>
      <c r="O220" s="85"/>
      <c r="P220" s="222">
        <f>O220*H220</f>
        <v>0</v>
      </c>
      <c r="Q220" s="222">
        <v>0</v>
      </c>
      <c r="R220" s="222">
        <f>Q220*H220</f>
        <v>0</v>
      </c>
      <c r="S220" s="222">
        <v>0</v>
      </c>
      <c r="T220" s="223">
        <f>S220*H220</f>
        <v>0</v>
      </c>
      <c r="U220" s="39"/>
      <c r="V220" s="39"/>
      <c r="W220" s="39"/>
      <c r="X220" s="39"/>
      <c r="Y220" s="39"/>
      <c r="Z220" s="39"/>
      <c r="AA220" s="39"/>
      <c r="AB220" s="39"/>
      <c r="AC220" s="39"/>
      <c r="AD220" s="39"/>
      <c r="AE220" s="39"/>
      <c r="AR220" s="224" t="s">
        <v>252</v>
      </c>
      <c r="AT220" s="224" t="s">
        <v>247</v>
      </c>
      <c r="AU220" s="224" t="s">
        <v>82</v>
      </c>
      <c r="AY220" s="18" t="s">
        <v>244</v>
      </c>
      <c r="BE220" s="225">
        <f>IF(N220="základní",J220,0)</f>
        <v>0</v>
      </c>
      <c r="BF220" s="225">
        <f>IF(N220="snížená",J220,0)</f>
        <v>0</v>
      </c>
      <c r="BG220" s="225">
        <f>IF(N220="zákl. přenesená",J220,0)</f>
        <v>0</v>
      </c>
      <c r="BH220" s="225">
        <f>IF(N220="sníž. přenesená",J220,0)</f>
        <v>0</v>
      </c>
      <c r="BI220" s="225">
        <f>IF(N220="nulová",J220,0)</f>
        <v>0</v>
      </c>
      <c r="BJ220" s="18" t="s">
        <v>80</v>
      </c>
      <c r="BK220" s="225">
        <f>ROUND(I220*H220,2)</f>
        <v>0</v>
      </c>
      <c r="BL220" s="18" t="s">
        <v>252</v>
      </c>
      <c r="BM220" s="224" t="s">
        <v>3262</v>
      </c>
    </row>
    <row r="221" s="12" customFormat="1" ht="22.8" customHeight="1">
      <c r="A221" s="12"/>
      <c r="B221" s="197"/>
      <c r="C221" s="198"/>
      <c r="D221" s="199" t="s">
        <v>72</v>
      </c>
      <c r="E221" s="211" t="s">
        <v>3263</v>
      </c>
      <c r="F221" s="211" t="s">
        <v>3264</v>
      </c>
      <c r="G221" s="198"/>
      <c r="H221" s="198"/>
      <c r="I221" s="201"/>
      <c r="J221" s="212">
        <f>BK221</f>
        <v>0</v>
      </c>
      <c r="K221" s="198"/>
      <c r="L221" s="203"/>
      <c r="M221" s="204"/>
      <c r="N221" s="205"/>
      <c r="O221" s="205"/>
      <c r="P221" s="206">
        <f>SUM(P222:P232)</f>
        <v>0</v>
      </c>
      <c r="Q221" s="205"/>
      <c r="R221" s="206">
        <f>SUM(R222:R232)</f>
        <v>0</v>
      </c>
      <c r="S221" s="205"/>
      <c r="T221" s="207">
        <f>SUM(T222:T232)</f>
        <v>0</v>
      </c>
      <c r="U221" s="12"/>
      <c r="V221" s="12"/>
      <c r="W221" s="12"/>
      <c r="X221" s="12"/>
      <c r="Y221" s="12"/>
      <c r="Z221" s="12"/>
      <c r="AA221" s="12"/>
      <c r="AB221" s="12"/>
      <c r="AC221" s="12"/>
      <c r="AD221" s="12"/>
      <c r="AE221" s="12"/>
      <c r="AR221" s="208" t="s">
        <v>80</v>
      </c>
      <c r="AT221" s="209" t="s">
        <v>72</v>
      </c>
      <c r="AU221" s="209" t="s">
        <v>80</v>
      </c>
      <c r="AY221" s="208" t="s">
        <v>244</v>
      </c>
      <c r="BK221" s="210">
        <f>SUM(BK222:BK232)</f>
        <v>0</v>
      </c>
    </row>
    <row r="222" s="2" customFormat="1" ht="16.5" customHeight="1">
      <c r="A222" s="39"/>
      <c r="B222" s="40"/>
      <c r="C222" s="231" t="s">
        <v>985</v>
      </c>
      <c r="D222" s="231" t="s">
        <v>241</v>
      </c>
      <c r="E222" s="232" t="s">
        <v>3265</v>
      </c>
      <c r="F222" s="233" t="s">
        <v>3266</v>
      </c>
      <c r="G222" s="234" t="s">
        <v>258</v>
      </c>
      <c r="H222" s="235">
        <v>2</v>
      </c>
      <c r="I222" s="236"/>
      <c r="J222" s="237">
        <f>ROUND(I222*H222,2)</f>
        <v>0</v>
      </c>
      <c r="K222" s="233" t="s">
        <v>359</v>
      </c>
      <c r="L222" s="238"/>
      <c r="M222" s="239" t="s">
        <v>19</v>
      </c>
      <c r="N222" s="240" t="s">
        <v>44</v>
      </c>
      <c r="O222" s="85"/>
      <c r="P222" s="222">
        <f>O222*H222</f>
        <v>0</v>
      </c>
      <c r="Q222" s="222">
        <v>0</v>
      </c>
      <c r="R222" s="222">
        <f>Q222*H222</f>
        <v>0</v>
      </c>
      <c r="S222" s="222">
        <v>0</v>
      </c>
      <c r="T222" s="223">
        <f>S222*H222</f>
        <v>0</v>
      </c>
      <c r="U222" s="39"/>
      <c r="V222" s="39"/>
      <c r="W222" s="39"/>
      <c r="X222" s="39"/>
      <c r="Y222" s="39"/>
      <c r="Z222" s="39"/>
      <c r="AA222" s="39"/>
      <c r="AB222" s="39"/>
      <c r="AC222" s="39"/>
      <c r="AD222" s="39"/>
      <c r="AE222" s="39"/>
      <c r="AR222" s="224" t="s">
        <v>364</v>
      </c>
      <c r="AT222" s="224" t="s">
        <v>241</v>
      </c>
      <c r="AU222" s="224" t="s">
        <v>82</v>
      </c>
      <c r="AY222" s="18" t="s">
        <v>244</v>
      </c>
      <c r="BE222" s="225">
        <f>IF(N222="základní",J222,0)</f>
        <v>0</v>
      </c>
      <c r="BF222" s="225">
        <f>IF(N222="snížená",J222,0)</f>
        <v>0</v>
      </c>
      <c r="BG222" s="225">
        <f>IF(N222="zákl. přenesená",J222,0)</f>
        <v>0</v>
      </c>
      <c r="BH222" s="225">
        <f>IF(N222="sníž. přenesená",J222,0)</f>
        <v>0</v>
      </c>
      <c r="BI222" s="225">
        <f>IF(N222="nulová",J222,0)</f>
        <v>0</v>
      </c>
      <c r="BJ222" s="18" t="s">
        <v>80</v>
      </c>
      <c r="BK222" s="225">
        <f>ROUND(I222*H222,2)</f>
        <v>0</v>
      </c>
      <c r="BL222" s="18" t="s">
        <v>279</v>
      </c>
      <c r="BM222" s="224" t="s">
        <v>3267</v>
      </c>
    </row>
    <row r="223" s="2" customFormat="1" ht="24.15" customHeight="1">
      <c r="A223" s="39"/>
      <c r="B223" s="40"/>
      <c r="C223" s="213" t="s">
        <v>989</v>
      </c>
      <c r="D223" s="213" t="s">
        <v>247</v>
      </c>
      <c r="E223" s="214" t="s">
        <v>3268</v>
      </c>
      <c r="F223" s="215" t="s">
        <v>3269</v>
      </c>
      <c r="G223" s="216" t="s">
        <v>258</v>
      </c>
      <c r="H223" s="217">
        <v>2</v>
      </c>
      <c r="I223" s="218"/>
      <c r="J223" s="219">
        <f>ROUND(I223*H223,2)</f>
        <v>0</v>
      </c>
      <c r="K223" s="215" t="s">
        <v>359</v>
      </c>
      <c r="L223" s="45"/>
      <c r="M223" s="220" t="s">
        <v>19</v>
      </c>
      <c r="N223" s="221" t="s">
        <v>44</v>
      </c>
      <c r="O223" s="85"/>
      <c r="P223" s="222">
        <f>O223*H223</f>
        <v>0</v>
      </c>
      <c r="Q223" s="222">
        <v>0</v>
      </c>
      <c r="R223" s="222">
        <f>Q223*H223</f>
        <v>0</v>
      </c>
      <c r="S223" s="222">
        <v>0</v>
      </c>
      <c r="T223" s="223">
        <f>S223*H223</f>
        <v>0</v>
      </c>
      <c r="U223" s="39"/>
      <c r="V223" s="39"/>
      <c r="W223" s="39"/>
      <c r="X223" s="39"/>
      <c r="Y223" s="39"/>
      <c r="Z223" s="39"/>
      <c r="AA223" s="39"/>
      <c r="AB223" s="39"/>
      <c r="AC223" s="39"/>
      <c r="AD223" s="39"/>
      <c r="AE223" s="39"/>
      <c r="AR223" s="224" t="s">
        <v>391</v>
      </c>
      <c r="AT223" s="224" t="s">
        <v>247</v>
      </c>
      <c r="AU223" s="224" t="s">
        <v>82</v>
      </c>
      <c r="AY223" s="18" t="s">
        <v>244</v>
      </c>
      <c r="BE223" s="225">
        <f>IF(N223="základní",J223,0)</f>
        <v>0</v>
      </c>
      <c r="BF223" s="225">
        <f>IF(N223="snížená",J223,0)</f>
        <v>0</v>
      </c>
      <c r="BG223" s="225">
        <f>IF(N223="zákl. přenesená",J223,0)</f>
        <v>0</v>
      </c>
      <c r="BH223" s="225">
        <f>IF(N223="sníž. přenesená",J223,0)</f>
        <v>0</v>
      </c>
      <c r="BI223" s="225">
        <f>IF(N223="nulová",J223,0)</f>
        <v>0</v>
      </c>
      <c r="BJ223" s="18" t="s">
        <v>80</v>
      </c>
      <c r="BK223" s="225">
        <f>ROUND(I223*H223,2)</f>
        <v>0</v>
      </c>
      <c r="BL223" s="18" t="s">
        <v>391</v>
      </c>
      <c r="BM223" s="224" t="s">
        <v>3270</v>
      </c>
    </row>
    <row r="224" s="2" customFormat="1" ht="24.15" customHeight="1">
      <c r="A224" s="39"/>
      <c r="B224" s="40"/>
      <c r="C224" s="231" t="s">
        <v>993</v>
      </c>
      <c r="D224" s="231" t="s">
        <v>241</v>
      </c>
      <c r="E224" s="232" t="s">
        <v>3271</v>
      </c>
      <c r="F224" s="233" t="s">
        <v>3272</v>
      </c>
      <c r="G224" s="234" t="s">
        <v>258</v>
      </c>
      <c r="H224" s="235">
        <v>2.2999999999999998</v>
      </c>
      <c r="I224" s="236"/>
      <c r="J224" s="237">
        <f>ROUND(I224*H224,2)</f>
        <v>0</v>
      </c>
      <c r="K224" s="233" t="s">
        <v>359</v>
      </c>
      <c r="L224" s="238"/>
      <c r="M224" s="239" t="s">
        <v>19</v>
      </c>
      <c r="N224" s="240" t="s">
        <v>44</v>
      </c>
      <c r="O224" s="85"/>
      <c r="P224" s="222">
        <f>O224*H224</f>
        <v>0</v>
      </c>
      <c r="Q224" s="222">
        <v>0</v>
      </c>
      <c r="R224" s="222">
        <f>Q224*H224</f>
        <v>0</v>
      </c>
      <c r="S224" s="222">
        <v>0</v>
      </c>
      <c r="T224" s="223">
        <f>S224*H224</f>
        <v>0</v>
      </c>
      <c r="U224" s="39"/>
      <c r="V224" s="39"/>
      <c r="W224" s="39"/>
      <c r="X224" s="39"/>
      <c r="Y224" s="39"/>
      <c r="Z224" s="39"/>
      <c r="AA224" s="39"/>
      <c r="AB224" s="39"/>
      <c r="AC224" s="39"/>
      <c r="AD224" s="39"/>
      <c r="AE224" s="39"/>
      <c r="AR224" s="224" t="s">
        <v>364</v>
      </c>
      <c r="AT224" s="224" t="s">
        <v>241</v>
      </c>
      <c r="AU224" s="224" t="s">
        <v>82</v>
      </c>
      <c r="AY224" s="18" t="s">
        <v>244</v>
      </c>
      <c r="BE224" s="225">
        <f>IF(N224="základní",J224,0)</f>
        <v>0</v>
      </c>
      <c r="BF224" s="225">
        <f>IF(N224="snížená",J224,0)</f>
        <v>0</v>
      </c>
      <c r="BG224" s="225">
        <f>IF(N224="zákl. přenesená",J224,0)</f>
        <v>0</v>
      </c>
      <c r="BH224" s="225">
        <f>IF(N224="sníž. přenesená",J224,0)</f>
        <v>0</v>
      </c>
      <c r="BI224" s="225">
        <f>IF(N224="nulová",J224,0)</f>
        <v>0</v>
      </c>
      <c r="BJ224" s="18" t="s">
        <v>80</v>
      </c>
      <c r="BK224" s="225">
        <f>ROUND(I224*H224,2)</f>
        <v>0</v>
      </c>
      <c r="BL224" s="18" t="s">
        <v>279</v>
      </c>
      <c r="BM224" s="224" t="s">
        <v>3273</v>
      </c>
    </row>
    <row r="225" s="2" customFormat="1">
      <c r="A225" s="39"/>
      <c r="B225" s="40"/>
      <c r="C225" s="41"/>
      <c r="D225" s="241" t="s">
        <v>282</v>
      </c>
      <c r="E225" s="41"/>
      <c r="F225" s="242" t="s">
        <v>3274</v>
      </c>
      <c r="G225" s="41"/>
      <c r="H225" s="41"/>
      <c r="I225" s="228"/>
      <c r="J225" s="41"/>
      <c r="K225" s="41"/>
      <c r="L225" s="45"/>
      <c r="M225" s="229"/>
      <c r="N225" s="230"/>
      <c r="O225" s="85"/>
      <c r="P225" s="85"/>
      <c r="Q225" s="85"/>
      <c r="R225" s="85"/>
      <c r="S225" s="85"/>
      <c r="T225" s="86"/>
      <c r="U225" s="39"/>
      <c r="V225" s="39"/>
      <c r="W225" s="39"/>
      <c r="X225" s="39"/>
      <c r="Y225" s="39"/>
      <c r="Z225" s="39"/>
      <c r="AA225" s="39"/>
      <c r="AB225" s="39"/>
      <c r="AC225" s="39"/>
      <c r="AD225" s="39"/>
      <c r="AE225" s="39"/>
      <c r="AT225" s="18" t="s">
        <v>282</v>
      </c>
      <c r="AU225" s="18" t="s">
        <v>82</v>
      </c>
    </row>
    <row r="226" s="2" customFormat="1" ht="24.15" customHeight="1">
      <c r="A226" s="39"/>
      <c r="B226" s="40"/>
      <c r="C226" s="213" t="s">
        <v>997</v>
      </c>
      <c r="D226" s="213" t="s">
        <v>247</v>
      </c>
      <c r="E226" s="214" t="s">
        <v>3275</v>
      </c>
      <c r="F226" s="215" t="s">
        <v>3276</v>
      </c>
      <c r="G226" s="216" t="s">
        <v>258</v>
      </c>
      <c r="H226" s="217">
        <v>5</v>
      </c>
      <c r="I226" s="218"/>
      <c r="J226" s="219">
        <f>ROUND(I226*H226,2)</f>
        <v>0</v>
      </c>
      <c r="K226" s="215" t="s">
        <v>359</v>
      </c>
      <c r="L226" s="45"/>
      <c r="M226" s="220" t="s">
        <v>19</v>
      </c>
      <c r="N226" s="221" t="s">
        <v>44</v>
      </c>
      <c r="O226" s="85"/>
      <c r="P226" s="222">
        <f>O226*H226</f>
        <v>0</v>
      </c>
      <c r="Q226" s="222">
        <v>0</v>
      </c>
      <c r="R226" s="222">
        <f>Q226*H226</f>
        <v>0</v>
      </c>
      <c r="S226" s="222">
        <v>0</v>
      </c>
      <c r="T226" s="223">
        <f>S226*H226</f>
        <v>0</v>
      </c>
      <c r="U226" s="39"/>
      <c r="V226" s="39"/>
      <c r="W226" s="39"/>
      <c r="X226" s="39"/>
      <c r="Y226" s="39"/>
      <c r="Z226" s="39"/>
      <c r="AA226" s="39"/>
      <c r="AB226" s="39"/>
      <c r="AC226" s="39"/>
      <c r="AD226" s="39"/>
      <c r="AE226" s="39"/>
      <c r="AR226" s="224" t="s">
        <v>391</v>
      </c>
      <c r="AT226" s="224" t="s">
        <v>247</v>
      </c>
      <c r="AU226" s="224" t="s">
        <v>82</v>
      </c>
      <c r="AY226" s="18" t="s">
        <v>244</v>
      </c>
      <c r="BE226" s="225">
        <f>IF(N226="základní",J226,0)</f>
        <v>0</v>
      </c>
      <c r="BF226" s="225">
        <f>IF(N226="snížená",J226,0)</f>
        <v>0</v>
      </c>
      <c r="BG226" s="225">
        <f>IF(N226="zákl. přenesená",J226,0)</f>
        <v>0</v>
      </c>
      <c r="BH226" s="225">
        <f>IF(N226="sníž. přenesená",J226,0)</f>
        <v>0</v>
      </c>
      <c r="BI226" s="225">
        <f>IF(N226="nulová",J226,0)</f>
        <v>0</v>
      </c>
      <c r="BJ226" s="18" t="s">
        <v>80</v>
      </c>
      <c r="BK226" s="225">
        <f>ROUND(I226*H226,2)</f>
        <v>0</v>
      </c>
      <c r="BL226" s="18" t="s">
        <v>391</v>
      </c>
      <c r="BM226" s="224" t="s">
        <v>3277</v>
      </c>
    </row>
    <row r="227" s="2" customFormat="1" ht="16.5" customHeight="1">
      <c r="A227" s="39"/>
      <c r="B227" s="40"/>
      <c r="C227" s="231" t="s">
        <v>1001</v>
      </c>
      <c r="D227" s="231" t="s">
        <v>241</v>
      </c>
      <c r="E227" s="232" t="s">
        <v>3278</v>
      </c>
      <c r="F227" s="233" t="s">
        <v>3279</v>
      </c>
      <c r="G227" s="234" t="s">
        <v>258</v>
      </c>
      <c r="H227" s="235">
        <v>15</v>
      </c>
      <c r="I227" s="236"/>
      <c r="J227" s="237">
        <f>ROUND(I227*H227,2)</f>
        <v>0</v>
      </c>
      <c r="K227" s="233" t="s">
        <v>359</v>
      </c>
      <c r="L227" s="238"/>
      <c r="M227" s="239" t="s">
        <v>19</v>
      </c>
      <c r="N227" s="240" t="s">
        <v>44</v>
      </c>
      <c r="O227" s="85"/>
      <c r="P227" s="222">
        <f>O227*H227</f>
        <v>0</v>
      </c>
      <c r="Q227" s="222">
        <v>0</v>
      </c>
      <c r="R227" s="222">
        <f>Q227*H227</f>
        <v>0</v>
      </c>
      <c r="S227" s="222">
        <v>0</v>
      </c>
      <c r="T227" s="223">
        <f>S227*H227</f>
        <v>0</v>
      </c>
      <c r="U227" s="39"/>
      <c r="V227" s="39"/>
      <c r="W227" s="39"/>
      <c r="X227" s="39"/>
      <c r="Y227" s="39"/>
      <c r="Z227" s="39"/>
      <c r="AA227" s="39"/>
      <c r="AB227" s="39"/>
      <c r="AC227" s="39"/>
      <c r="AD227" s="39"/>
      <c r="AE227" s="39"/>
      <c r="AR227" s="224" t="s">
        <v>364</v>
      </c>
      <c r="AT227" s="224" t="s">
        <v>241</v>
      </c>
      <c r="AU227" s="224" t="s">
        <v>82</v>
      </c>
      <c r="AY227" s="18" t="s">
        <v>244</v>
      </c>
      <c r="BE227" s="225">
        <f>IF(N227="základní",J227,0)</f>
        <v>0</v>
      </c>
      <c r="BF227" s="225">
        <f>IF(N227="snížená",J227,0)</f>
        <v>0</v>
      </c>
      <c r="BG227" s="225">
        <f>IF(N227="zákl. přenesená",J227,0)</f>
        <v>0</v>
      </c>
      <c r="BH227" s="225">
        <f>IF(N227="sníž. přenesená",J227,0)</f>
        <v>0</v>
      </c>
      <c r="BI227" s="225">
        <f>IF(N227="nulová",J227,0)</f>
        <v>0</v>
      </c>
      <c r="BJ227" s="18" t="s">
        <v>80</v>
      </c>
      <c r="BK227" s="225">
        <f>ROUND(I227*H227,2)</f>
        <v>0</v>
      </c>
      <c r="BL227" s="18" t="s">
        <v>279</v>
      </c>
      <c r="BM227" s="224" t="s">
        <v>3280</v>
      </c>
    </row>
    <row r="228" s="2" customFormat="1" ht="24.15" customHeight="1">
      <c r="A228" s="39"/>
      <c r="B228" s="40"/>
      <c r="C228" s="213" t="s">
        <v>1005</v>
      </c>
      <c r="D228" s="213" t="s">
        <v>247</v>
      </c>
      <c r="E228" s="214" t="s">
        <v>2545</v>
      </c>
      <c r="F228" s="215" t="s">
        <v>2546</v>
      </c>
      <c r="G228" s="216" t="s">
        <v>250</v>
      </c>
      <c r="H228" s="217">
        <v>45</v>
      </c>
      <c r="I228" s="218"/>
      <c r="J228" s="219">
        <f>ROUND(I228*H228,2)</f>
        <v>0</v>
      </c>
      <c r="K228" s="215" t="s">
        <v>359</v>
      </c>
      <c r="L228" s="45"/>
      <c r="M228" s="220" t="s">
        <v>19</v>
      </c>
      <c r="N228" s="221" t="s">
        <v>44</v>
      </c>
      <c r="O228" s="85"/>
      <c r="P228" s="222">
        <f>O228*H228</f>
        <v>0</v>
      </c>
      <c r="Q228" s="222">
        <v>0</v>
      </c>
      <c r="R228" s="222">
        <f>Q228*H228</f>
        <v>0</v>
      </c>
      <c r="S228" s="222">
        <v>0</v>
      </c>
      <c r="T228" s="223">
        <f>S228*H228</f>
        <v>0</v>
      </c>
      <c r="U228" s="39"/>
      <c r="V228" s="39"/>
      <c r="W228" s="39"/>
      <c r="X228" s="39"/>
      <c r="Y228" s="39"/>
      <c r="Z228" s="39"/>
      <c r="AA228" s="39"/>
      <c r="AB228" s="39"/>
      <c r="AC228" s="39"/>
      <c r="AD228" s="39"/>
      <c r="AE228" s="39"/>
      <c r="AR228" s="224" t="s">
        <v>264</v>
      </c>
      <c r="AT228" s="224" t="s">
        <v>247</v>
      </c>
      <c r="AU228" s="224" t="s">
        <v>82</v>
      </c>
      <c r="AY228" s="18" t="s">
        <v>244</v>
      </c>
      <c r="BE228" s="225">
        <f>IF(N228="základní",J228,0)</f>
        <v>0</v>
      </c>
      <c r="BF228" s="225">
        <f>IF(N228="snížená",J228,0)</f>
        <v>0</v>
      </c>
      <c r="BG228" s="225">
        <f>IF(N228="zákl. přenesená",J228,0)</f>
        <v>0</v>
      </c>
      <c r="BH228" s="225">
        <f>IF(N228="sníž. přenesená",J228,0)</f>
        <v>0</v>
      </c>
      <c r="BI228" s="225">
        <f>IF(N228="nulová",J228,0)</f>
        <v>0</v>
      </c>
      <c r="BJ228" s="18" t="s">
        <v>80</v>
      </c>
      <c r="BK228" s="225">
        <f>ROUND(I228*H228,2)</f>
        <v>0</v>
      </c>
      <c r="BL228" s="18" t="s">
        <v>264</v>
      </c>
      <c r="BM228" s="224" t="s">
        <v>3281</v>
      </c>
    </row>
    <row r="229" s="2" customFormat="1" ht="16.5" customHeight="1">
      <c r="A229" s="39"/>
      <c r="B229" s="40"/>
      <c r="C229" s="231" t="s">
        <v>1009</v>
      </c>
      <c r="D229" s="231" t="s">
        <v>241</v>
      </c>
      <c r="E229" s="232" t="s">
        <v>3282</v>
      </c>
      <c r="F229" s="233" t="s">
        <v>3283</v>
      </c>
      <c r="G229" s="234" t="s">
        <v>258</v>
      </c>
      <c r="H229" s="235">
        <v>10</v>
      </c>
      <c r="I229" s="236"/>
      <c r="J229" s="237">
        <f>ROUND(I229*H229,2)</f>
        <v>0</v>
      </c>
      <c r="K229" s="233" t="s">
        <v>359</v>
      </c>
      <c r="L229" s="238"/>
      <c r="M229" s="239" t="s">
        <v>19</v>
      </c>
      <c r="N229" s="240" t="s">
        <v>44</v>
      </c>
      <c r="O229" s="85"/>
      <c r="P229" s="222">
        <f>O229*H229</f>
        <v>0</v>
      </c>
      <c r="Q229" s="222">
        <v>0</v>
      </c>
      <c r="R229" s="222">
        <f>Q229*H229</f>
        <v>0</v>
      </c>
      <c r="S229" s="222">
        <v>0</v>
      </c>
      <c r="T229" s="223">
        <f>S229*H229</f>
        <v>0</v>
      </c>
      <c r="U229" s="39"/>
      <c r="V229" s="39"/>
      <c r="W229" s="39"/>
      <c r="X229" s="39"/>
      <c r="Y229" s="39"/>
      <c r="Z229" s="39"/>
      <c r="AA229" s="39"/>
      <c r="AB229" s="39"/>
      <c r="AC229" s="39"/>
      <c r="AD229" s="39"/>
      <c r="AE229" s="39"/>
      <c r="AR229" s="224" t="s">
        <v>364</v>
      </c>
      <c r="AT229" s="224" t="s">
        <v>241</v>
      </c>
      <c r="AU229" s="224" t="s">
        <v>82</v>
      </c>
      <c r="AY229" s="18" t="s">
        <v>244</v>
      </c>
      <c r="BE229" s="225">
        <f>IF(N229="základní",J229,0)</f>
        <v>0</v>
      </c>
      <c r="BF229" s="225">
        <f>IF(N229="snížená",J229,0)</f>
        <v>0</v>
      </c>
      <c r="BG229" s="225">
        <f>IF(N229="zákl. přenesená",J229,0)</f>
        <v>0</v>
      </c>
      <c r="BH229" s="225">
        <f>IF(N229="sníž. přenesená",J229,0)</f>
        <v>0</v>
      </c>
      <c r="BI229" s="225">
        <f>IF(N229="nulová",J229,0)</f>
        <v>0</v>
      </c>
      <c r="BJ229" s="18" t="s">
        <v>80</v>
      </c>
      <c r="BK229" s="225">
        <f>ROUND(I229*H229,2)</f>
        <v>0</v>
      </c>
      <c r="BL229" s="18" t="s">
        <v>279</v>
      </c>
      <c r="BM229" s="224" t="s">
        <v>3284</v>
      </c>
    </row>
    <row r="230" s="2" customFormat="1" ht="24.15" customHeight="1">
      <c r="A230" s="39"/>
      <c r="B230" s="40"/>
      <c r="C230" s="213" t="s">
        <v>1013</v>
      </c>
      <c r="D230" s="213" t="s">
        <v>247</v>
      </c>
      <c r="E230" s="214" t="s">
        <v>3285</v>
      </c>
      <c r="F230" s="215" t="s">
        <v>3286</v>
      </c>
      <c r="G230" s="216" t="s">
        <v>250</v>
      </c>
      <c r="H230" s="217">
        <v>30</v>
      </c>
      <c r="I230" s="218"/>
      <c r="J230" s="219">
        <f>ROUND(I230*H230,2)</f>
        <v>0</v>
      </c>
      <c r="K230" s="215" t="s">
        <v>359</v>
      </c>
      <c r="L230" s="45"/>
      <c r="M230" s="220" t="s">
        <v>19</v>
      </c>
      <c r="N230" s="221" t="s">
        <v>44</v>
      </c>
      <c r="O230" s="85"/>
      <c r="P230" s="222">
        <f>O230*H230</f>
        <v>0</v>
      </c>
      <c r="Q230" s="222">
        <v>0</v>
      </c>
      <c r="R230" s="222">
        <f>Q230*H230</f>
        <v>0</v>
      </c>
      <c r="S230" s="222">
        <v>0</v>
      </c>
      <c r="T230" s="223">
        <f>S230*H230</f>
        <v>0</v>
      </c>
      <c r="U230" s="39"/>
      <c r="V230" s="39"/>
      <c r="W230" s="39"/>
      <c r="X230" s="39"/>
      <c r="Y230" s="39"/>
      <c r="Z230" s="39"/>
      <c r="AA230" s="39"/>
      <c r="AB230" s="39"/>
      <c r="AC230" s="39"/>
      <c r="AD230" s="39"/>
      <c r="AE230" s="39"/>
      <c r="AR230" s="224" t="s">
        <v>264</v>
      </c>
      <c r="AT230" s="224" t="s">
        <v>247</v>
      </c>
      <c r="AU230" s="224" t="s">
        <v>82</v>
      </c>
      <c r="AY230" s="18" t="s">
        <v>244</v>
      </c>
      <c r="BE230" s="225">
        <f>IF(N230="základní",J230,0)</f>
        <v>0</v>
      </c>
      <c r="BF230" s="225">
        <f>IF(N230="snížená",J230,0)</f>
        <v>0</v>
      </c>
      <c r="BG230" s="225">
        <f>IF(N230="zákl. přenesená",J230,0)</f>
        <v>0</v>
      </c>
      <c r="BH230" s="225">
        <f>IF(N230="sníž. přenesená",J230,0)</f>
        <v>0</v>
      </c>
      <c r="BI230" s="225">
        <f>IF(N230="nulová",J230,0)</f>
        <v>0</v>
      </c>
      <c r="BJ230" s="18" t="s">
        <v>80</v>
      </c>
      <c r="BK230" s="225">
        <f>ROUND(I230*H230,2)</f>
        <v>0</v>
      </c>
      <c r="BL230" s="18" t="s">
        <v>264</v>
      </c>
      <c r="BM230" s="224" t="s">
        <v>3287</v>
      </c>
    </row>
    <row r="231" s="2" customFormat="1" ht="16.5" customHeight="1">
      <c r="A231" s="39"/>
      <c r="B231" s="40"/>
      <c r="C231" s="231" t="s">
        <v>1015</v>
      </c>
      <c r="D231" s="231" t="s">
        <v>241</v>
      </c>
      <c r="E231" s="232" t="s">
        <v>3288</v>
      </c>
      <c r="F231" s="233" t="s">
        <v>3289</v>
      </c>
      <c r="G231" s="234" t="s">
        <v>250</v>
      </c>
      <c r="H231" s="235">
        <v>18</v>
      </c>
      <c r="I231" s="236"/>
      <c r="J231" s="237">
        <f>ROUND(I231*H231,2)</f>
        <v>0</v>
      </c>
      <c r="K231" s="233" t="s">
        <v>359</v>
      </c>
      <c r="L231" s="238"/>
      <c r="M231" s="239" t="s">
        <v>19</v>
      </c>
      <c r="N231" s="240" t="s">
        <v>44</v>
      </c>
      <c r="O231" s="85"/>
      <c r="P231" s="222">
        <f>O231*H231</f>
        <v>0</v>
      </c>
      <c r="Q231" s="222">
        <v>0</v>
      </c>
      <c r="R231" s="222">
        <f>Q231*H231</f>
        <v>0</v>
      </c>
      <c r="S231" s="222">
        <v>0</v>
      </c>
      <c r="T231" s="223">
        <f>S231*H231</f>
        <v>0</v>
      </c>
      <c r="U231" s="39"/>
      <c r="V231" s="39"/>
      <c r="W231" s="39"/>
      <c r="X231" s="39"/>
      <c r="Y231" s="39"/>
      <c r="Z231" s="39"/>
      <c r="AA231" s="39"/>
      <c r="AB231" s="39"/>
      <c r="AC231" s="39"/>
      <c r="AD231" s="39"/>
      <c r="AE231" s="39"/>
      <c r="AR231" s="224" t="s">
        <v>364</v>
      </c>
      <c r="AT231" s="224" t="s">
        <v>241</v>
      </c>
      <c r="AU231" s="224" t="s">
        <v>82</v>
      </c>
      <c r="AY231" s="18" t="s">
        <v>244</v>
      </c>
      <c r="BE231" s="225">
        <f>IF(N231="základní",J231,0)</f>
        <v>0</v>
      </c>
      <c r="BF231" s="225">
        <f>IF(N231="snížená",J231,0)</f>
        <v>0</v>
      </c>
      <c r="BG231" s="225">
        <f>IF(N231="zákl. přenesená",J231,0)</f>
        <v>0</v>
      </c>
      <c r="BH231" s="225">
        <f>IF(N231="sníž. přenesená",J231,0)</f>
        <v>0</v>
      </c>
      <c r="BI231" s="225">
        <f>IF(N231="nulová",J231,0)</f>
        <v>0</v>
      </c>
      <c r="BJ231" s="18" t="s">
        <v>80</v>
      </c>
      <c r="BK231" s="225">
        <f>ROUND(I231*H231,2)</f>
        <v>0</v>
      </c>
      <c r="BL231" s="18" t="s">
        <v>279</v>
      </c>
      <c r="BM231" s="224" t="s">
        <v>3290</v>
      </c>
    </row>
    <row r="232" s="2" customFormat="1" ht="24.15" customHeight="1">
      <c r="A232" s="39"/>
      <c r="B232" s="40"/>
      <c r="C232" s="213" t="s">
        <v>1019</v>
      </c>
      <c r="D232" s="213" t="s">
        <v>247</v>
      </c>
      <c r="E232" s="214" t="s">
        <v>3291</v>
      </c>
      <c r="F232" s="215" t="s">
        <v>3292</v>
      </c>
      <c r="G232" s="216" t="s">
        <v>250</v>
      </c>
      <c r="H232" s="217">
        <v>18</v>
      </c>
      <c r="I232" s="218"/>
      <c r="J232" s="219">
        <f>ROUND(I232*H232,2)</f>
        <v>0</v>
      </c>
      <c r="K232" s="215" t="s">
        <v>359</v>
      </c>
      <c r="L232" s="45"/>
      <c r="M232" s="220" t="s">
        <v>19</v>
      </c>
      <c r="N232" s="221" t="s">
        <v>44</v>
      </c>
      <c r="O232" s="85"/>
      <c r="P232" s="222">
        <f>O232*H232</f>
        <v>0</v>
      </c>
      <c r="Q232" s="222">
        <v>0</v>
      </c>
      <c r="R232" s="222">
        <f>Q232*H232</f>
        <v>0</v>
      </c>
      <c r="S232" s="222">
        <v>0</v>
      </c>
      <c r="T232" s="223">
        <f>S232*H232</f>
        <v>0</v>
      </c>
      <c r="U232" s="39"/>
      <c r="V232" s="39"/>
      <c r="W232" s="39"/>
      <c r="X232" s="39"/>
      <c r="Y232" s="39"/>
      <c r="Z232" s="39"/>
      <c r="AA232" s="39"/>
      <c r="AB232" s="39"/>
      <c r="AC232" s="39"/>
      <c r="AD232" s="39"/>
      <c r="AE232" s="39"/>
      <c r="AR232" s="224" t="s">
        <v>264</v>
      </c>
      <c r="AT232" s="224" t="s">
        <v>247</v>
      </c>
      <c r="AU232" s="224" t="s">
        <v>82</v>
      </c>
      <c r="AY232" s="18" t="s">
        <v>244</v>
      </c>
      <c r="BE232" s="225">
        <f>IF(N232="základní",J232,0)</f>
        <v>0</v>
      </c>
      <c r="BF232" s="225">
        <f>IF(N232="snížená",J232,0)</f>
        <v>0</v>
      </c>
      <c r="BG232" s="225">
        <f>IF(N232="zákl. přenesená",J232,0)</f>
        <v>0</v>
      </c>
      <c r="BH232" s="225">
        <f>IF(N232="sníž. přenesená",J232,0)</f>
        <v>0</v>
      </c>
      <c r="BI232" s="225">
        <f>IF(N232="nulová",J232,0)</f>
        <v>0</v>
      </c>
      <c r="BJ232" s="18" t="s">
        <v>80</v>
      </c>
      <c r="BK232" s="225">
        <f>ROUND(I232*H232,2)</f>
        <v>0</v>
      </c>
      <c r="BL232" s="18" t="s">
        <v>264</v>
      </c>
      <c r="BM232" s="224" t="s">
        <v>3293</v>
      </c>
    </row>
    <row r="233" s="12" customFormat="1" ht="22.8" customHeight="1">
      <c r="A233" s="12"/>
      <c r="B233" s="197"/>
      <c r="C233" s="198"/>
      <c r="D233" s="199" t="s">
        <v>72</v>
      </c>
      <c r="E233" s="211" t="s">
        <v>3294</v>
      </c>
      <c r="F233" s="211" t="s">
        <v>667</v>
      </c>
      <c r="G233" s="198"/>
      <c r="H233" s="198"/>
      <c r="I233" s="201"/>
      <c r="J233" s="212">
        <f>BK233</f>
        <v>0</v>
      </c>
      <c r="K233" s="198"/>
      <c r="L233" s="203"/>
      <c r="M233" s="204"/>
      <c r="N233" s="205"/>
      <c r="O233" s="205"/>
      <c r="P233" s="206">
        <f>SUM(P234:P245)</f>
        <v>0</v>
      </c>
      <c r="Q233" s="205"/>
      <c r="R233" s="206">
        <f>SUM(R234:R245)</f>
        <v>0</v>
      </c>
      <c r="S233" s="205"/>
      <c r="T233" s="207">
        <f>SUM(T234:T245)</f>
        <v>0</v>
      </c>
      <c r="U233" s="12"/>
      <c r="V233" s="12"/>
      <c r="W233" s="12"/>
      <c r="X233" s="12"/>
      <c r="Y233" s="12"/>
      <c r="Z233" s="12"/>
      <c r="AA233" s="12"/>
      <c r="AB233" s="12"/>
      <c r="AC233" s="12"/>
      <c r="AD233" s="12"/>
      <c r="AE233" s="12"/>
      <c r="AR233" s="208" t="s">
        <v>80</v>
      </c>
      <c r="AT233" s="209" t="s">
        <v>72</v>
      </c>
      <c r="AU233" s="209" t="s">
        <v>80</v>
      </c>
      <c r="AY233" s="208" t="s">
        <v>244</v>
      </c>
      <c r="BK233" s="210">
        <f>SUM(BK234:BK245)</f>
        <v>0</v>
      </c>
    </row>
    <row r="234" s="2" customFormat="1" ht="16.5" customHeight="1">
      <c r="A234" s="39"/>
      <c r="B234" s="40"/>
      <c r="C234" s="231" t="s">
        <v>859</v>
      </c>
      <c r="D234" s="231" t="s">
        <v>241</v>
      </c>
      <c r="E234" s="232" t="s">
        <v>3295</v>
      </c>
      <c r="F234" s="233" t="s">
        <v>3296</v>
      </c>
      <c r="G234" s="234" t="s">
        <v>250</v>
      </c>
      <c r="H234" s="235">
        <v>50</v>
      </c>
      <c r="I234" s="236"/>
      <c r="J234" s="237">
        <f>ROUND(I234*H234,2)</f>
        <v>0</v>
      </c>
      <c r="K234" s="233" t="s">
        <v>359</v>
      </c>
      <c r="L234" s="238"/>
      <c r="M234" s="239" t="s">
        <v>19</v>
      </c>
      <c r="N234" s="240" t="s">
        <v>44</v>
      </c>
      <c r="O234" s="85"/>
      <c r="P234" s="222">
        <f>O234*H234</f>
        <v>0</v>
      </c>
      <c r="Q234" s="222">
        <v>0</v>
      </c>
      <c r="R234" s="222">
        <f>Q234*H234</f>
        <v>0</v>
      </c>
      <c r="S234" s="222">
        <v>0</v>
      </c>
      <c r="T234" s="223">
        <f>S234*H234</f>
        <v>0</v>
      </c>
      <c r="U234" s="39"/>
      <c r="V234" s="39"/>
      <c r="W234" s="39"/>
      <c r="X234" s="39"/>
      <c r="Y234" s="39"/>
      <c r="Z234" s="39"/>
      <c r="AA234" s="39"/>
      <c r="AB234" s="39"/>
      <c r="AC234" s="39"/>
      <c r="AD234" s="39"/>
      <c r="AE234" s="39"/>
      <c r="AR234" s="224" t="s">
        <v>364</v>
      </c>
      <c r="AT234" s="224" t="s">
        <v>241</v>
      </c>
      <c r="AU234" s="224" t="s">
        <v>82</v>
      </c>
      <c r="AY234" s="18" t="s">
        <v>244</v>
      </c>
      <c r="BE234" s="225">
        <f>IF(N234="základní",J234,0)</f>
        <v>0</v>
      </c>
      <c r="BF234" s="225">
        <f>IF(N234="snížená",J234,0)</f>
        <v>0</v>
      </c>
      <c r="BG234" s="225">
        <f>IF(N234="zákl. přenesená",J234,0)</f>
        <v>0</v>
      </c>
      <c r="BH234" s="225">
        <f>IF(N234="sníž. přenesená",J234,0)</f>
        <v>0</v>
      </c>
      <c r="BI234" s="225">
        <f>IF(N234="nulová",J234,0)</f>
        <v>0</v>
      </c>
      <c r="BJ234" s="18" t="s">
        <v>80</v>
      </c>
      <c r="BK234" s="225">
        <f>ROUND(I234*H234,2)</f>
        <v>0</v>
      </c>
      <c r="BL234" s="18" t="s">
        <v>279</v>
      </c>
      <c r="BM234" s="224" t="s">
        <v>3297</v>
      </c>
    </row>
    <row r="235" s="2" customFormat="1" ht="24.15" customHeight="1">
      <c r="A235" s="39"/>
      <c r="B235" s="40"/>
      <c r="C235" s="213" t="s">
        <v>1026</v>
      </c>
      <c r="D235" s="213" t="s">
        <v>247</v>
      </c>
      <c r="E235" s="214" t="s">
        <v>3298</v>
      </c>
      <c r="F235" s="215" t="s">
        <v>3299</v>
      </c>
      <c r="G235" s="216" t="s">
        <v>250</v>
      </c>
      <c r="H235" s="217">
        <v>50</v>
      </c>
      <c r="I235" s="218"/>
      <c r="J235" s="219">
        <f>ROUND(I235*H235,2)</f>
        <v>0</v>
      </c>
      <c r="K235" s="215" t="s">
        <v>359</v>
      </c>
      <c r="L235" s="45"/>
      <c r="M235" s="220" t="s">
        <v>19</v>
      </c>
      <c r="N235" s="221" t="s">
        <v>44</v>
      </c>
      <c r="O235" s="85"/>
      <c r="P235" s="222">
        <f>O235*H235</f>
        <v>0</v>
      </c>
      <c r="Q235" s="222">
        <v>0</v>
      </c>
      <c r="R235" s="222">
        <f>Q235*H235</f>
        <v>0</v>
      </c>
      <c r="S235" s="222">
        <v>0</v>
      </c>
      <c r="T235" s="223">
        <f>S235*H235</f>
        <v>0</v>
      </c>
      <c r="U235" s="39"/>
      <c r="V235" s="39"/>
      <c r="W235" s="39"/>
      <c r="X235" s="39"/>
      <c r="Y235" s="39"/>
      <c r="Z235" s="39"/>
      <c r="AA235" s="39"/>
      <c r="AB235" s="39"/>
      <c r="AC235" s="39"/>
      <c r="AD235" s="39"/>
      <c r="AE235" s="39"/>
      <c r="AR235" s="224" t="s">
        <v>252</v>
      </c>
      <c r="AT235" s="224" t="s">
        <v>247</v>
      </c>
      <c r="AU235" s="224" t="s">
        <v>82</v>
      </c>
      <c r="AY235" s="18" t="s">
        <v>244</v>
      </c>
      <c r="BE235" s="225">
        <f>IF(N235="základní",J235,0)</f>
        <v>0</v>
      </c>
      <c r="BF235" s="225">
        <f>IF(N235="snížená",J235,0)</f>
        <v>0</v>
      </c>
      <c r="BG235" s="225">
        <f>IF(N235="zákl. přenesená",J235,0)</f>
        <v>0</v>
      </c>
      <c r="BH235" s="225">
        <f>IF(N235="sníž. přenesená",J235,0)</f>
        <v>0</v>
      </c>
      <c r="BI235" s="225">
        <f>IF(N235="nulová",J235,0)</f>
        <v>0</v>
      </c>
      <c r="BJ235" s="18" t="s">
        <v>80</v>
      </c>
      <c r="BK235" s="225">
        <f>ROUND(I235*H235,2)</f>
        <v>0</v>
      </c>
      <c r="BL235" s="18" t="s">
        <v>252</v>
      </c>
      <c r="BM235" s="224" t="s">
        <v>3300</v>
      </c>
    </row>
    <row r="236" s="2" customFormat="1" ht="16.5" customHeight="1">
      <c r="A236" s="39"/>
      <c r="B236" s="40"/>
      <c r="C236" s="231" t="s">
        <v>1030</v>
      </c>
      <c r="D236" s="231" t="s">
        <v>241</v>
      </c>
      <c r="E236" s="232" t="s">
        <v>3301</v>
      </c>
      <c r="F236" s="233" t="s">
        <v>3302</v>
      </c>
      <c r="G236" s="234" t="s">
        <v>258</v>
      </c>
      <c r="H236" s="235">
        <v>4</v>
      </c>
      <c r="I236" s="236"/>
      <c r="J236" s="237">
        <f>ROUND(I236*H236,2)</f>
        <v>0</v>
      </c>
      <c r="K236" s="233" t="s">
        <v>359</v>
      </c>
      <c r="L236" s="238"/>
      <c r="M236" s="239" t="s">
        <v>19</v>
      </c>
      <c r="N236" s="240" t="s">
        <v>44</v>
      </c>
      <c r="O236" s="85"/>
      <c r="P236" s="222">
        <f>O236*H236</f>
        <v>0</v>
      </c>
      <c r="Q236" s="222">
        <v>0</v>
      </c>
      <c r="R236" s="222">
        <f>Q236*H236</f>
        <v>0</v>
      </c>
      <c r="S236" s="222">
        <v>0</v>
      </c>
      <c r="T236" s="223">
        <f>S236*H236</f>
        <v>0</v>
      </c>
      <c r="U236" s="39"/>
      <c r="V236" s="39"/>
      <c r="W236" s="39"/>
      <c r="X236" s="39"/>
      <c r="Y236" s="39"/>
      <c r="Z236" s="39"/>
      <c r="AA236" s="39"/>
      <c r="AB236" s="39"/>
      <c r="AC236" s="39"/>
      <c r="AD236" s="39"/>
      <c r="AE236" s="39"/>
      <c r="AR236" s="224" t="s">
        <v>364</v>
      </c>
      <c r="AT236" s="224" t="s">
        <v>241</v>
      </c>
      <c r="AU236" s="224" t="s">
        <v>82</v>
      </c>
      <c r="AY236" s="18" t="s">
        <v>244</v>
      </c>
      <c r="BE236" s="225">
        <f>IF(N236="základní",J236,0)</f>
        <v>0</v>
      </c>
      <c r="BF236" s="225">
        <f>IF(N236="snížená",J236,0)</f>
        <v>0</v>
      </c>
      <c r="BG236" s="225">
        <f>IF(N236="zákl. přenesená",J236,0)</f>
        <v>0</v>
      </c>
      <c r="BH236" s="225">
        <f>IF(N236="sníž. přenesená",J236,0)</f>
        <v>0</v>
      </c>
      <c r="BI236" s="225">
        <f>IF(N236="nulová",J236,0)</f>
        <v>0</v>
      </c>
      <c r="BJ236" s="18" t="s">
        <v>80</v>
      </c>
      <c r="BK236" s="225">
        <f>ROUND(I236*H236,2)</f>
        <v>0</v>
      </c>
      <c r="BL236" s="18" t="s">
        <v>279</v>
      </c>
      <c r="BM236" s="224" t="s">
        <v>3303</v>
      </c>
    </row>
    <row r="237" s="2" customFormat="1" ht="16.5" customHeight="1">
      <c r="A237" s="39"/>
      <c r="B237" s="40"/>
      <c r="C237" s="213" t="s">
        <v>1034</v>
      </c>
      <c r="D237" s="213" t="s">
        <v>247</v>
      </c>
      <c r="E237" s="214" t="s">
        <v>3304</v>
      </c>
      <c r="F237" s="215" t="s">
        <v>3305</v>
      </c>
      <c r="G237" s="216" t="s">
        <v>258</v>
      </c>
      <c r="H237" s="217">
        <v>4</v>
      </c>
      <c r="I237" s="218"/>
      <c r="J237" s="219">
        <f>ROUND(I237*H237,2)</f>
        <v>0</v>
      </c>
      <c r="K237" s="215" t="s">
        <v>359</v>
      </c>
      <c r="L237" s="45"/>
      <c r="M237" s="220" t="s">
        <v>19</v>
      </c>
      <c r="N237" s="221" t="s">
        <v>44</v>
      </c>
      <c r="O237" s="85"/>
      <c r="P237" s="222">
        <f>O237*H237</f>
        <v>0</v>
      </c>
      <c r="Q237" s="222">
        <v>0</v>
      </c>
      <c r="R237" s="222">
        <f>Q237*H237</f>
        <v>0</v>
      </c>
      <c r="S237" s="222">
        <v>0</v>
      </c>
      <c r="T237" s="223">
        <f>S237*H237</f>
        <v>0</v>
      </c>
      <c r="U237" s="39"/>
      <c r="V237" s="39"/>
      <c r="W237" s="39"/>
      <c r="X237" s="39"/>
      <c r="Y237" s="39"/>
      <c r="Z237" s="39"/>
      <c r="AA237" s="39"/>
      <c r="AB237" s="39"/>
      <c r="AC237" s="39"/>
      <c r="AD237" s="39"/>
      <c r="AE237" s="39"/>
      <c r="AR237" s="224" t="s">
        <v>252</v>
      </c>
      <c r="AT237" s="224" t="s">
        <v>247</v>
      </c>
      <c r="AU237" s="224" t="s">
        <v>82</v>
      </c>
      <c r="AY237" s="18" t="s">
        <v>244</v>
      </c>
      <c r="BE237" s="225">
        <f>IF(N237="základní",J237,0)</f>
        <v>0</v>
      </c>
      <c r="BF237" s="225">
        <f>IF(N237="snížená",J237,0)</f>
        <v>0</v>
      </c>
      <c r="BG237" s="225">
        <f>IF(N237="zákl. přenesená",J237,0)</f>
        <v>0</v>
      </c>
      <c r="BH237" s="225">
        <f>IF(N237="sníž. přenesená",J237,0)</f>
        <v>0</v>
      </c>
      <c r="BI237" s="225">
        <f>IF(N237="nulová",J237,0)</f>
        <v>0</v>
      </c>
      <c r="BJ237" s="18" t="s">
        <v>80</v>
      </c>
      <c r="BK237" s="225">
        <f>ROUND(I237*H237,2)</f>
        <v>0</v>
      </c>
      <c r="BL237" s="18" t="s">
        <v>252</v>
      </c>
      <c r="BM237" s="224" t="s">
        <v>3306</v>
      </c>
    </row>
    <row r="238" s="2" customFormat="1" ht="16.5" customHeight="1">
      <c r="A238" s="39"/>
      <c r="B238" s="40"/>
      <c r="C238" s="231" t="s">
        <v>1038</v>
      </c>
      <c r="D238" s="231" t="s">
        <v>241</v>
      </c>
      <c r="E238" s="232" t="s">
        <v>3307</v>
      </c>
      <c r="F238" s="233" t="s">
        <v>3308</v>
      </c>
      <c r="G238" s="234" t="s">
        <v>250</v>
      </c>
      <c r="H238" s="235">
        <v>44</v>
      </c>
      <c r="I238" s="236"/>
      <c r="J238" s="237">
        <f>ROUND(I238*H238,2)</f>
        <v>0</v>
      </c>
      <c r="K238" s="233" t="s">
        <v>359</v>
      </c>
      <c r="L238" s="238"/>
      <c r="M238" s="239" t="s">
        <v>19</v>
      </c>
      <c r="N238" s="240" t="s">
        <v>44</v>
      </c>
      <c r="O238" s="85"/>
      <c r="P238" s="222">
        <f>O238*H238</f>
        <v>0</v>
      </c>
      <c r="Q238" s="222">
        <v>0</v>
      </c>
      <c r="R238" s="222">
        <f>Q238*H238</f>
        <v>0</v>
      </c>
      <c r="S238" s="222">
        <v>0</v>
      </c>
      <c r="T238" s="223">
        <f>S238*H238</f>
        <v>0</v>
      </c>
      <c r="U238" s="39"/>
      <c r="V238" s="39"/>
      <c r="W238" s="39"/>
      <c r="X238" s="39"/>
      <c r="Y238" s="39"/>
      <c r="Z238" s="39"/>
      <c r="AA238" s="39"/>
      <c r="AB238" s="39"/>
      <c r="AC238" s="39"/>
      <c r="AD238" s="39"/>
      <c r="AE238" s="39"/>
      <c r="AR238" s="224" t="s">
        <v>364</v>
      </c>
      <c r="AT238" s="224" t="s">
        <v>241</v>
      </c>
      <c r="AU238" s="224" t="s">
        <v>82</v>
      </c>
      <c r="AY238" s="18" t="s">
        <v>244</v>
      </c>
      <c r="BE238" s="225">
        <f>IF(N238="základní",J238,0)</f>
        <v>0</v>
      </c>
      <c r="BF238" s="225">
        <f>IF(N238="snížená",J238,0)</f>
        <v>0</v>
      </c>
      <c r="BG238" s="225">
        <f>IF(N238="zákl. přenesená",J238,0)</f>
        <v>0</v>
      </c>
      <c r="BH238" s="225">
        <f>IF(N238="sníž. přenesená",J238,0)</f>
        <v>0</v>
      </c>
      <c r="BI238" s="225">
        <f>IF(N238="nulová",J238,0)</f>
        <v>0</v>
      </c>
      <c r="BJ238" s="18" t="s">
        <v>80</v>
      </c>
      <c r="BK238" s="225">
        <f>ROUND(I238*H238,2)</f>
        <v>0</v>
      </c>
      <c r="BL238" s="18" t="s">
        <v>279</v>
      </c>
      <c r="BM238" s="224" t="s">
        <v>3309</v>
      </c>
    </row>
    <row r="239" s="2" customFormat="1" ht="24.15" customHeight="1">
      <c r="A239" s="39"/>
      <c r="B239" s="40"/>
      <c r="C239" s="213" t="s">
        <v>1042</v>
      </c>
      <c r="D239" s="213" t="s">
        <v>247</v>
      </c>
      <c r="E239" s="214" t="s">
        <v>3310</v>
      </c>
      <c r="F239" s="215" t="s">
        <v>3311</v>
      </c>
      <c r="G239" s="216" t="s">
        <v>250</v>
      </c>
      <c r="H239" s="217">
        <v>44</v>
      </c>
      <c r="I239" s="218"/>
      <c r="J239" s="219">
        <f>ROUND(I239*H239,2)</f>
        <v>0</v>
      </c>
      <c r="K239" s="215" t="s">
        <v>359</v>
      </c>
      <c r="L239" s="45"/>
      <c r="M239" s="220" t="s">
        <v>19</v>
      </c>
      <c r="N239" s="221" t="s">
        <v>44</v>
      </c>
      <c r="O239" s="85"/>
      <c r="P239" s="222">
        <f>O239*H239</f>
        <v>0</v>
      </c>
      <c r="Q239" s="222">
        <v>0</v>
      </c>
      <c r="R239" s="222">
        <f>Q239*H239</f>
        <v>0</v>
      </c>
      <c r="S239" s="222">
        <v>0</v>
      </c>
      <c r="T239" s="223">
        <f>S239*H239</f>
        <v>0</v>
      </c>
      <c r="U239" s="39"/>
      <c r="V239" s="39"/>
      <c r="W239" s="39"/>
      <c r="X239" s="39"/>
      <c r="Y239" s="39"/>
      <c r="Z239" s="39"/>
      <c r="AA239" s="39"/>
      <c r="AB239" s="39"/>
      <c r="AC239" s="39"/>
      <c r="AD239" s="39"/>
      <c r="AE239" s="39"/>
      <c r="AR239" s="224" t="s">
        <v>252</v>
      </c>
      <c r="AT239" s="224" t="s">
        <v>247</v>
      </c>
      <c r="AU239" s="224" t="s">
        <v>82</v>
      </c>
      <c r="AY239" s="18" t="s">
        <v>244</v>
      </c>
      <c r="BE239" s="225">
        <f>IF(N239="základní",J239,0)</f>
        <v>0</v>
      </c>
      <c r="BF239" s="225">
        <f>IF(N239="snížená",J239,0)</f>
        <v>0</v>
      </c>
      <c r="BG239" s="225">
        <f>IF(N239="zákl. přenesená",J239,0)</f>
        <v>0</v>
      </c>
      <c r="BH239" s="225">
        <f>IF(N239="sníž. přenesená",J239,0)</f>
        <v>0</v>
      </c>
      <c r="BI239" s="225">
        <f>IF(N239="nulová",J239,0)</f>
        <v>0</v>
      </c>
      <c r="BJ239" s="18" t="s">
        <v>80</v>
      </c>
      <c r="BK239" s="225">
        <f>ROUND(I239*H239,2)</f>
        <v>0</v>
      </c>
      <c r="BL239" s="18" t="s">
        <v>252</v>
      </c>
      <c r="BM239" s="224" t="s">
        <v>3312</v>
      </c>
    </row>
    <row r="240" s="2" customFormat="1" ht="16.5" customHeight="1">
      <c r="A240" s="39"/>
      <c r="B240" s="40"/>
      <c r="C240" s="231" t="s">
        <v>1044</v>
      </c>
      <c r="D240" s="231" t="s">
        <v>241</v>
      </c>
      <c r="E240" s="232" t="s">
        <v>3313</v>
      </c>
      <c r="F240" s="233" t="s">
        <v>3314</v>
      </c>
      <c r="G240" s="234" t="s">
        <v>258</v>
      </c>
      <c r="H240" s="235">
        <v>2</v>
      </c>
      <c r="I240" s="236"/>
      <c r="J240" s="237">
        <f>ROUND(I240*H240,2)</f>
        <v>0</v>
      </c>
      <c r="K240" s="233" t="s">
        <v>359</v>
      </c>
      <c r="L240" s="238"/>
      <c r="M240" s="239" t="s">
        <v>19</v>
      </c>
      <c r="N240" s="240" t="s">
        <v>44</v>
      </c>
      <c r="O240" s="85"/>
      <c r="P240" s="222">
        <f>O240*H240</f>
        <v>0</v>
      </c>
      <c r="Q240" s="222">
        <v>0</v>
      </c>
      <c r="R240" s="222">
        <f>Q240*H240</f>
        <v>0</v>
      </c>
      <c r="S240" s="222">
        <v>0</v>
      </c>
      <c r="T240" s="223">
        <f>S240*H240</f>
        <v>0</v>
      </c>
      <c r="U240" s="39"/>
      <c r="V240" s="39"/>
      <c r="W240" s="39"/>
      <c r="X240" s="39"/>
      <c r="Y240" s="39"/>
      <c r="Z240" s="39"/>
      <c r="AA240" s="39"/>
      <c r="AB240" s="39"/>
      <c r="AC240" s="39"/>
      <c r="AD240" s="39"/>
      <c r="AE240" s="39"/>
      <c r="AR240" s="224" t="s">
        <v>364</v>
      </c>
      <c r="AT240" s="224" t="s">
        <v>241</v>
      </c>
      <c r="AU240" s="224" t="s">
        <v>82</v>
      </c>
      <c r="AY240" s="18" t="s">
        <v>244</v>
      </c>
      <c r="BE240" s="225">
        <f>IF(N240="základní",J240,0)</f>
        <v>0</v>
      </c>
      <c r="BF240" s="225">
        <f>IF(N240="snížená",J240,0)</f>
        <v>0</v>
      </c>
      <c r="BG240" s="225">
        <f>IF(N240="zákl. přenesená",J240,0)</f>
        <v>0</v>
      </c>
      <c r="BH240" s="225">
        <f>IF(N240="sníž. přenesená",J240,0)</f>
        <v>0</v>
      </c>
      <c r="BI240" s="225">
        <f>IF(N240="nulová",J240,0)</f>
        <v>0</v>
      </c>
      <c r="BJ240" s="18" t="s">
        <v>80</v>
      </c>
      <c r="BK240" s="225">
        <f>ROUND(I240*H240,2)</f>
        <v>0</v>
      </c>
      <c r="BL240" s="18" t="s">
        <v>279</v>
      </c>
      <c r="BM240" s="224" t="s">
        <v>3315</v>
      </c>
    </row>
    <row r="241" s="2" customFormat="1" ht="16.5" customHeight="1">
      <c r="A241" s="39"/>
      <c r="B241" s="40"/>
      <c r="C241" s="213" t="s">
        <v>1049</v>
      </c>
      <c r="D241" s="213" t="s">
        <v>247</v>
      </c>
      <c r="E241" s="214" t="s">
        <v>3316</v>
      </c>
      <c r="F241" s="215" t="s">
        <v>3317</v>
      </c>
      <c r="G241" s="216" t="s">
        <v>258</v>
      </c>
      <c r="H241" s="217">
        <v>2</v>
      </c>
      <c r="I241" s="218"/>
      <c r="J241" s="219">
        <f>ROUND(I241*H241,2)</f>
        <v>0</v>
      </c>
      <c r="K241" s="215" t="s">
        <v>359</v>
      </c>
      <c r="L241" s="45"/>
      <c r="M241" s="220" t="s">
        <v>19</v>
      </c>
      <c r="N241" s="221" t="s">
        <v>44</v>
      </c>
      <c r="O241" s="85"/>
      <c r="P241" s="222">
        <f>O241*H241</f>
        <v>0</v>
      </c>
      <c r="Q241" s="222">
        <v>0</v>
      </c>
      <c r="R241" s="222">
        <f>Q241*H241</f>
        <v>0</v>
      </c>
      <c r="S241" s="222">
        <v>0</v>
      </c>
      <c r="T241" s="223">
        <f>S241*H241</f>
        <v>0</v>
      </c>
      <c r="U241" s="39"/>
      <c r="V241" s="39"/>
      <c r="W241" s="39"/>
      <c r="X241" s="39"/>
      <c r="Y241" s="39"/>
      <c r="Z241" s="39"/>
      <c r="AA241" s="39"/>
      <c r="AB241" s="39"/>
      <c r="AC241" s="39"/>
      <c r="AD241" s="39"/>
      <c r="AE241" s="39"/>
      <c r="AR241" s="224" t="s">
        <v>252</v>
      </c>
      <c r="AT241" s="224" t="s">
        <v>247</v>
      </c>
      <c r="AU241" s="224" t="s">
        <v>82</v>
      </c>
      <c r="AY241" s="18" t="s">
        <v>244</v>
      </c>
      <c r="BE241" s="225">
        <f>IF(N241="základní",J241,0)</f>
        <v>0</v>
      </c>
      <c r="BF241" s="225">
        <f>IF(N241="snížená",J241,0)</f>
        <v>0</v>
      </c>
      <c r="BG241" s="225">
        <f>IF(N241="zákl. přenesená",J241,0)</f>
        <v>0</v>
      </c>
      <c r="BH241" s="225">
        <f>IF(N241="sníž. přenesená",J241,0)</f>
        <v>0</v>
      </c>
      <c r="BI241" s="225">
        <f>IF(N241="nulová",J241,0)</f>
        <v>0</v>
      </c>
      <c r="BJ241" s="18" t="s">
        <v>80</v>
      </c>
      <c r="BK241" s="225">
        <f>ROUND(I241*H241,2)</f>
        <v>0</v>
      </c>
      <c r="BL241" s="18" t="s">
        <v>252</v>
      </c>
      <c r="BM241" s="224" t="s">
        <v>3318</v>
      </c>
    </row>
    <row r="242" s="2" customFormat="1" ht="16.5" customHeight="1">
      <c r="A242" s="39"/>
      <c r="B242" s="40"/>
      <c r="C242" s="231" t="s">
        <v>1053</v>
      </c>
      <c r="D242" s="231" t="s">
        <v>241</v>
      </c>
      <c r="E242" s="232" t="s">
        <v>3319</v>
      </c>
      <c r="F242" s="233" t="s">
        <v>3320</v>
      </c>
      <c r="G242" s="234" t="s">
        <v>258</v>
      </c>
      <c r="H242" s="235">
        <v>13</v>
      </c>
      <c r="I242" s="236"/>
      <c r="J242" s="237">
        <f>ROUND(I242*H242,2)</f>
        <v>0</v>
      </c>
      <c r="K242" s="233" t="s">
        <v>359</v>
      </c>
      <c r="L242" s="238"/>
      <c r="M242" s="239" t="s">
        <v>19</v>
      </c>
      <c r="N242" s="240" t="s">
        <v>44</v>
      </c>
      <c r="O242" s="85"/>
      <c r="P242" s="222">
        <f>O242*H242</f>
        <v>0</v>
      </c>
      <c r="Q242" s="222">
        <v>0</v>
      </c>
      <c r="R242" s="222">
        <f>Q242*H242</f>
        <v>0</v>
      </c>
      <c r="S242" s="222">
        <v>0</v>
      </c>
      <c r="T242" s="223">
        <f>S242*H242</f>
        <v>0</v>
      </c>
      <c r="U242" s="39"/>
      <c r="V242" s="39"/>
      <c r="W242" s="39"/>
      <c r="X242" s="39"/>
      <c r="Y242" s="39"/>
      <c r="Z242" s="39"/>
      <c r="AA242" s="39"/>
      <c r="AB242" s="39"/>
      <c r="AC242" s="39"/>
      <c r="AD242" s="39"/>
      <c r="AE242" s="39"/>
      <c r="AR242" s="224" t="s">
        <v>364</v>
      </c>
      <c r="AT242" s="224" t="s">
        <v>241</v>
      </c>
      <c r="AU242" s="224" t="s">
        <v>82</v>
      </c>
      <c r="AY242" s="18" t="s">
        <v>244</v>
      </c>
      <c r="BE242" s="225">
        <f>IF(N242="základní",J242,0)</f>
        <v>0</v>
      </c>
      <c r="BF242" s="225">
        <f>IF(N242="snížená",J242,0)</f>
        <v>0</v>
      </c>
      <c r="BG242" s="225">
        <f>IF(N242="zákl. přenesená",J242,0)</f>
        <v>0</v>
      </c>
      <c r="BH242" s="225">
        <f>IF(N242="sníž. přenesená",J242,0)</f>
        <v>0</v>
      </c>
      <c r="BI242" s="225">
        <f>IF(N242="nulová",J242,0)</f>
        <v>0</v>
      </c>
      <c r="BJ242" s="18" t="s">
        <v>80</v>
      </c>
      <c r="BK242" s="225">
        <f>ROUND(I242*H242,2)</f>
        <v>0</v>
      </c>
      <c r="BL242" s="18" t="s">
        <v>279</v>
      </c>
      <c r="BM242" s="224" t="s">
        <v>3321</v>
      </c>
    </row>
    <row r="243" s="2" customFormat="1" ht="16.5" customHeight="1">
      <c r="A243" s="39"/>
      <c r="B243" s="40"/>
      <c r="C243" s="213" t="s">
        <v>1057</v>
      </c>
      <c r="D243" s="213" t="s">
        <v>247</v>
      </c>
      <c r="E243" s="214" t="s">
        <v>3322</v>
      </c>
      <c r="F243" s="215" t="s">
        <v>3323</v>
      </c>
      <c r="G243" s="216" t="s">
        <v>258</v>
      </c>
      <c r="H243" s="217">
        <v>13</v>
      </c>
      <c r="I243" s="218"/>
      <c r="J243" s="219">
        <f>ROUND(I243*H243,2)</f>
        <v>0</v>
      </c>
      <c r="K243" s="215" t="s">
        <v>359</v>
      </c>
      <c r="L243" s="45"/>
      <c r="M243" s="220" t="s">
        <v>19</v>
      </c>
      <c r="N243" s="221" t="s">
        <v>44</v>
      </c>
      <c r="O243" s="85"/>
      <c r="P243" s="222">
        <f>O243*H243</f>
        <v>0</v>
      </c>
      <c r="Q243" s="222">
        <v>0</v>
      </c>
      <c r="R243" s="222">
        <f>Q243*H243</f>
        <v>0</v>
      </c>
      <c r="S243" s="222">
        <v>0</v>
      </c>
      <c r="T243" s="223">
        <f>S243*H243</f>
        <v>0</v>
      </c>
      <c r="U243" s="39"/>
      <c r="V243" s="39"/>
      <c r="W243" s="39"/>
      <c r="X243" s="39"/>
      <c r="Y243" s="39"/>
      <c r="Z243" s="39"/>
      <c r="AA243" s="39"/>
      <c r="AB243" s="39"/>
      <c r="AC243" s="39"/>
      <c r="AD243" s="39"/>
      <c r="AE243" s="39"/>
      <c r="AR243" s="224" t="s">
        <v>252</v>
      </c>
      <c r="AT243" s="224" t="s">
        <v>247</v>
      </c>
      <c r="AU243" s="224" t="s">
        <v>82</v>
      </c>
      <c r="AY243" s="18" t="s">
        <v>244</v>
      </c>
      <c r="BE243" s="225">
        <f>IF(N243="základní",J243,0)</f>
        <v>0</v>
      </c>
      <c r="BF243" s="225">
        <f>IF(N243="snížená",J243,0)</f>
        <v>0</v>
      </c>
      <c r="BG243" s="225">
        <f>IF(N243="zákl. přenesená",J243,0)</f>
        <v>0</v>
      </c>
      <c r="BH243" s="225">
        <f>IF(N243="sníž. přenesená",J243,0)</f>
        <v>0</v>
      </c>
      <c r="BI243" s="225">
        <f>IF(N243="nulová",J243,0)</f>
        <v>0</v>
      </c>
      <c r="BJ243" s="18" t="s">
        <v>80</v>
      </c>
      <c r="BK243" s="225">
        <f>ROUND(I243*H243,2)</f>
        <v>0</v>
      </c>
      <c r="BL243" s="18" t="s">
        <v>252</v>
      </c>
      <c r="BM243" s="224" t="s">
        <v>3324</v>
      </c>
    </row>
    <row r="244" s="2" customFormat="1" ht="16.5" customHeight="1">
      <c r="A244" s="39"/>
      <c r="B244" s="40"/>
      <c r="C244" s="231" t="s">
        <v>1061</v>
      </c>
      <c r="D244" s="231" t="s">
        <v>241</v>
      </c>
      <c r="E244" s="232" t="s">
        <v>3325</v>
      </c>
      <c r="F244" s="233" t="s">
        <v>3326</v>
      </c>
      <c r="G244" s="234" t="s">
        <v>258</v>
      </c>
      <c r="H244" s="235">
        <v>1</v>
      </c>
      <c r="I244" s="236"/>
      <c r="J244" s="237">
        <f>ROUND(I244*H244,2)</f>
        <v>0</v>
      </c>
      <c r="K244" s="233" t="s">
        <v>359</v>
      </c>
      <c r="L244" s="238"/>
      <c r="M244" s="239" t="s">
        <v>19</v>
      </c>
      <c r="N244" s="240" t="s">
        <v>44</v>
      </c>
      <c r="O244" s="85"/>
      <c r="P244" s="222">
        <f>O244*H244</f>
        <v>0</v>
      </c>
      <c r="Q244" s="222">
        <v>0</v>
      </c>
      <c r="R244" s="222">
        <f>Q244*H244</f>
        <v>0</v>
      </c>
      <c r="S244" s="222">
        <v>0</v>
      </c>
      <c r="T244" s="223">
        <f>S244*H244</f>
        <v>0</v>
      </c>
      <c r="U244" s="39"/>
      <c r="V244" s="39"/>
      <c r="W244" s="39"/>
      <c r="X244" s="39"/>
      <c r="Y244" s="39"/>
      <c r="Z244" s="39"/>
      <c r="AA244" s="39"/>
      <c r="AB244" s="39"/>
      <c r="AC244" s="39"/>
      <c r="AD244" s="39"/>
      <c r="AE244" s="39"/>
      <c r="AR244" s="224" t="s">
        <v>364</v>
      </c>
      <c r="AT244" s="224" t="s">
        <v>241</v>
      </c>
      <c r="AU244" s="224" t="s">
        <v>82</v>
      </c>
      <c r="AY244" s="18" t="s">
        <v>244</v>
      </c>
      <c r="BE244" s="225">
        <f>IF(N244="základní",J244,0)</f>
        <v>0</v>
      </c>
      <c r="BF244" s="225">
        <f>IF(N244="snížená",J244,0)</f>
        <v>0</v>
      </c>
      <c r="BG244" s="225">
        <f>IF(N244="zákl. přenesená",J244,0)</f>
        <v>0</v>
      </c>
      <c r="BH244" s="225">
        <f>IF(N244="sníž. přenesená",J244,0)</f>
        <v>0</v>
      </c>
      <c r="BI244" s="225">
        <f>IF(N244="nulová",J244,0)</f>
        <v>0</v>
      </c>
      <c r="BJ244" s="18" t="s">
        <v>80</v>
      </c>
      <c r="BK244" s="225">
        <f>ROUND(I244*H244,2)</f>
        <v>0</v>
      </c>
      <c r="BL244" s="18" t="s">
        <v>279</v>
      </c>
      <c r="BM244" s="224" t="s">
        <v>3327</v>
      </c>
    </row>
    <row r="245" s="2" customFormat="1" ht="16.5" customHeight="1">
      <c r="A245" s="39"/>
      <c r="B245" s="40"/>
      <c r="C245" s="213" t="s">
        <v>1066</v>
      </c>
      <c r="D245" s="213" t="s">
        <v>247</v>
      </c>
      <c r="E245" s="214" t="s">
        <v>3328</v>
      </c>
      <c r="F245" s="215" t="s">
        <v>3329</v>
      </c>
      <c r="G245" s="216" t="s">
        <v>258</v>
      </c>
      <c r="H245" s="217">
        <v>1</v>
      </c>
      <c r="I245" s="218"/>
      <c r="J245" s="219">
        <f>ROUND(I245*H245,2)</f>
        <v>0</v>
      </c>
      <c r="K245" s="215" t="s">
        <v>359</v>
      </c>
      <c r="L245" s="45"/>
      <c r="M245" s="220" t="s">
        <v>19</v>
      </c>
      <c r="N245" s="221" t="s">
        <v>44</v>
      </c>
      <c r="O245" s="85"/>
      <c r="P245" s="222">
        <f>O245*H245</f>
        <v>0</v>
      </c>
      <c r="Q245" s="222">
        <v>0</v>
      </c>
      <c r="R245" s="222">
        <f>Q245*H245</f>
        <v>0</v>
      </c>
      <c r="S245" s="222">
        <v>0</v>
      </c>
      <c r="T245" s="223">
        <f>S245*H245</f>
        <v>0</v>
      </c>
      <c r="U245" s="39"/>
      <c r="V245" s="39"/>
      <c r="W245" s="39"/>
      <c r="X245" s="39"/>
      <c r="Y245" s="39"/>
      <c r="Z245" s="39"/>
      <c r="AA245" s="39"/>
      <c r="AB245" s="39"/>
      <c r="AC245" s="39"/>
      <c r="AD245" s="39"/>
      <c r="AE245" s="39"/>
      <c r="AR245" s="224" t="s">
        <v>252</v>
      </c>
      <c r="AT245" s="224" t="s">
        <v>247</v>
      </c>
      <c r="AU245" s="224" t="s">
        <v>82</v>
      </c>
      <c r="AY245" s="18" t="s">
        <v>244</v>
      </c>
      <c r="BE245" s="225">
        <f>IF(N245="základní",J245,0)</f>
        <v>0</v>
      </c>
      <c r="BF245" s="225">
        <f>IF(N245="snížená",J245,0)</f>
        <v>0</v>
      </c>
      <c r="BG245" s="225">
        <f>IF(N245="zákl. přenesená",J245,0)</f>
        <v>0</v>
      </c>
      <c r="BH245" s="225">
        <f>IF(N245="sníž. přenesená",J245,0)</f>
        <v>0</v>
      </c>
      <c r="BI245" s="225">
        <f>IF(N245="nulová",J245,0)</f>
        <v>0</v>
      </c>
      <c r="BJ245" s="18" t="s">
        <v>80</v>
      </c>
      <c r="BK245" s="225">
        <f>ROUND(I245*H245,2)</f>
        <v>0</v>
      </c>
      <c r="BL245" s="18" t="s">
        <v>252</v>
      </c>
      <c r="BM245" s="224" t="s">
        <v>3330</v>
      </c>
    </row>
    <row r="246" s="12" customFormat="1" ht="25.92" customHeight="1">
      <c r="A246" s="12"/>
      <c r="B246" s="197"/>
      <c r="C246" s="198"/>
      <c r="D246" s="199" t="s">
        <v>72</v>
      </c>
      <c r="E246" s="200" t="s">
        <v>511</v>
      </c>
      <c r="F246" s="200" t="s">
        <v>3331</v>
      </c>
      <c r="G246" s="198"/>
      <c r="H246" s="198"/>
      <c r="I246" s="201"/>
      <c r="J246" s="202">
        <f>BK246</f>
        <v>0</v>
      </c>
      <c r="K246" s="198"/>
      <c r="L246" s="203"/>
      <c r="M246" s="204"/>
      <c r="N246" s="205"/>
      <c r="O246" s="205"/>
      <c r="P246" s="206">
        <f>SUM(P247:P251)</f>
        <v>0</v>
      </c>
      <c r="Q246" s="205"/>
      <c r="R246" s="206">
        <f>SUM(R247:R251)</f>
        <v>0</v>
      </c>
      <c r="S246" s="205"/>
      <c r="T246" s="207">
        <f>SUM(T247:T251)</f>
        <v>0</v>
      </c>
      <c r="U246" s="12"/>
      <c r="V246" s="12"/>
      <c r="W246" s="12"/>
      <c r="X246" s="12"/>
      <c r="Y246" s="12"/>
      <c r="Z246" s="12"/>
      <c r="AA246" s="12"/>
      <c r="AB246" s="12"/>
      <c r="AC246" s="12"/>
      <c r="AD246" s="12"/>
      <c r="AE246" s="12"/>
      <c r="AR246" s="208" t="s">
        <v>269</v>
      </c>
      <c r="AT246" s="209" t="s">
        <v>72</v>
      </c>
      <c r="AU246" s="209" t="s">
        <v>73</v>
      </c>
      <c r="AY246" s="208" t="s">
        <v>244</v>
      </c>
      <c r="BK246" s="210">
        <f>SUM(BK247:BK251)</f>
        <v>0</v>
      </c>
    </row>
    <row r="247" s="2" customFormat="1" ht="24.15" customHeight="1">
      <c r="A247" s="39"/>
      <c r="B247" s="40"/>
      <c r="C247" s="213" t="s">
        <v>1071</v>
      </c>
      <c r="D247" s="213" t="s">
        <v>247</v>
      </c>
      <c r="E247" s="214" t="s">
        <v>613</v>
      </c>
      <c r="F247" s="215" t="s">
        <v>614</v>
      </c>
      <c r="G247" s="216" t="s">
        <v>611</v>
      </c>
      <c r="H247" s="217">
        <v>8</v>
      </c>
      <c r="I247" s="218"/>
      <c r="J247" s="219">
        <f>ROUND(I247*H247,2)</f>
        <v>0</v>
      </c>
      <c r="K247" s="215" t="s">
        <v>359</v>
      </c>
      <c r="L247" s="45"/>
      <c r="M247" s="220" t="s">
        <v>19</v>
      </c>
      <c r="N247" s="221" t="s">
        <v>44</v>
      </c>
      <c r="O247" s="85"/>
      <c r="P247" s="222">
        <f>O247*H247</f>
        <v>0</v>
      </c>
      <c r="Q247" s="222">
        <v>0</v>
      </c>
      <c r="R247" s="222">
        <f>Q247*H247</f>
        <v>0</v>
      </c>
      <c r="S247" s="222">
        <v>0</v>
      </c>
      <c r="T247" s="223">
        <f>S247*H247</f>
        <v>0</v>
      </c>
      <c r="U247" s="39"/>
      <c r="V247" s="39"/>
      <c r="W247" s="39"/>
      <c r="X247" s="39"/>
      <c r="Y247" s="39"/>
      <c r="Z247" s="39"/>
      <c r="AA247" s="39"/>
      <c r="AB247" s="39"/>
      <c r="AC247" s="39"/>
      <c r="AD247" s="39"/>
      <c r="AE247" s="39"/>
      <c r="AR247" s="224" t="s">
        <v>391</v>
      </c>
      <c r="AT247" s="224" t="s">
        <v>247</v>
      </c>
      <c r="AU247" s="224" t="s">
        <v>80</v>
      </c>
      <c r="AY247" s="18" t="s">
        <v>244</v>
      </c>
      <c r="BE247" s="225">
        <f>IF(N247="základní",J247,0)</f>
        <v>0</v>
      </c>
      <c r="BF247" s="225">
        <f>IF(N247="snížená",J247,0)</f>
        <v>0</v>
      </c>
      <c r="BG247" s="225">
        <f>IF(N247="zákl. přenesená",J247,0)</f>
        <v>0</v>
      </c>
      <c r="BH247" s="225">
        <f>IF(N247="sníž. přenesená",J247,0)</f>
        <v>0</v>
      </c>
      <c r="BI247" s="225">
        <f>IF(N247="nulová",J247,0)</f>
        <v>0</v>
      </c>
      <c r="BJ247" s="18" t="s">
        <v>80</v>
      </c>
      <c r="BK247" s="225">
        <f>ROUND(I247*H247,2)</f>
        <v>0</v>
      </c>
      <c r="BL247" s="18" t="s">
        <v>391</v>
      </c>
      <c r="BM247" s="224" t="s">
        <v>3332</v>
      </c>
    </row>
    <row r="248" s="2" customFormat="1">
      <c r="A248" s="39"/>
      <c r="B248" s="40"/>
      <c r="C248" s="41"/>
      <c r="D248" s="241" t="s">
        <v>282</v>
      </c>
      <c r="E248" s="41"/>
      <c r="F248" s="242" t="s">
        <v>3333</v>
      </c>
      <c r="G248" s="41"/>
      <c r="H248" s="41"/>
      <c r="I248" s="228"/>
      <c r="J248" s="41"/>
      <c r="K248" s="41"/>
      <c r="L248" s="45"/>
      <c r="M248" s="229"/>
      <c r="N248" s="230"/>
      <c r="O248" s="85"/>
      <c r="P248" s="85"/>
      <c r="Q248" s="85"/>
      <c r="R248" s="85"/>
      <c r="S248" s="85"/>
      <c r="T248" s="86"/>
      <c r="U248" s="39"/>
      <c r="V248" s="39"/>
      <c r="W248" s="39"/>
      <c r="X248" s="39"/>
      <c r="Y248" s="39"/>
      <c r="Z248" s="39"/>
      <c r="AA248" s="39"/>
      <c r="AB248" s="39"/>
      <c r="AC248" s="39"/>
      <c r="AD248" s="39"/>
      <c r="AE248" s="39"/>
      <c r="AT248" s="18" t="s">
        <v>282</v>
      </c>
      <c r="AU248" s="18" t="s">
        <v>80</v>
      </c>
    </row>
    <row r="249" s="2" customFormat="1" ht="24.15" customHeight="1">
      <c r="A249" s="39"/>
      <c r="B249" s="40"/>
      <c r="C249" s="213" t="s">
        <v>1076</v>
      </c>
      <c r="D249" s="213" t="s">
        <v>247</v>
      </c>
      <c r="E249" s="214" t="s">
        <v>2031</v>
      </c>
      <c r="F249" s="215" t="s">
        <v>2032</v>
      </c>
      <c r="G249" s="216" t="s">
        <v>611</v>
      </c>
      <c r="H249" s="217">
        <v>136</v>
      </c>
      <c r="I249" s="218"/>
      <c r="J249" s="219">
        <f>ROUND(I249*H249,2)</f>
        <v>0</v>
      </c>
      <c r="K249" s="215" t="s">
        <v>359</v>
      </c>
      <c r="L249" s="45"/>
      <c r="M249" s="220" t="s">
        <v>19</v>
      </c>
      <c r="N249" s="221" t="s">
        <v>44</v>
      </c>
      <c r="O249" s="85"/>
      <c r="P249" s="222">
        <f>O249*H249</f>
        <v>0</v>
      </c>
      <c r="Q249" s="222">
        <v>0</v>
      </c>
      <c r="R249" s="222">
        <f>Q249*H249</f>
        <v>0</v>
      </c>
      <c r="S249" s="222">
        <v>0</v>
      </c>
      <c r="T249" s="223">
        <f>S249*H249</f>
        <v>0</v>
      </c>
      <c r="U249" s="39"/>
      <c r="V249" s="39"/>
      <c r="W249" s="39"/>
      <c r="X249" s="39"/>
      <c r="Y249" s="39"/>
      <c r="Z249" s="39"/>
      <c r="AA249" s="39"/>
      <c r="AB249" s="39"/>
      <c r="AC249" s="39"/>
      <c r="AD249" s="39"/>
      <c r="AE249" s="39"/>
      <c r="AR249" s="224" t="s">
        <v>391</v>
      </c>
      <c r="AT249" s="224" t="s">
        <v>247</v>
      </c>
      <c r="AU249" s="224" t="s">
        <v>80</v>
      </c>
      <c r="AY249" s="18" t="s">
        <v>244</v>
      </c>
      <c r="BE249" s="225">
        <f>IF(N249="základní",J249,0)</f>
        <v>0</v>
      </c>
      <c r="BF249" s="225">
        <f>IF(N249="snížená",J249,0)</f>
        <v>0</v>
      </c>
      <c r="BG249" s="225">
        <f>IF(N249="zákl. přenesená",J249,0)</f>
        <v>0</v>
      </c>
      <c r="BH249" s="225">
        <f>IF(N249="sníž. přenesená",J249,0)</f>
        <v>0</v>
      </c>
      <c r="BI249" s="225">
        <f>IF(N249="nulová",J249,0)</f>
        <v>0</v>
      </c>
      <c r="BJ249" s="18" t="s">
        <v>80</v>
      </c>
      <c r="BK249" s="225">
        <f>ROUND(I249*H249,2)</f>
        <v>0</v>
      </c>
      <c r="BL249" s="18" t="s">
        <v>391</v>
      </c>
      <c r="BM249" s="224" t="s">
        <v>3334</v>
      </c>
    </row>
    <row r="250" s="2" customFormat="1">
      <c r="A250" s="39"/>
      <c r="B250" s="40"/>
      <c r="C250" s="41"/>
      <c r="D250" s="241" t="s">
        <v>282</v>
      </c>
      <c r="E250" s="41"/>
      <c r="F250" s="242" t="s">
        <v>3335</v>
      </c>
      <c r="G250" s="41"/>
      <c r="H250" s="41"/>
      <c r="I250" s="228"/>
      <c r="J250" s="41"/>
      <c r="K250" s="41"/>
      <c r="L250" s="45"/>
      <c r="M250" s="229"/>
      <c r="N250" s="230"/>
      <c r="O250" s="85"/>
      <c r="P250" s="85"/>
      <c r="Q250" s="85"/>
      <c r="R250" s="85"/>
      <c r="S250" s="85"/>
      <c r="T250" s="86"/>
      <c r="U250" s="39"/>
      <c r="V250" s="39"/>
      <c r="W250" s="39"/>
      <c r="X250" s="39"/>
      <c r="Y250" s="39"/>
      <c r="Z250" s="39"/>
      <c r="AA250" s="39"/>
      <c r="AB250" s="39"/>
      <c r="AC250" s="39"/>
      <c r="AD250" s="39"/>
      <c r="AE250" s="39"/>
      <c r="AT250" s="18" t="s">
        <v>282</v>
      </c>
      <c r="AU250" s="18" t="s">
        <v>80</v>
      </c>
    </row>
    <row r="251" s="2" customFormat="1" ht="21.75" customHeight="1">
      <c r="A251" s="39"/>
      <c r="B251" s="40"/>
      <c r="C251" s="213" t="s">
        <v>1081</v>
      </c>
      <c r="D251" s="213" t="s">
        <v>247</v>
      </c>
      <c r="E251" s="214" t="s">
        <v>609</v>
      </c>
      <c r="F251" s="215" t="s">
        <v>610</v>
      </c>
      <c r="G251" s="216" t="s">
        <v>611</v>
      </c>
      <c r="H251" s="217">
        <v>32</v>
      </c>
      <c r="I251" s="218"/>
      <c r="J251" s="219">
        <f>ROUND(I251*H251,2)</f>
        <v>0</v>
      </c>
      <c r="K251" s="215" t="s">
        <v>359</v>
      </c>
      <c r="L251" s="45"/>
      <c r="M251" s="278" t="s">
        <v>19</v>
      </c>
      <c r="N251" s="279" t="s">
        <v>44</v>
      </c>
      <c r="O251" s="280"/>
      <c r="P251" s="281">
        <f>O251*H251</f>
        <v>0</v>
      </c>
      <c r="Q251" s="281">
        <v>0</v>
      </c>
      <c r="R251" s="281">
        <f>Q251*H251</f>
        <v>0</v>
      </c>
      <c r="S251" s="281">
        <v>0</v>
      </c>
      <c r="T251" s="282">
        <f>S251*H251</f>
        <v>0</v>
      </c>
      <c r="U251" s="39"/>
      <c r="V251" s="39"/>
      <c r="W251" s="39"/>
      <c r="X251" s="39"/>
      <c r="Y251" s="39"/>
      <c r="Z251" s="39"/>
      <c r="AA251" s="39"/>
      <c r="AB251" s="39"/>
      <c r="AC251" s="39"/>
      <c r="AD251" s="39"/>
      <c r="AE251" s="39"/>
      <c r="AR251" s="224" t="s">
        <v>391</v>
      </c>
      <c r="AT251" s="224" t="s">
        <v>247</v>
      </c>
      <c r="AU251" s="224" t="s">
        <v>80</v>
      </c>
      <c r="AY251" s="18" t="s">
        <v>244</v>
      </c>
      <c r="BE251" s="225">
        <f>IF(N251="základní",J251,0)</f>
        <v>0</v>
      </c>
      <c r="BF251" s="225">
        <f>IF(N251="snížená",J251,0)</f>
        <v>0</v>
      </c>
      <c r="BG251" s="225">
        <f>IF(N251="zákl. přenesená",J251,0)</f>
        <v>0</v>
      </c>
      <c r="BH251" s="225">
        <f>IF(N251="sníž. přenesená",J251,0)</f>
        <v>0</v>
      </c>
      <c r="BI251" s="225">
        <f>IF(N251="nulová",J251,0)</f>
        <v>0</v>
      </c>
      <c r="BJ251" s="18" t="s">
        <v>80</v>
      </c>
      <c r="BK251" s="225">
        <f>ROUND(I251*H251,2)</f>
        <v>0</v>
      </c>
      <c r="BL251" s="18" t="s">
        <v>391</v>
      </c>
      <c r="BM251" s="224" t="s">
        <v>3336</v>
      </c>
    </row>
    <row r="252" s="2" customFormat="1" ht="6.96" customHeight="1">
      <c r="A252" s="39"/>
      <c r="B252" s="60"/>
      <c r="C252" s="61"/>
      <c r="D252" s="61"/>
      <c r="E252" s="61"/>
      <c r="F252" s="61"/>
      <c r="G252" s="61"/>
      <c r="H252" s="61"/>
      <c r="I252" s="61"/>
      <c r="J252" s="61"/>
      <c r="K252" s="61"/>
      <c r="L252" s="45"/>
      <c r="M252" s="39"/>
      <c r="O252" s="39"/>
      <c r="P252" s="39"/>
      <c r="Q252" s="39"/>
      <c r="R252" s="39"/>
      <c r="S252" s="39"/>
      <c r="T252" s="39"/>
      <c r="U252" s="39"/>
      <c r="V252" s="39"/>
      <c r="W252" s="39"/>
      <c r="X252" s="39"/>
      <c r="Y252" s="39"/>
      <c r="Z252" s="39"/>
      <c r="AA252" s="39"/>
      <c r="AB252" s="39"/>
      <c r="AC252" s="39"/>
      <c r="AD252" s="39"/>
      <c r="AE252" s="39"/>
    </row>
  </sheetData>
  <sheetProtection sheet="1" autoFilter="0" formatColumns="0" formatRows="0" objects="1" scenarios="1" spinCount="100000" saltValue="wv4KTMYTz6isib03czRjC+pMj7/Tze2dQJ8pnNMPfwPhlF1eX9QacWTpCQSSL3gSsMoROb/qfVxtZ+Fy/Ungag==" hashValue="qi/j/2dx28QGmzzGf7RUtd08VaIHhNbXlXE6MQrcEH0zP5nYBUdPB0E+jziSV4EPCz7WUeC8b9h89eHCgVYp1g==" algorithmName="SHA-512" password="CC35"/>
  <autoFilter ref="C94:K251"/>
  <mergeCells count="12">
    <mergeCell ref="E7:H7"/>
    <mergeCell ref="E9:H9"/>
    <mergeCell ref="E11:H11"/>
    <mergeCell ref="E20:H20"/>
    <mergeCell ref="E29:H29"/>
    <mergeCell ref="E50:H50"/>
    <mergeCell ref="E52:H52"/>
    <mergeCell ref="E54:H54"/>
    <mergeCell ref="E83:H83"/>
    <mergeCell ref="E85:H85"/>
    <mergeCell ref="E87:H8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136</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3010</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ROUND(J86,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ROUND((SUM(BE86:BE119)),  2)</f>
        <v>0</v>
      </c>
      <c r="G35" s="39"/>
      <c r="H35" s="39"/>
      <c r="I35" s="158">
        <v>0.20999999999999999</v>
      </c>
      <c r="J35" s="157">
        <f>ROUND(((SUM(BE86:BE119))*I35),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ROUND((SUM(BF86:BF119)),  2)</f>
        <v>0</v>
      </c>
      <c r="G36" s="39"/>
      <c r="H36" s="39"/>
      <c r="I36" s="158">
        <v>0.12</v>
      </c>
      <c r="J36" s="157">
        <f>ROUND(((SUM(BF86:BF119))*I36),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ROUND((SUM(BG86:BG119)),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ROUND((SUM(BH86:BH119)),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ROUND((SUM(BI86:BI119)),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3010</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J86</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3338</v>
      </c>
      <c r="E64" s="178"/>
      <c r="F64" s="178"/>
      <c r="G64" s="178"/>
      <c r="H64" s="178"/>
      <c r="I64" s="178"/>
      <c r="J64" s="179">
        <f>J87</f>
        <v>0</v>
      </c>
      <c r="K64" s="176"/>
      <c r="L64" s="180"/>
      <c r="S64" s="9"/>
      <c r="T64" s="9"/>
      <c r="U64" s="9"/>
      <c r="V64" s="9"/>
      <c r="W64" s="9"/>
      <c r="X64" s="9"/>
      <c r="Y64" s="9"/>
      <c r="Z64" s="9"/>
      <c r="AA64" s="9"/>
      <c r="AB64" s="9"/>
      <c r="AC64" s="9"/>
      <c r="AD64" s="9"/>
      <c r="AE64" s="9"/>
    </row>
    <row r="65" hidden="1" s="2" customFormat="1" ht="21.84" customHeight="1">
      <c r="A65" s="39"/>
      <c r="B65" s="40"/>
      <c r="C65" s="41"/>
      <c r="D65" s="41"/>
      <c r="E65" s="41"/>
      <c r="F65" s="41"/>
      <c r="G65" s="41"/>
      <c r="H65" s="41"/>
      <c r="I65" s="41"/>
      <c r="J65" s="41"/>
      <c r="K65" s="41"/>
      <c r="L65" s="145"/>
      <c r="S65" s="39"/>
      <c r="T65" s="39"/>
      <c r="U65" s="39"/>
      <c r="V65" s="39"/>
      <c r="W65" s="39"/>
      <c r="X65" s="39"/>
      <c r="Y65" s="39"/>
      <c r="Z65" s="39"/>
      <c r="AA65" s="39"/>
      <c r="AB65" s="39"/>
      <c r="AC65" s="39"/>
      <c r="AD65" s="39"/>
      <c r="AE65" s="39"/>
    </row>
    <row r="66" hidden="1" s="2" customFormat="1" ht="6.96" customHeight="1">
      <c r="A66" s="39"/>
      <c r="B66" s="60"/>
      <c r="C66" s="61"/>
      <c r="D66" s="61"/>
      <c r="E66" s="61"/>
      <c r="F66" s="61"/>
      <c r="G66" s="61"/>
      <c r="H66" s="61"/>
      <c r="I66" s="61"/>
      <c r="J66" s="61"/>
      <c r="K66" s="61"/>
      <c r="L66" s="145"/>
      <c r="S66" s="39"/>
      <c r="T66" s="39"/>
      <c r="U66" s="39"/>
      <c r="V66" s="39"/>
      <c r="W66" s="39"/>
      <c r="X66" s="39"/>
      <c r="Y66" s="39"/>
      <c r="Z66" s="39"/>
      <c r="AA66" s="39"/>
      <c r="AB66" s="39"/>
      <c r="AC66" s="39"/>
      <c r="AD66" s="39"/>
      <c r="AE66" s="39"/>
    </row>
    <row r="67" hidden="1"/>
    <row r="68" hidden="1"/>
    <row r="69" hidden="1"/>
    <row r="70" s="2" customFormat="1" ht="6.96" customHeight="1">
      <c r="A70" s="39"/>
      <c r="B70" s="62"/>
      <c r="C70" s="63"/>
      <c r="D70" s="63"/>
      <c r="E70" s="63"/>
      <c r="F70" s="63"/>
      <c r="G70" s="63"/>
      <c r="H70" s="63"/>
      <c r="I70" s="63"/>
      <c r="J70" s="63"/>
      <c r="K70" s="63"/>
      <c r="L70" s="145"/>
      <c r="S70" s="39"/>
      <c r="T70" s="39"/>
      <c r="U70" s="39"/>
      <c r="V70" s="39"/>
      <c r="W70" s="39"/>
      <c r="X70" s="39"/>
      <c r="Y70" s="39"/>
      <c r="Z70" s="39"/>
      <c r="AA70" s="39"/>
      <c r="AB70" s="39"/>
      <c r="AC70" s="39"/>
      <c r="AD70" s="39"/>
      <c r="AE70" s="39"/>
    </row>
    <row r="71" s="2" customFormat="1" ht="24.96" customHeight="1">
      <c r="A71" s="39"/>
      <c r="B71" s="40"/>
      <c r="C71" s="24" t="s">
        <v>228</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6.96" customHeight="1">
      <c r="A72" s="39"/>
      <c r="B72" s="40"/>
      <c r="C72" s="41"/>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2" customHeight="1">
      <c r="A73" s="39"/>
      <c r="B73" s="40"/>
      <c r="C73" s="33" t="s">
        <v>16</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6.5" customHeight="1">
      <c r="A74" s="39"/>
      <c r="B74" s="40"/>
      <c r="C74" s="41"/>
      <c r="D74" s="41"/>
      <c r="E74" s="170" t="str">
        <f>E7</f>
        <v>Oprava zabezpečovacího zařízení v ŽST Doudleby n. O.</v>
      </c>
      <c r="F74" s="33"/>
      <c r="G74" s="33"/>
      <c r="H74" s="33"/>
      <c r="I74" s="41"/>
      <c r="J74" s="41"/>
      <c r="K74" s="41"/>
      <c r="L74" s="145"/>
      <c r="S74" s="39"/>
      <c r="T74" s="39"/>
      <c r="U74" s="39"/>
      <c r="V74" s="39"/>
      <c r="W74" s="39"/>
      <c r="X74" s="39"/>
      <c r="Y74" s="39"/>
      <c r="Z74" s="39"/>
      <c r="AA74" s="39"/>
      <c r="AB74" s="39"/>
      <c r="AC74" s="39"/>
      <c r="AD74" s="39"/>
      <c r="AE74" s="39"/>
    </row>
    <row r="75" s="1" customFormat="1" ht="12" customHeight="1">
      <c r="B75" s="22"/>
      <c r="C75" s="33" t="s">
        <v>217</v>
      </c>
      <c r="D75" s="23"/>
      <c r="E75" s="23"/>
      <c r="F75" s="23"/>
      <c r="G75" s="23"/>
      <c r="H75" s="23"/>
      <c r="I75" s="23"/>
      <c r="J75" s="23"/>
      <c r="K75" s="23"/>
      <c r="L75" s="21"/>
    </row>
    <row r="76" s="2" customFormat="1" ht="16.5" customHeight="1">
      <c r="A76" s="39"/>
      <c r="B76" s="40"/>
      <c r="C76" s="41"/>
      <c r="D76" s="41"/>
      <c r="E76" s="170" t="s">
        <v>3010</v>
      </c>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219</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70" t="str">
        <f>E11</f>
        <v>R04 - ON</v>
      </c>
      <c r="F78" s="41"/>
      <c r="G78" s="41"/>
      <c r="H78" s="41"/>
      <c r="I78" s="41"/>
      <c r="J78" s="41"/>
      <c r="K78" s="41"/>
      <c r="L78" s="145"/>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21</v>
      </c>
      <c r="D80" s="41"/>
      <c r="E80" s="41"/>
      <c r="F80" s="28" t="str">
        <f>F14</f>
        <v>ŽST Doudleby nad Orlicí</v>
      </c>
      <c r="G80" s="41"/>
      <c r="H80" s="41"/>
      <c r="I80" s="33" t="s">
        <v>23</v>
      </c>
      <c r="J80" s="73" t="str">
        <f>IF(J14="","",J14)</f>
        <v>23. 6. 2026</v>
      </c>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5.15" customHeight="1">
      <c r="A82" s="39"/>
      <c r="B82" s="40"/>
      <c r="C82" s="33" t="s">
        <v>25</v>
      </c>
      <c r="D82" s="41"/>
      <c r="E82" s="41"/>
      <c r="F82" s="28" t="str">
        <f>E17</f>
        <v>Správa železnic, státní organizace, OŘ HK</v>
      </c>
      <c r="G82" s="41"/>
      <c r="H82" s="41"/>
      <c r="I82" s="33" t="s">
        <v>31</v>
      </c>
      <c r="J82" s="37" t="str">
        <f>E23</f>
        <v>Signal Projekt, s.r.o.</v>
      </c>
      <c r="K82" s="41"/>
      <c r="L82" s="145"/>
      <c r="S82" s="39"/>
      <c r="T82" s="39"/>
      <c r="U82" s="39"/>
      <c r="V82" s="39"/>
      <c r="W82" s="39"/>
      <c r="X82" s="39"/>
      <c r="Y82" s="39"/>
      <c r="Z82" s="39"/>
      <c r="AA82" s="39"/>
      <c r="AB82" s="39"/>
      <c r="AC82" s="39"/>
      <c r="AD82" s="39"/>
      <c r="AE82" s="39"/>
    </row>
    <row r="83" s="2" customFormat="1" ht="15.15" customHeight="1">
      <c r="A83" s="39"/>
      <c r="B83" s="40"/>
      <c r="C83" s="33" t="s">
        <v>29</v>
      </c>
      <c r="D83" s="41"/>
      <c r="E83" s="41"/>
      <c r="F83" s="28" t="str">
        <f>IF(E20="","",E20)</f>
        <v>Vyplň údaj</v>
      </c>
      <c r="G83" s="41"/>
      <c r="H83" s="41"/>
      <c r="I83" s="33" t="s">
        <v>35</v>
      </c>
      <c r="J83" s="37" t="str">
        <f>E26</f>
        <v>Martin Vánský</v>
      </c>
      <c r="K83" s="41"/>
      <c r="L83" s="145"/>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11" customFormat="1" ht="29.28" customHeight="1">
      <c r="A85" s="186"/>
      <c r="B85" s="187"/>
      <c r="C85" s="188" t="s">
        <v>229</v>
      </c>
      <c r="D85" s="189" t="s">
        <v>58</v>
      </c>
      <c r="E85" s="189" t="s">
        <v>54</v>
      </c>
      <c r="F85" s="189" t="s">
        <v>55</v>
      </c>
      <c r="G85" s="189" t="s">
        <v>230</v>
      </c>
      <c r="H85" s="189" t="s">
        <v>231</v>
      </c>
      <c r="I85" s="189" t="s">
        <v>232</v>
      </c>
      <c r="J85" s="189" t="s">
        <v>223</v>
      </c>
      <c r="K85" s="190" t="s">
        <v>233</v>
      </c>
      <c r="L85" s="191"/>
      <c r="M85" s="93" t="s">
        <v>19</v>
      </c>
      <c r="N85" s="94" t="s">
        <v>43</v>
      </c>
      <c r="O85" s="94" t="s">
        <v>234</v>
      </c>
      <c r="P85" s="94" t="s">
        <v>235</v>
      </c>
      <c r="Q85" s="94" t="s">
        <v>236</v>
      </c>
      <c r="R85" s="94" t="s">
        <v>237</v>
      </c>
      <c r="S85" s="94" t="s">
        <v>238</v>
      </c>
      <c r="T85" s="95" t="s">
        <v>239</v>
      </c>
      <c r="U85" s="186"/>
      <c r="V85" s="186"/>
      <c r="W85" s="186"/>
      <c r="X85" s="186"/>
      <c r="Y85" s="186"/>
      <c r="Z85" s="186"/>
      <c r="AA85" s="186"/>
      <c r="AB85" s="186"/>
      <c r="AC85" s="186"/>
      <c r="AD85" s="186"/>
      <c r="AE85" s="186"/>
    </row>
    <row r="86" s="2" customFormat="1" ht="22.8" customHeight="1">
      <c r="A86" s="39"/>
      <c r="B86" s="40"/>
      <c r="C86" s="100" t="s">
        <v>240</v>
      </c>
      <c r="D86" s="41"/>
      <c r="E86" s="41"/>
      <c r="F86" s="41"/>
      <c r="G86" s="41"/>
      <c r="H86" s="41"/>
      <c r="I86" s="41"/>
      <c r="J86" s="192">
        <f>BK86</f>
        <v>0</v>
      </c>
      <c r="K86" s="41"/>
      <c r="L86" s="45"/>
      <c r="M86" s="96"/>
      <c r="N86" s="193"/>
      <c r="O86" s="97"/>
      <c r="P86" s="194">
        <f>P87</f>
        <v>0</v>
      </c>
      <c r="Q86" s="97"/>
      <c r="R86" s="194">
        <f>R87</f>
        <v>0</v>
      </c>
      <c r="S86" s="97"/>
      <c r="T86" s="195">
        <f>T87</f>
        <v>0</v>
      </c>
      <c r="U86" s="39"/>
      <c r="V86" s="39"/>
      <c r="W86" s="39"/>
      <c r="X86" s="39"/>
      <c r="Y86" s="39"/>
      <c r="Z86" s="39"/>
      <c r="AA86" s="39"/>
      <c r="AB86" s="39"/>
      <c r="AC86" s="39"/>
      <c r="AD86" s="39"/>
      <c r="AE86" s="39"/>
      <c r="AT86" s="18" t="s">
        <v>72</v>
      </c>
      <c r="AU86" s="18" t="s">
        <v>224</v>
      </c>
      <c r="BK86" s="196">
        <f>BK87</f>
        <v>0</v>
      </c>
    </row>
    <row r="87" s="12" customFormat="1" ht="25.92" customHeight="1">
      <c r="A87" s="12"/>
      <c r="B87" s="197"/>
      <c r="C87" s="198"/>
      <c r="D87" s="199" t="s">
        <v>72</v>
      </c>
      <c r="E87" s="200" t="s">
        <v>3339</v>
      </c>
      <c r="F87" s="200" t="s">
        <v>3340</v>
      </c>
      <c r="G87" s="198"/>
      <c r="H87" s="198"/>
      <c r="I87" s="201"/>
      <c r="J87" s="202">
        <f>BK87</f>
        <v>0</v>
      </c>
      <c r="K87" s="198"/>
      <c r="L87" s="203"/>
      <c r="M87" s="204"/>
      <c r="N87" s="205"/>
      <c r="O87" s="205"/>
      <c r="P87" s="206">
        <f>SUM(P88:P119)</f>
        <v>0</v>
      </c>
      <c r="Q87" s="205"/>
      <c r="R87" s="206">
        <f>SUM(R88:R119)</f>
        <v>0</v>
      </c>
      <c r="S87" s="205"/>
      <c r="T87" s="207">
        <f>SUM(T88:T119)</f>
        <v>0</v>
      </c>
      <c r="U87" s="12"/>
      <c r="V87" s="12"/>
      <c r="W87" s="12"/>
      <c r="X87" s="12"/>
      <c r="Y87" s="12"/>
      <c r="Z87" s="12"/>
      <c r="AA87" s="12"/>
      <c r="AB87" s="12"/>
      <c r="AC87" s="12"/>
      <c r="AD87" s="12"/>
      <c r="AE87" s="12"/>
      <c r="AR87" s="208" t="s">
        <v>80</v>
      </c>
      <c r="AT87" s="209" t="s">
        <v>72</v>
      </c>
      <c r="AU87" s="209" t="s">
        <v>73</v>
      </c>
      <c r="AY87" s="208" t="s">
        <v>244</v>
      </c>
      <c r="BK87" s="210">
        <f>SUM(BK88:BK119)</f>
        <v>0</v>
      </c>
    </row>
    <row r="88" s="2" customFormat="1" ht="62.7" customHeight="1">
      <c r="A88" s="39"/>
      <c r="B88" s="40"/>
      <c r="C88" s="213" t="s">
        <v>80</v>
      </c>
      <c r="D88" s="213" t="s">
        <v>247</v>
      </c>
      <c r="E88" s="214" t="s">
        <v>2191</v>
      </c>
      <c r="F88" s="215" t="s">
        <v>2192</v>
      </c>
      <c r="G88" s="216" t="s">
        <v>258</v>
      </c>
      <c r="H88" s="217">
        <v>1</v>
      </c>
      <c r="I88" s="218"/>
      <c r="J88" s="219">
        <f>ROUND(I88*H88,2)</f>
        <v>0</v>
      </c>
      <c r="K88" s="215" t="s">
        <v>359</v>
      </c>
      <c r="L88" s="45"/>
      <c r="M88" s="220" t="s">
        <v>19</v>
      </c>
      <c r="N88" s="221"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391</v>
      </c>
      <c r="AT88" s="224" t="s">
        <v>247</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391</v>
      </c>
      <c r="BM88" s="224" t="s">
        <v>3341</v>
      </c>
    </row>
    <row r="89" s="2" customFormat="1" ht="24.15" customHeight="1">
      <c r="A89" s="39"/>
      <c r="B89" s="40"/>
      <c r="C89" s="213" t="s">
        <v>82</v>
      </c>
      <c r="D89" s="213" t="s">
        <v>247</v>
      </c>
      <c r="E89" s="214" t="s">
        <v>2194</v>
      </c>
      <c r="F89" s="215" t="s">
        <v>2195</v>
      </c>
      <c r="G89" s="216" t="s">
        <v>258</v>
      </c>
      <c r="H89" s="217">
        <v>9</v>
      </c>
      <c r="I89" s="218"/>
      <c r="J89" s="219">
        <f>ROUND(I89*H89,2)</f>
        <v>0</v>
      </c>
      <c r="K89" s="215" t="s">
        <v>359</v>
      </c>
      <c r="L89" s="45"/>
      <c r="M89" s="220" t="s">
        <v>19</v>
      </c>
      <c r="N89" s="221"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391</v>
      </c>
      <c r="AT89" s="224" t="s">
        <v>247</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391</v>
      </c>
      <c r="BM89" s="224" t="s">
        <v>3342</v>
      </c>
    </row>
    <row r="90" s="2" customFormat="1">
      <c r="A90" s="39"/>
      <c r="B90" s="40"/>
      <c r="C90" s="41"/>
      <c r="D90" s="241" t="s">
        <v>282</v>
      </c>
      <c r="E90" s="41"/>
      <c r="F90" s="242" t="s">
        <v>3343</v>
      </c>
      <c r="G90" s="41"/>
      <c r="H90" s="41"/>
      <c r="I90" s="228"/>
      <c r="J90" s="41"/>
      <c r="K90" s="41"/>
      <c r="L90" s="45"/>
      <c r="M90" s="229"/>
      <c r="N90" s="230"/>
      <c r="O90" s="85"/>
      <c r="P90" s="85"/>
      <c r="Q90" s="85"/>
      <c r="R90" s="85"/>
      <c r="S90" s="85"/>
      <c r="T90" s="86"/>
      <c r="U90" s="39"/>
      <c r="V90" s="39"/>
      <c r="W90" s="39"/>
      <c r="X90" s="39"/>
      <c r="Y90" s="39"/>
      <c r="Z90" s="39"/>
      <c r="AA90" s="39"/>
      <c r="AB90" s="39"/>
      <c r="AC90" s="39"/>
      <c r="AD90" s="39"/>
      <c r="AE90" s="39"/>
      <c r="AT90" s="18" t="s">
        <v>282</v>
      </c>
      <c r="AU90" s="18" t="s">
        <v>80</v>
      </c>
    </row>
    <row r="91" s="2" customFormat="1" ht="55.5" customHeight="1">
      <c r="A91" s="39"/>
      <c r="B91" s="40"/>
      <c r="C91" s="213" t="s">
        <v>243</v>
      </c>
      <c r="D91" s="213" t="s">
        <v>247</v>
      </c>
      <c r="E91" s="214" t="s">
        <v>575</v>
      </c>
      <c r="F91" s="215" t="s">
        <v>576</v>
      </c>
      <c r="G91" s="216" t="s">
        <v>258</v>
      </c>
      <c r="H91" s="217">
        <v>1</v>
      </c>
      <c r="I91" s="218"/>
      <c r="J91" s="219">
        <f>ROUND(I91*H91,2)</f>
        <v>0</v>
      </c>
      <c r="K91" s="215" t="s">
        <v>359</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391</v>
      </c>
      <c r="AT91" s="224" t="s">
        <v>247</v>
      </c>
      <c r="AU91" s="224" t="s">
        <v>80</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391</v>
      </c>
      <c r="BM91" s="224" t="s">
        <v>3344</v>
      </c>
    </row>
    <row r="92" s="2" customFormat="1" ht="21.75" customHeight="1">
      <c r="A92" s="39"/>
      <c r="B92" s="40"/>
      <c r="C92" s="213" t="s">
        <v>264</v>
      </c>
      <c r="D92" s="213" t="s">
        <v>247</v>
      </c>
      <c r="E92" s="214" t="s">
        <v>579</v>
      </c>
      <c r="F92" s="215" t="s">
        <v>580</v>
      </c>
      <c r="G92" s="216" t="s">
        <v>258</v>
      </c>
      <c r="H92" s="217">
        <v>9</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391</v>
      </c>
      <c r="AT92" s="224" t="s">
        <v>247</v>
      </c>
      <c r="AU92" s="224" t="s">
        <v>80</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391</v>
      </c>
      <c r="BM92" s="224" t="s">
        <v>3345</v>
      </c>
    </row>
    <row r="93" s="2" customFormat="1">
      <c r="A93" s="39"/>
      <c r="B93" s="40"/>
      <c r="C93" s="41"/>
      <c r="D93" s="241" t="s">
        <v>282</v>
      </c>
      <c r="E93" s="41"/>
      <c r="F93" s="242" t="s">
        <v>3346</v>
      </c>
      <c r="G93" s="41"/>
      <c r="H93" s="41"/>
      <c r="I93" s="228"/>
      <c r="J93" s="41"/>
      <c r="K93" s="41"/>
      <c r="L93" s="45"/>
      <c r="M93" s="229"/>
      <c r="N93" s="230"/>
      <c r="O93" s="85"/>
      <c r="P93" s="85"/>
      <c r="Q93" s="85"/>
      <c r="R93" s="85"/>
      <c r="S93" s="85"/>
      <c r="T93" s="86"/>
      <c r="U93" s="39"/>
      <c r="V93" s="39"/>
      <c r="W93" s="39"/>
      <c r="X93" s="39"/>
      <c r="Y93" s="39"/>
      <c r="Z93" s="39"/>
      <c r="AA93" s="39"/>
      <c r="AB93" s="39"/>
      <c r="AC93" s="39"/>
      <c r="AD93" s="39"/>
      <c r="AE93" s="39"/>
      <c r="AT93" s="18" t="s">
        <v>282</v>
      </c>
      <c r="AU93" s="18" t="s">
        <v>80</v>
      </c>
    </row>
    <row r="94" s="2" customFormat="1" ht="24.15" customHeight="1">
      <c r="A94" s="39"/>
      <c r="B94" s="40"/>
      <c r="C94" s="213" t="s">
        <v>269</v>
      </c>
      <c r="D94" s="213" t="s">
        <v>247</v>
      </c>
      <c r="E94" s="214" t="s">
        <v>1940</v>
      </c>
      <c r="F94" s="215" t="s">
        <v>1941</v>
      </c>
      <c r="G94" s="216" t="s">
        <v>258</v>
      </c>
      <c r="H94" s="217">
        <v>1</v>
      </c>
      <c r="I94" s="218"/>
      <c r="J94" s="219">
        <f>ROUND(I94*H94,2)</f>
        <v>0</v>
      </c>
      <c r="K94" s="215" t="s">
        <v>359</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391</v>
      </c>
      <c r="AT94" s="224" t="s">
        <v>247</v>
      </c>
      <c r="AU94" s="224" t="s">
        <v>80</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391</v>
      </c>
      <c r="BM94" s="224" t="s">
        <v>3347</v>
      </c>
    </row>
    <row r="95" s="2" customFormat="1">
      <c r="A95" s="39"/>
      <c r="B95" s="40"/>
      <c r="C95" s="41"/>
      <c r="D95" s="241" t="s">
        <v>282</v>
      </c>
      <c r="E95" s="41"/>
      <c r="F95" s="242" t="s">
        <v>3348</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282</v>
      </c>
      <c r="AU95" s="18" t="s">
        <v>80</v>
      </c>
    </row>
    <row r="96" s="2" customFormat="1" ht="21.75" customHeight="1">
      <c r="A96" s="39"/>
      <c r="B96" s="40"/>
      <c r="C96" s="213" t="s">
        <v>275</v>
      </c>
      <c r="D96" s="213" t="s">
        <v>247</v>
      </c>
      <c r="E96" s="214" t="s">
        <v>3349</v>
      </c>
      <c r="F96" s="215" t="s">
        <v>3350</v>
      </c>
      <c r="G96" s="216" t="s">
        <v>258</v>
      </c>
      <c r="H96" s="217">
        <v>1</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391</v>
      </c>
      <c r="AT96" s="224" t="s">
        <v>247</v>
      </c>
      <c r="AU96" s="224" t="s">
        <v>80</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391</v>
      </c>
      <c r="BM96" s="224" t="s">
        <v>3351</v>
      </c>
    </row>
    <row r="97" s="2" customFormat="1" ht="24.15" customHeight="1">
      <c r="A97" s="39"/>
      <c r="B97" s="40"/>
      <c r="C97" s="213" t="s">
        <v>288</v>
      </c>
      <c r="D97" s="213" t="s">
        <v>247</v>
      </c>
      <c r="E97" s="214" t="s">
        <v>3352</v>
      </c>
      <c r="F97" s="215" t="s">
        <v>3353</v>
      </c>
      <c r="G97" s="216" t="s">
        <v>258</v>
      </c>
      <c r="H97" s="217">
        <v>2</v>
      </c>
      <c r="I97" s="218"/>
      <c r="J97" s="219">
        <f>ROUND(I97*H97,2)</f>
        <v>0</v>
      </c>
      <c r="K97" s="215" t="s">
        <v>359</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391</v>
      </c>
      <c r="AT97" s="224" t="s">
        <v>247</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391</v>
      </c>
      <c r="BM97" s="224" t="s">
        <v>3354</v>
      </c>
    </row>
    <row r="98" s="2" customFormat="1" ht="33" customHeight="1">
      <c r="A98" s="39"/>
      <c r="B98" s="40"/>
      <c r="C98" s="213" t="s">
        <v>263</v>
      </c>
      <c r="D98" s="213" t="s">
        <v>247</v>
      </c>
      <c r="E98" s="214" t="s">
        <v>3355</v>
      </c>
      <c r="F98" s="215" t="s">
        <v>3356</v>
      </c>
      <c r="G98" s="216" t="s">
        <v>258</v>
      </c>
      <c r="H98" s="217">
        <v>5</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391</v>
      </c>
      <c r="AT98" s="224" t="s">
        <v>247</v>
      </c>
      <c r="AU98" s="224" t="s">
        <v>80</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391</v>
      </c>
      <c r="BM98" s="224" t="s">
        <v>3357</v>
      </c>
    </row>
    <row r="99" s="2" customFormat="1" ht="24.15" customHeight="1">
      <c r="A99" s="39"/>
      <c r="B99" s="40"/>
      <c r="C99" s="213" t="s">
        <v>302</v>
      </c>
      <c r="D99" s="213" t="s">
        <v>247</v>
      </c>
      <c r="E99" s="214" t="s">
        <v>3358</v>
      </c>
      <c r="F99" s="215" t="s">
        <v>3359</v>
      </c>
      <c r="G99" s="216" t="s">
        <v>258</v>
      </c>
      <c r="H99" s="217">
        <v>1</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391</v>
      </c>
      <c r="AT99" s="224" t="s">
        <v>247</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391</v>
      </c>
      <c r="BM99" s="224" t="s">
        <v>3360</v>
      </c>
    </row>
    <row r="100" s="2" customFormat="1" ht="21.75" customHeight="1">
      <c r="A100" s="39"/>
      <c r="B100" s="40"/>
      <c r="C100" s="213" t="s">
        <v>308</v>
      </c>
      <c r="D100" s="213" t="s">
        <v>247</v>
      </c>
      <c r="E100" s="214" t="s">
        <v>3361</v>
      </c>
      <c r="F100" s="215" t="s">
        <v>3362</v>
      </c>
      <c r="G100" s="216" t="s">
        <v>258</v>
      </c>
      <c r="H100" s="217">
        <v>3</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391</v>
      </c>
      <c r="AT100" s="224" t="s">
        <v>247</v>
      </c>
      <c r="AU100" s="224" t="s">
        <v>80</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391</v>
      </c>
      <c r="BM100" s="224" t="s">
        <v>3363</v>
      </c>
    </row>
    <row r="101" s="2" customFormat="1">
      <c r="A101" s="39"/>
      <c r="B101" s="40"/>
      <c r="C101" s="41"/>
      <c r="D101" s="241" t="s">
        <v>282</v>
      </c>
      <c r="E101" s="41"/>
      <c r="F101" s="242" t="s">
        <v>3364</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282</v>
      </c>
      <c r="AU101" s="18" t="s">
        <v>80</v>
      </c>
    </row>
    <row r="102" s="2" customFormat="1" ht="55.5" customHeight="1">
      <c r="A102" s="39"/>
      <c r="B102" s="40"/>
      <c r="C102" s="213" t="s">
        <v>313</v>
      </c>
      <c r="D102" s="213" t="s">
        <v>247</v>
      </c>
      <c r="E102" s="214" t="s">
        <v>2047</v>
      </c>
      <c r="F102" s="215" t="s">
        <v>2048</v>
      </c>
      <c r="G102" s="216" t="s">
        <v>730</v>
      </c>
      <c r="H102" s="217">
        <v>5</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1925</v>
      </c>
      <c r="AT102" s="224" t="s">
        <v>247</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1925</v>
      </c>
      <c r="BM102" s="224" t="s">
        <v>3365</v>
      </c>
    </row>
    <row r="103" s="2" customFormat="1">
      <c r="A103" s="39"/>
      <c r="B103" s="40"/>
      <c r="C103" s="41"/>
      <c r="D103" s="241" t="s">
        <v>282</v>
      </c>
      <c r="E103" s="41"/>
      <c r="F103" s="242" t="s">
        <v>3366</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282</v>
      </c>
      <c r="AU103" s="18" t="s">
        <v>80</v>
      </c>
    </row>
    <row r="104" s="13" customFormat="1">
      <c r="A104" s="13"/>
      <c r="B104" s="243"/>
      <c r="C104" s="244"/>
      <c r="D104" s="241" t="s">
        <v>284</v>
      </c>
      <c r="E104" s="245" t="s">
        <v>19</v>
      </c>
      <c r="F104" s="246" t="s">
        <v>3367</v>
      </c>
      <c r="G104" s="244"/>
      <c r="H104" s="245" t="s">
        <v>19</v>
      </c>
      <c r="I104" s="247"/>
      <c r="J104" s="244"/>
      <c r="K104" s="244"/>
      <c r="L104" s="248"/>
      <c r="M104" s="249"/>
      <c r="N104" s="250"/>
      <c r="O104" s="250"/>
      <c r="P104" s="250"/>
      <c r="Q104" s="250"/>
      <c r="R104" s="250"/>
      <c r="S104" s="250"/>
      <c r="T104" s="251"/>
      <c r="U104" s="13"/>
      <c r="V104" s="13"/>
      <c r="W104" s="13"/>
      <c r="X104" s="13"/>
      <c r="Y104" s="13"/>
      <c r="Z104" s="13"/>
      <c r="AA104" s="13"/>
      <c r="AB104" s="13"/>
      <c r="AC104" s="13"/>
      <c r="AD104" s="13"/>
      <c r="AE104" s="13"/>
      <c r="AT104" s="252" t="s">
        <v>284</v>
      </c>
      <c r="AU104" s="252" t="s">
        <v>80</v>
      </c>
      <c r="AV104" s="13" t="s">
        <v>80</v>
      </c>
      <c r="AW104" s="13" t="s">
        <v>34</v>
      </c>
      <c r="AX104" s="13" t="s">
        <v>73</v>
      </c>
      <c r="AY104" s="252" t="s">
        <v>244</v>
      </c>
    </row>
    <row r="105" s="14" customFormat="1">
      <c r="A105" s="14"/>
      <c r="B105" s="253"/>
      <c r="C105" s="254"/>
      <c r="D105" s="241" t="s">
        <v>284</v>
      </c>
      <c r="E105" s="255" t="s">
        <v>19</v>
      </c>
      <c r="F105" s="256" t="s">
        <v>82</v>
      </c>
      <c r="G105" s="254"/>
      <c r="H105" s="257">
        <v>2</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80</v>
      </c>
      <c r="AV105" s="14" t="s">
        <v>82</v>
      </c>
      <c r="AW105" s="14" t="s">
        <v>34</v>
      </c>
      <c r="AX105" s="14" t="s">
        <v>73</v>
      </c>
      <c r="AY105" s="263" t="s">
        <v>244</v>
      </c>
    </row>
    <row r="106" s="13" customFormat="1">
      <c r="A106" s="13"/>
      <c r="B106" s="243"/>
      <c r="C106" s="244"/>
      <c r="D106" s="241" t="s">
        <v>284</v>
      </c>
      <c r="E106" s="245" t="s">
        <v>19</v>
      </c>
      <c r="F106" s="246" t="s">
        <v>3368</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80</v>
      </c>
      <c r="AV106" s="13" t="s">
        <v>80</v>
      </c>
      <c r="AW106" s="13" t="s">
        <v>34</v>
      </c>
      <c r="AX106" s="13" t="s">
        <v>73</v>
      </c>
      <c r="AY106" s="252" t="s">
        <v>244</v>
      </c>
    </row>
    <row r="107" s="14" customFormat="1">
      <c r="A107" s="14"/>
      <c r="B107" s="253"/>
      <c r="C107" s="254"/>
      <c r="D107" s="241" t="s">
        <v>284</v>
      </c>
      <c r="E107" s="255" t="s">
        <v>19</v>
      </c>
      <c r="F107" s="256" t="s">
        <v>3369</v>
      </c>
      <c r="G107" s="254"/>
      <c r="H107" s="257">
        <v>3</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80</v>
      </c>
      <c r="AV107" s="14" t="s">
        <v>82</v>
      </c>
      <c r="AW107" s="14" t="s">
        <v>34</v>
      </c>
      <c r="AX107" s="14" t="s">
        <v>73</v>
      </c>
      <c r="AY107" s="263" t="s">
        <v>244</v>
      </c>
    </row>
    <row r="108" s="15" customFormat="1">
      <c r="A108" s="15"/>
      <c r="B108" s="264"/>
      <c r="C108" s="265"/>
      <c r="D108" s="241" t="s">
        <v>284</v>
      </c>
      <c r="E108" s="266" t="s">
        <v>19</v>
      </c>
      <c r="F108" s="267" t="s">
        <v>287</v>
      </c>
      <c r="G108" s="265"/>
      <c r="H108" s="268">
        <v>5</v>
      </c>
      <c r="I108" s="269"/>
      <c r="J108" s="265"/>
      <c r="K108" s="265"/>
      <c r="L108" s="270"/>
      <c r="M108" s="271"/>
      <c r="N108" s="272"/>
      <c r="O108" s="272"/>
      <c r="P108" s="272"/>
      <c r="Q108" s="272"/>
      <c r="R108" s="272"/>
      <c r="S108" s="272"/>
      <c r="T108" s="273"/>
      <c r="U108" s="15"/>
      <c r="V108" s="15"/>
      <c r="W108" s="15"/>
      <c r="X108" s="15"/>
      <c r="Y108" s="15"/>
      <c r="Z108" s="15"/>
      <c r="AA108" s="15"/>
      <c r="AB108" s="15"/>
      <c r="AC108" s="15"/>
      <c r="AD108" s="15"/>
      <c r="AE108" s="15"/>
      <c r="AT108" s="274" t="s">
        <v>284</v>
      </c>
      <c r="AU108" s="274" t="s">
        <v>80</v>
      </c>
      <c r="AV108" s="15" t="s">
        <v>264</v>
      </c>
      <c r="AW108" s="15" t="s">
        <v>34</v>
      </c>
      <c r="AX108" s="15" t="s">
        <v>80</v>
      </c>
      <c r="AY108" s="274" t="s">
        <v>244</v>
      </c>
    </row>
    <row r="109" s="2" customFormat="1" ht="62.7" customHeight="1">
      <c r="A109" s="39"/>
      <c r="B109" s="40"/>
      <c r="C109" s="213" t="s">
        <v>8</v>
      </c>
      <c r="D109" s="213" t="s">
        <v>247</v>
      </c>
      <c r="E109" s="214" t="s">
        <v>2059</v>
      </c>
      <c r="F109" s="215" t="s">
        <v>2060</v>
      </c>
      <c r="G109" s="216" t="s">
        <v>730</v>
      </c>
      <c r="H109" s="217">
        <v>15</v>
      </c>
      <c r="I109" s="218"/>
      <c r="J109" s="219">
        <f>ROUND(I109*H109,2)</f>
        <v>0</v>
      </c>
      <c r="K109" s="215" t="s">
        <v>359</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1925</v>
      </c>
      <c r="AT109" s="224" t="s">
        <v>247</v>
      </c>
      <c r="AU109" s="224" t="s">
        <v>80</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1925</v>
      </c>
      <c r="BM109" s="224" t="s">
        <v>3370</v>
      </c>
    </row>
    <row r="110" s="2" customFormat="1">
      <c r="A110" s="39"/>
      <c r="B110" s="40"/>
      <c r="C110" s="41"/>
      <c r="D110" s="241" t="s">
        <v>282</v>
      </c>
      <c r="E110" s="41"/>
      <c r="F110" s="242" t="s">
        <v>3366</v>
      </c>
      <c r="G110" s="41"/>
      <c r="H110" s="41"/>
      <c r="I110" s="228"/>
      <c r="J110" s="41"/>
      <c r="K110" s="41"/>
      <c r="L110" s="45"/>
      <c r="M110" s="229"/>
      <c r="N110" s="230"/>
      <c r="O110" s="85"/>
      <c r="P110" s="85"/>
      <c r="Q110" s="85"/>
      <c r="R110" s="85"/>
      <c r="S110" s="85"/>
      <c r="T110" s="86"/>
      <c r="U110" s="39"/>
      <c r="V110" s="39"/>
      <c r="W110" s="39"/>
      <c r="X110" s="39"/>
      <c r="Y110" s="39"/>
      <c r="Z110" s="39"/>
      <c r="AA110" s="39"/>
      <c r="AB110" s="39"/>
      <c r="AC110" s="39"/>
      <c r="AD110" s="39"/>
      <c r="AE110" s="39"/>
      <c r="AT110" s="18" t="s">
        <v>282</v>
      </c>
      <c r="AU110" s="18" t="s">
        <v>80</v>
      </c>
    </row>
    <row r="111" s="13" customFormat="1">
      <c r="A111" s="13"/>
      <c r="B111" s="243"/>
      <c r="C111" s="244"/>
      <c r="D111" s="241" t="s">
        <v>284</v>
      </c>
      <c r="E111" s="245" t="s">
        <v>19</v>
      </c>
      <c r="F111" s="246" t="s">
        <v>3371</v>
      </c>
      <c r="G111" s="244"/>
      <c r="H111" s="245" t="s">
        <v>19</v>
      </c>
      <c r="I111" s="247"/>
      <c r="J111" s="244"/>
      <c r="K111" s="244"/>
      <c r="L111" s="248"/>
      <c r="M111" s="249"/>
      <c r="N111" s="250"/>
      <c r="O111" s="250"/>
      <c r="P111" s="250"/>
      <c r="Q111" s="250"/>
      <c r="R111" s="250"/>
      <c r="S111" s="250"/>
      <c r="T111" s="251"/>
      <c r="U111" s="13"/>
      <c r="V111" s="13"/>
      <c r="W111" s="13"/>
      <c r="X111" s="13"/>
      <c r="Y111" s="13"/>
      <c r="Z111" s="13"/>
      <c r="AA111" s="13"/>
      <c r="AB111" s="13"/>
      <c r="AC111" s="13"/>
      <c r="AD111" s="13"/>
      <c r="AE111" s="13"/>
      <c r="AT111" s="252" t="s">
        <v>284</v>
      </c>
      <c r="AU111" s="252" t="s">
        <v>80</v>
      </c>
      <c r="AV111" s="13" t="s">
        <v>80</v>
      </c>
      <c r="AW111" s="13" t="s">
        <v>34</v>
      </c>
      <c r="AX111" s="13" t="s">
        <v>73</v>
      </c>
      <c r="AY111" s="252" t="s">
        <v>244</v>
      </c>
    </row>
    <row r="112" s="14" customFormat="1">
      <c r="A112" s="14"/>
      <c r="B112" s="253"/>
      <c r="C112" s="254"/>
      <c r="D112" s="241" t="s">
        <v>284</v>
      </c>
      <c r="E112" s="255" t="s">
        <v>19</v>
      </c>
      <c r="F112" s="256" t="s">
        <v>269</v>
      </c>
      <c r="G112" s="254"/>
      <c r="H112" s="257">
        <v>5</v>
      </c>
      <c r="I112" s="258"/>
      <c r="J112" s="254"/>
      <c r="K112" s="254"/>
      <c r="L112" s="259"/>
      <c r="M112" s="260"/>
      <c r="N112" s="261"/>
      <c r="O112" s="261"/>
      <c r="P112" s="261"/>
      <c r="Q112" s="261"/>
      <c r="R112" s="261"/>
      <c r="S112" s="261"/>
      <c r="T112" s="262"/>
      <c r="U112" s="14"/>
      <c r="V112" s="14"/>
      <c r="W112" s="14"/>
      <c r="X112" s="14"/>
      <c r="Y112" s="14"/>
      <c r="Z112" s="14"/>
      <c r="AA112" s="14"/>
      <c r="AB112" s="14"/>
      <c r="AC112" s="14"/>
      <c r="AD112" s="14"/>
      <c r="AE112" s="14"/>
      <c r="AT112" s="263" t="s">
        <v>284</v>
      </c>
      <c r="AU112" s="263" t="s">
        <v>80</v>
      </c>
      <c r="AV112" s="14" t="s">
        <v>82</v>
      </c>
      <c r="AW112" s="14" t="s">
        <v>34</v>
      </c>
      <c r="AX112" s="14" t="s">
        <v>73</v>
      </c>
      <c r="AY112" s="263" t="s">
        <v>244</v>
      </c>
    </row>
    <row r="113" s="13" customFormat="1">
      <c r="A113" s="13"/>
      <c r="B113" s="243"/>
      <c r="C113" s="244"/>
      <c r="D113" s="241" t="s">
        <v>284</v>
      </c>
      <c r="E113" s="245" t="s">
        <v>19</v>
      </c>
      <c r="F113" s="246" t="s">
        <v>3372</v>
      </c>
      <c r="G113" s="244"/>
      <c r="H113" s="245" t="s">
        <v>19</v>
      </c>
      <c r="I113" s="247"/>
      <c r="J113" s="244"/>
      <c r="K113" s="244"/>
      <c r="L113" s="248"/>
      <c r="M113" s="249"/>
      <c r="N113" s="250"/>
      <c r="O113" s="250"/>
      <c r="P113" s="250"/>
      <c r="Q113" s="250"/>
      <c r="R113" s="250"/>
      <c r="S113" s="250"/>
      <c r="T113" s="251"/>
      <c r="U113" s="13"/>
      <c r="V113" s="13"/>
      <c r="W113" s="13"/>
      <c r="X113" s="13"/>
      <c r="Y113" s="13"/>
      <c r="Z113" s="13"/>
      <c r="AA113" s="13"/>
      <c r="AB113" s="13"/>
      <c r="AC113" s="13"/>
      <c r="AD113" s="13"/>
      <c r="AE113" s="13"/>
      <c r="AT113" s="252" t="s">
        <v>284</v>
      </c>
      <c r="AU113" s="252" t="s">
        <v>80</v>
      </c>
      <c r="AV113" s="13" t="s">
        <v>80</v>
      </c>
      <c r="AW113" s="13" t="s">
        <v>34</v>
      </c>
      <c r="AX113" s="13" t="s">
        <v>73</v>
      </c>
      <c r="AY113" s="252" t="s">
        <v>244</v>
      </c>
    </row>
    <row r="114" s="14" customFormat="1">
      <c r="A114" s="14"/>
      <c r="B114" s="253"/>
      <c r="C114" s="254"/>
      <c r="D114" s="241" t="s">
        <v>284</v>
      </c>
      <c r="E114" s="255" t="s">
        <v>19</v>
      </c>
      <c r="F114" s="256" t="s">
        <v>269</v>
      </c>
      <c r="G114" s="254"/>
      <c r="H114" s="257">
        <v>5</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80</v>
      </c>
      <c r="AV114" s="14" t="s">
        <v>82</v>
      </c>
      <c r="AW114" s="14" t="s">
        <v>34</v>
      </c>
      <c r="AX114" s="14" t="s">
        <v>73</v>
      </c>
      <c r="AY114" s="263" t="s">
        <v>244</v>
      </c>
    </row>
    <row r="115" s="13" customFormat="1">
      <c r="A115" s="13"/>
      <c r="B115" s="243"/>
      <c r="C115" s="244"/>
      <c r="D115" s="241" t="s">
        <v>284</v>
      </c>
      <c r="E115" s="245" t="s">
        <v>19</v>
      </c>
      <c r="F115" s="246" t="s">
        <v>3373</v>
      </c>
      <c r="G115" s="244"/>
      <c r="H115" s="245" t="s">
        <v>19</v>
      </c>
      <c r="I115" s="247"/>
      <c r="J115" s="244"/>
      <c r="K115" s="244"/>
      <c r="L115" s="248"/>
      <c r="M115" s="249"/>
      <c r="N115" s="250"/>
      <c r="O115" s="250"/>
      <c r="P115" s="250"/>
      <c r="Q115" s="250"/>
      <c r="R115" s="250"/>
      <c r="S115" s="250"/>
      <c r="T115" s="251"/>
      <c r="U115" s="13"/>
      <c r="V115" s="13"/>
      <c r="W115" s="13"/>
      <c r="X115" s="13"/>
      <c r="Y115" s="13"/>
      <c r="Z115" s="13"/>
      <c r="AA115" s="13"/>
      <c r="AB115" s="13"/>
      <c r="AC115" s="13"/>
      <c r="AD115" s="13"/>
      <c r="AE115" s="13"/>
      <c r="AT115" s="252" t="s">
        <v>284</v>
      </c>
      <c r="AU115" s="252" t="s">
        <v>80</v>
      </c>
      <c r="AV115" s="13" t="s">
        <v>80</v>
      </c>
      <c r="AW115" s="13" t="s">
        <v>34</v>
      </c>
      <c r="AX115" s="13" t="s">
        <v>73</v>
      </c>
      <c r="AY115" s="252" t="s">
        <v>244</v>
      </c>
    </row>
    <row r="116" s="14" customFormat="1">
      <c r="A116" s="14"/>
      <c r="B116" s="253"/>
      <c r="C116" s="254"/>
      <c r="D116" s="241" t="s">
        <v>284</v>
      </c>
      <c r="E116" s="255" t="s">
        <v>19</v>
      </c>
      <c r="F116" s="256" t="s">
        <v>269</v>
      </c>
      <c r="G116" s="254"/>
      <c r="H116" s="257">
        <v>5</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80</v>
      </c>
      <c r="AV116" s="14" t="s">
        <v>82</v>
      </c>
      <c r="AW116" s="14" t="s">
        <v>34</v>
      </c>
      <c r="AX116" s="14" t="s">
        <v>73</v>
      </c>
      <c r="AY116" s="263" t="s">
        <v>244</v>
      </c>
    </row>
    <row r="117" s="15" customFormat="1">
      <c r="A117" s="15"/>
      <c r="B117" s="264"/>
      <c r="C117" s="265"/>
      <c r="D117" s="241" t="s">
        <v>284</v>
      </c>
      <c r="E117" s="266" t="s">
        <v>19</v>
      </c>
      <c r="F117" s="267" t="s">
        <v>287</v>
      </c>
      <c r="G117" s="265"/>
      <c r="H117" s="268">
        <v>15</v>
      </c>
      <c r="I117" s="269"/>
      <c r="J117" s="265"/>
      <c r="K117" s="265"/>
      <c r="L117" s="270"/>
      <c r="M117" s="271"/>
      <c r="N117" s="272"/>
      <c r="O117" s="272"/>
      <c r="P117" s="272"/>
      <c r="Q117" s="272"/>
      <c r="R117" s="272"/>
      <c r="S117" s="272"/>
      <c r="T117" s="273"/>
      <c r="U117" s="15"/>
      <c r="V117" s="15"/>
      <c r="W117" s="15"/>
      <c r="X117" s="15"/>
      <c r="Y117" s="15"/>
      <c r="Z117" s="15"/>
      <c r="AA117" s="15"/>
      <c r="AB117" s="15"/>
      <c r="AC117" s="15"/>
      <c r="AD117" s="15"/>
      <c r="AE117" s="15"/>
      <c r="AT117" s="274" t="s">
        <v>284</v>
      </c>
      <c r="AU117" s="274" t="s">
        <v>80</v>
      </c>
      <c r="AV117" s="15" t="s">
        <v>264</v>
      </c>
      <c r="AW117" s="15" t="s">
        <v>34</v>
      </c>
      <c r="AX117" s="15" t="s">
        <v>80</v>
      </c>
      <c r="AY117" s="274" t="s">
        <v>244</v>
      </c>
    </row>
    <row r="118" s="2" customFormat="1" ht="44.25" customHeight="1">
      <c r="A118" s="39"/>
      <c r="B118" s="40"/>
      <c r="C118" s="213" t="s">
        <v>322</v>
      </c>
      <c r="D118" s="213" t="s">
        <v>247</v>
      </c>
      <c r="E118" s="214" t="s">
        <v>2063</v>
      </c>
      <c r="F118" s="215" t="s">
        <v>2064</v>
      </c>
      <c r="G118" s="216" t="s">
        <v>730</v>
      </c>
      <c r="H118" s="217">
        <v>5</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1925</v>
      </c>
      <c r="AT118" s="224" t="s">
        <v>247</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1925</v>
      </c>
      <c r="BM118" s="224" t="s">
        <v>3374</v>
      </c>
    </row>
    <row r="119" s="2" customFormat="1" ht="24.15" customHeight="1">
      <c r="A119" s="39"/>
      <c r="B119" s="40"/>
      <c r="C119" s="213" t="s">
        <v>327</v>
      </c>
      <c r="D119" s="213" t="s">
        <v>247</v>
      </c>
      <c r="E119" s="214" t="s">
        <v>2067</v>
      </c>
      <c r="F119" s="215" t="s">
        <v>2068</v>
      </c>
      <c r="G119" s="216" t="s">
        <v>730</v>
      </c>
      <c r="H119" s="217">
        <v>5</v>
      </c>
      <c r="I119" s="218"/>
      <c r="J119" s="219">
        <f>ROUND(I119*H119,2)</f>
        <v>0</v>
      </c>
      <c r="K119" s="215" t="s">
        <v>359</v>
      </c>
      <c r="L119" s="45"/>
      <c r="M119" s="278" t="s">
        <v>19</v>
      </c>
      <c r="N119" s="279" t="s">
        <v>44</v>
      </c>
      <c r="O119" s="280"/>
      <c r="P119" s="281">
        <f>O119*H119</f>
        <v>0</v>
      </c>
      <c r="Q119" s="281">
        <v>0</v>
      </c>
      <c r="R119" s="281">
        <f>Q119*H119</f>
        <v>0</v>
      </c>
      <c r="S119" s="281">
        <v>0</v>
      </c>
      <c r="T119" s="282">
        <f>S119*H119</f>
        <v>0</v>
      </c>
      <c r="U119" s="39"/>
      <c r="V119" s="39"/>
      <c r="W119" s="39"/>
      <c r="X119" s="39"/>
      <c r="Y119" s="39"/>
      <c r="Z119" s="39"/>
      <c r="AA119" s="39"/>
      <c r="AB119" s="39"/>
      <c r="AC119" s="39"/>
      <c r="AD119" s="39"/>
      <c r="AE119" s="39"/>
      <c r="AR119" s="224" t="s">
        <v>1925</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1925</v>
      </c>
      <c r="BM119" s="224" t="s">
        <v>3375</v>
      </c>
    </row>
    <row r="120" s="2" customFormat="1" ht="6.96" customHeight="1">
      <c r="A120" s="39"/>
      <c r="B120" s="60"/>
      <c r="C120" s="61"/>
      <c r="D120" s="61"/>
      <c r="E120" s="61"/>
      <c r="F120" s="61"/>
      <c r="G120" s="61"/>
      <c r="H120" s="61"/>
      <c r="I120" s="61"/>
      <c r="J120" s="61"/>
      <c r="K120" s="61"/>
      <c r="L120" s="45"/>
      <c r="M120" s="39"/>
      <c r="O120" s="39"/>
      <c r="P120" s="39"/>
      <c r="Q120" s="39"/>
      <c r="R120" s="39"/>
      <c r="S120" s="39"/>
      <c r="T120" s="39"/>
      <c r="U120" s="39"/>
      <c r="V120" s="39"/>
      <c r="W120" s="39"/>
      <c r="X120" s="39"/>
      <c r="Y120" s="39"/>
      <c r="Z120" s="39"/>
      <c r="AA120" s="39"/>
      <c r="AB120" s="39"/>
      <c r="AC120" s="39"/>
      <c r="AD120" s="39"/>
      <c r="AE120" s="39"/>
    </row>
  </sheetData>
  <sheetProtection sheet="1" autoFilter="0" formatColumns="0" formatRows="0" objects="1" scenarios="1" spinCount="100000" saltValue="iWheH9zlmd/Toqvs7ZXCQnzqKsQlFSUho3jv2vGvua1Ue+YnUzskntNLvvqJSMLV9bAvKdUzrWcchCbMv6voig==" hashValue="JApq7y8nZg6+9RDqpnsE9cKpBK9cOU/VB/lGAFujZWRjvjtLZj67Ahu1SUSk/Q9whV6GSLB37C1m4NLmUYxz9A==" algorithmName="SHA-512" password="CC35"/>
  <autoFilter ref="C85:K119"/>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140</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3376</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220</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ROUND(J90,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ROUND((SUM(BE90:BE143)),  2)</f>
        <v>0</v>
      </c>
      <c r="G35" s="39"/>
      <c r="H35" s="39"/>
      <c r="I35" s="158">
        <v>0.20999999999999999</v>
      </c>
      <c r="J35" s="157">
        <f>ROUND(((SUM(BE90:BE143))*I35),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ROUND((SUM(BF90:BF143)),  2)</f>
        <v>0</v>
      </c>
      <c r="G36" s="39"/>
      <c r="H36" s="39"/>
      <c r="I36" s="158">
        <v>0.12</v>
      </c>
      <c r="J36" s="157">
        <f>ROUND(((SUM(BF90:BF143))*I36),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ROUND((SUM(BG90:BG143)),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ROUND((SUM(BH90:BH143)),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ROUND((SUM(BI90:BI143)),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3376</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01 - dle ÚRS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J90</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622</v>
      </c>
      <c r="E64" s="178"/>
      <c r="F64" s="178"/>
      <c r="G64" s="178"/>
      <c r="H64" s="178"/>
      <c r="I64" s="178"/>
      <c r="J64" s="179">
        <f>J91</f>
        <v>0</v>
      </c>
      <c r="K64" s="176"/>
      <c r="L64" s="180"/>
      <c r="S64" s="9"/>
      <c r="T64" s="9"/>
      <c r="U64" s="9"/>
      <c r="V64" s="9"/>
      <c r="W64" s="9"/>
      <c r="X64" s="9"/>
      <c r="Y64" s="9"/>
      <c r="Z64" s="9"/>
      <c r="AA64" s="9"/>
      <c r="AB64" s="9"/>
      <c r="AC64" s="9"/>
      <c r="AD64" s="9"/>
      <c r="AE64" s="9"/>
    </row>
    <row r="65" hidden="1" s="10" customFormat="1" ht="19.92" customHeight="1">
      <c r="A65" s="10"/>
      <c r="B65" s="181"/>
      <c r="C65" s="126"/>
      <c r="D65" s="182" t="s">
        <v>3377</v>
      </c>
      <c r="E65" s="183"/>
      <c r="F65" s="183"/>
      <c r="G65" s="183"/>
      <c r="H65" s="183"/>
      <c r="I65" s="183"/>
      <c r="J65" s="184">
        <f>J92</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3378</v>
      </c>
      <c r="E66" s="183"/>
      <c r="F66" s="183"/>
      <c r="G66" s="183"/>
      <c r="H66" s="183"/>
      <c r="I66" s="183"/>
      <c r="J66" s="184">
        <f>J97</f>
        <v>0</v>
      </c>
      <c r="K66" s="126"/>
      <c r="L66" s="185"/>
      <c r="S66" s="10"/>
      <c r="T66" s="10"/>
      <c r="U66" s="10"/>
      <c r="V66" s="10"/>
      <c r="W66" s="10"/>
      <c r="X66" s="10"/>
      <c r="Y66" s="10"/>
      <c r="Z66" s="10"/>
      <c r="AA66" s="10"/>
      <c r="AB66" s="10"/>
      <c r="AC66" s="10"/>
      <c r="AD66" s="10"/>
      <c r="AE66" s="10"/>
    </row>
    <row r="67" hidden="1" s="9" customFormat="1" ht="24.96" customHeight="1">
      <c r="A67" s="9"/>
      <c r="B67" s="175"/>
      <c r="C67" s="176"/>
      <c r="D67" s="177" t="s">
        <v>225</v>
      </c>
      <c r="E67" s="178"/>
      <c r="F67" s="178"/>
      <c r="G67" s="178"/>
      <c r="H67" s="178"/>
      <c r="I67" s="178"/>
      <c r="J67" s="179">
        <f>J105</f>
        <v>0</v>
      </c>
      <c r="K67" s="176"/>
      <c r="L67" s="180"/>
      <c r="S67" s="9"/>
      <c r="T67" s="9"/>
      <c r="U67" s="9"/>
      <c r="V67" s="9"/>
      <c r="W67" s="9"/>
      <c r="X67" s="9"/>
      <c r="Y67" s="9"/>
      <c r="Z67" s="9"/>
      <c r="AA67" s="9"/>
      <c r="AB67" s="9"/>
      <c r="AC67" s="9"/>
      <c r="AD67" s="9"/>
      <c r="AE67" s="9"/>
    </row>
    <row r="68" hidden="1" s="10" customFormat="1" ht="19.92" customHeight="1">
      <c r="A68" s="10"/>
      <c r="B68" s="181"/>
      <c r="C68" s="126"/>
      <c r="D68" s="182" t="s">
        <v>227</v>
      </c>
      <c r="E68" s="183"/>
      <c r="F68" s="183"/>
      <c r="G68" s="183"/>
      <c r="H68" s="183"/>
      <c r="I68" s="183"/>
      <c r="J68" s="184">
        <f>J106</f>
        <v>0</v>
      </c>
      <c r="K68" s="126"/>
      <c r="L68" s="185"/>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5"/>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5"/>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5"/>
      <c r="S74" s="39"/>
      <c r="T74" s="39"/>
      <c r="U74" s="39"/>
      <c r="V74" s="39"/>
      <c r="W74" s="39"/>
      <c r="X74" s="39"/>
      <c r="Y74" s="39"/>
      <c r="Z74" s="39"/>
      <c r="AA74" s="39"/>
      <c r="AB74" s="39"/>
      <c r="AC74" s="39"/>
      <c r="AD74" s="39"/>
      <c r="AE74" s="39"/>
    </row>
    <row r="75" s="2" customFormat="1" ht="24.96" customHeight="1">
      <c r="A75" s="39"/>
      <c r="B75" s="40"/>
      <c r="C75" s="24" t="s">
        <v>228</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170" t="str">
        <f>E7</f>
        <v>Oprava zabezpečovacího zařízení v ŽST Doudleby n. O.</v>
      </c>
      <c r="F78" s="33"/>
      <c r="G78" s="33"/>
      <c r="H78" s="33"/>
      <c r="I78" s="41"/>
      <c r="J78" s="41"/>
      <c r="K78" s="41"/>
      <c r="L78" s="145"/>
      <c r="S78" s="39"/>
      <c r="T78" s="39"/>
      <c r="U78" s="39"/>
      <c r="V78" s="39"/>
      <c r="W78" s="39"/>
      <c r="X78" s="39"/>
      <c r="Y78" s="39"/>
      <c r="Z78" s="39"/>
      <c r="AA78" s="39"/>
      <c r="AB78" s="39"/>
      <c r="AC78" s="39"/>
      <c r="AD78" s="39"/>
      <c r="AE78" s="39"/>
    </row>
    <row r="79" s="1" customFormat="1" ht="12" customHeight="1">
      <c r="B79" s="22"/>
      <c r="C79" s="33" t="s">
        <v>217</v>
      </c>
      <c r="D79" s="23"/>
      <c r="E79" s="23"/>
      <c r="F79" s="23"/>
      <c r="G79" s="23"/>
      <c r="H79" s="23"/>
      <c r="I79" s="23"/>
      <c r="J79" s="23"/>
      <c r="K79" s="23"/>
      <c r="L79" s="21"/>
    </row>
    <row r="80" s="2" customFormat="1" ht="16.5" customHeight="1">
      <c r="A80" s="39"/>
      <c r="B80" s="40"/>
      <c r="C80" s="41"/>
      <c r="D80" s="41"/>
      <c r="E80" s="170" t="s">
        <v>3376</v>
      </c>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219</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70" t="str">
        <f>E11</f>
        <v>01 - dle ÚRS</v>
      </c>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23. 6. 2026</v>
      </c>
      <c r="K84" s="41"/>
      <c r="L84" s="145"/>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 xml:space="preserve"> </v>
      </c>
      <c r="G86" s="41"/>
      <c r="H86" s="41"/>
      <c r="I86" s="33" t="s">
        <v>31</v>
      </c>
      <c r="J86" s="37" t="str">
        <f>E23</f>
        <v>Signal Projekt s.r.o.</v>
      </c>
      <c r="K86" s="41"/>
      <c r="L86" s="145"/>
      <c r="S86" s="39"/>
      <c r="T86" s="39"/>
      <c r="U86" s="39"/>
      <c r="V86" s="39"/>
      <c r="W86" s="39"/>
      <c r="X86" s="39"/>
      <c r="Y86" s="39"/>
      <c r="Z86" s="39"/>
      <c r="AA86" s="39"/>
      <c r="AB86" s="39"/>
      <c r="AC86" s="39"/>
      <c r="AD86" s="39"/>
      <c r="AE86" s="39"/>
    </row>
    <row r="87" s="2" customFormat="1" ht="15.15" customHeight="1">
      <c r="A87" s="39"/>
      <c r="B87" s="40"/>
      <c r="C87" s="33" t="s">
        <v>29</v>
      </c>
      <c r="D87" s="41"/>
      <c r="E87" s="41"/>
      <c r="F87" s="28" t="str">
        <f>IF(E20="","",E20)</f>
        <v>Vyplň údaj</v>
      </c>
      <c r="G87" s="41"/>
      <c r="H87" s="41"/>
      <c r="I87" s="33" t="s">
        <v>35</v>
      </c>
      <c r="J87" s="37" t="str">
        <f>E26</f>
        <v>Pavel Pospíšil, DiS.</v>
      </c>
      <c r="K87" s="41"/>
      <c r="L87" s="145"/>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11" customFormat="1" ht="29.28" customHeight="1">
      <c r="A89" s="186"/>
      <c r="B89" s="187"/>
      <c r="C89" s="188" t="s">
        <v>229</v>
      </c>
      <c r="D89" s="189" t="s">
        <v>58</v>
      </c>
      <c r="E89" s="189" t="s">
        <v>54</v>
      </c>
      <c r="F89" s="189" t="s">
        <v>55</v>
      </c>
      <c r="G89" s="189" t="s">
        <v>230</v>
      </c>
      <c r="H89" s="189" t="s">
        <v>231</v>
      </c>
      <c r="I89" s="189" t="s">
        <v>232</v>
      </c>
      <c r="J89" s="189" t="s">
        <v>223</v>
      </c>
      <c r="K89" s="190" t="s">
        <v>233</v>
      </c>
      <c r="L89" s="191"/>
      <c r="M89" s="93" t="s">
        <v>19</v>
      </c>
      <c r="N89" s="94" t="s">
        <v>43</v>
      </c>
      <c r="O89" s="94" t="s">
        <v>234</v>
      </c>
      <c r="P89" s="94" t="s">
        <v>235</v>
      </c>
      <c r="Q89" s="94" t="s">
        <v>236</v>
      </c>
      <c r="R89" s="94" t="s">
        <v>237</v>
      </c>
      <c r="S89" s="94" t="s">
        <v>238</v>
      </c>
      <c r="T89" s="95" t="s">
        <v>239</v>
      </c>
      <c r="U89" s="186"/>
      <c r="V89" s="186"/>
      <c r="W89" s="186"/>
      <c r="X89" s="186"/>
      <c r="Y89" s="186"/>
      <c r="Z89" s="186"/>
      <c r="AA89" s="186"/>
      <c r="AB89" s="186"/>
      <c r="AC89" s="186"/>
      <c r="AD89" s="186"/>
      <c r="AE89" s="186"/>
    </row>
    <row r="90" s="2" customFormat="1" ht="22.8" customHeight="1">
      <c r="A90" s="39"/>
      <c r="B90" s="40"/>
      <c r="C90" s="100" t="s">
        <v>240</v>
      </c>
      <c r="D90" s="41"/>
      <c r="E90" s="41"/>
      <c r="F90" s="41"/>
      <c r="G90" s="41"/>
      <c r="H90" s="41"/>
      <c r="I90" s="41"/>
      <c r="J90" s="192">
        <f>BK90</f>
        <v>0</v>
      </c>
      <c r="K90" s="41"/>
      <c r="L90" s="45"/>
      <c r="M90" s="96"/>
      <c r="N90" s="193"/>
      <c r="O90" s="97"/>
      <c r="P90" s="194">
        <f>P91+P105</f>
        <v>0</v>
      </c>
      <c r="Q90" s="97"/>
      <c r="R90" s="194">
        <f>R91+R105</f>
        <v>0.078758999999999996</v>
      </c>
      <c r="S90" s="97"/>
      <c r="T90" s="195">
        <f>T91+T105</f>
        <v>0</v>
      </c>
      <c r="U90" s="39"/>
      <c r="V90" s="39"/>
      <c r="W90" s="39"/>
      <c r="X90" s="39"/>
      <c r="Y90" s="39"/>
      <c r="Z90" s="39"/>
      <c r="AA90" s="39"/>
      <c r="AB90" s="39"/>
      <c r="AC90" s="39"/>
      <c r="AD90" s="39"/>
      <c r="AE90" s="39"/>
      <c r="AT90" s="18" t="s">
        <v>72</v>
      </c>
      <c r="AU90" s="18" t="s">
        <v>224</v>
      </c>
      <c r="BK90" s="196">
        <f>BK91+BK105</f>
        <v>0</v>
      </c>
    </row>
    <row r="91" s="12" customFormat="1" ht="25.92" customHeight="1">
      <c r="A91" s="12"/>
      <c r="B91" s="197"/>
      <c r="C91" s="198"/>
      <c r="D91" s="199" t="s">
        <v>72</v>
      </c>
      <c r="E91" s="200" t="s">
        <v>726</v>
      </c>
      <c r="F91" s="200" t="s">
        <v>727</v>
      </c>
      <c r="G91" s="198"/>
      <c r="H91" s="198"/>
      <c r="I91" s="201"/>
      <c r="J91" s="202">
        <f>BK91</f>
        <v>0</v>
      </c>
      <c r="K91" s="198"/>
      <c r="L91" s="203"/>
      <c r="M91" s="204"/>
      <c r="N91" s="205"/>
      <c r="O91" s="205"/>
      <c r="P91" s="206">
        <f>P92+P97</f>
        <v>0</v>
      </c>
      <c r="Q91" s="205"/>
      <c r="R91" s="206">
        <f>R92+R97</f>
        <v>0.056599999999999998</v>
      </c>
      <c r="S91" s="205"/>
      <c r="T91" s="207">
        <f>T92+T97</f>
        <v>0</v>
      </c>
      <c r="U91" s="12"/>
      <c r="V91" s="12"/>
      <c r="W91" s="12"/>
      <c r="X91" s="12"/>
      <c r="Y91" s="12"/>
      <c r="Z91" s="12"/>
      <c r="AA91" s="12"/>
      <c r="AB91" s="12"/>
      <c r="AC91" s="12"/>
      <c r="AD91" s="12"/>
      <c r="AE91" s="12"/>
      <c r="AR91" s="208" t="s">
        <v>82</v>
      </c>
      <c r="AT91" s="209" t="s">
        <v>72</v>
      </c>
      <c r="AU91" s="209" t="s">
        <v>73</v>
      </c>
      <c r="AY91" s="208" t="s">
        <v>244</v>
      </c>
      <c r="BK91" s="210">
        <f>BK92+BK97</f>
        <v>0</v>
      </c>
    </row>
    <row r="92" s="12" customFormat="1" ht="22.8" customHeight="1">
      <c r="A92" s="12"/>
      <c r="B92" s="197"/>
      <c r="C92" s="198"/>
      <c r="D92" s="199" t="s">
        <v>72</v>
      </c>
      <c r="E92" s="211" t="s">
        <v>3379</v>
      </c>
      <c r="F92" s="211" t="s">
        <v>3380</v>
      </c>
      <c r="G92" s="198"/>
      <c r="H92" s="198"/>
      <c r="I92" s="201"/>
      <c r="J92" s="212">
        <f>BK92</f>
        <v>0</v>
      </c>
      <c r="K92" s="198"/>
      <c r="L92" s="203"/>
      <c r="M92" s="204"/>
      <c r="N92" s="205"/>
      <c r="O92" s="205"/>
      <c r="P92" s="206">
        <f>SUM(P93:P96)</f>
        <v>0</v>
      </c>
      <c r="Q92" s="205"/>
      <c r="R92" s="206">
        <f>SUM(R93:R96)</f>
        <v>0</v>
      </c>
      <c r="S92" s="205"/>
      <c r="T92" s="207">
        <f>SUM(T93:T96)</f>
        <v>0</v>
      </c>
      <c r="U92" s="12"/>
      <c r="V92" s="12"/>
      <c r="W92" s="12"/>
      <c r="X92" s="12"/>
      <c r="Y92" s="12"/>
      <c r="Z92" s="12"/>
      <c r="AA92" s="12"/>
      <c r="AB92" s="12"/>
      <c r="AC92" s="12"/>
      <c r="AD92" s="12"/>
      <c r="AE92" s="12"/>
      <c r="AR92" s="208" t="s">
        <v>82</v>
      </c>
      <c r="AT92" s="209" t="s">
        <v>72</v>
      </c>
      <c r="AU92" s="209" t="s">
        <v>80</v>
      </c>
      <c r="AY92" s="208" t="s">
        <v>244</v>
      </c>
      <c r="BK92" s="210">
        <f>SUM(BK93:BK96)</f>
        <v>0</v>
      </c>
    </row>
    <row r="93" s="2" customFormat="1" ht="16.5" customHeight="1">
      <c r="A93" s="39"/>
      <c r="B93" s="40"/>
      <c r="C93" s="213" t="s">
        <v>80</v>
      </c>
      <c r="D93" s="213" t="s">
        <v>247</v>
      </c>
      <c r="E93" s="214" t="s">
        <v>733</v>
      </c>
      <c r="F93" s="215" t="s">
        <v>734</v>
      </c>
      <c r="G93" s="216" t="s">
        <v>258</v>
      </c>
      <c r="H93" s="217">
        <v>6</v>
      </c>
      <c r="I93" s="218"/>
      <c r="J93" s="219">
        <f>ROUND(I93*H93,2)</f>
        <v>0</v>
      </c>
      <c r="K93" s="215" t="s">
        <v>251</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252</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252</v>
      </c>
      <c r="BM93" s="224" t="s">
        <v>3381</v>
      </c>
    </row>
    <row r="94" s="2" customFormat="1">
      <c r="A94" s="39"/>
      <c r="B94" s="40"/>
      <c r="C94" s="41"/>
      <c r="D94" s="226" t="s">
        <v>254</v>
      </c>
      <c r="E94" s="41"/>
      <c r="F94" s="227" t="s">
        <v>736</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254</v>
      </c>
      <c r="AU94" s="18" t="s">
        <v>82</v>
      </c>
    </row>
    <row r="95" s="2" customFormat="1" ht="16.5" customHeight="1">
      <c r="A95" s="39"/>
      <c r="B95" s="40"/>
      <c r="C95" s="213" t="s">
        <v>82</v>
      </c>
      <c r="D95" s="213" t="s">
        <v>247</v>
      </c>
      <c r="E95" s="214" t="s">
        <v>737</v>
      </c>
      <c r="F95" s="215" t="s">
        <v>738</v>
      </c>
      <c r="G95" s="216" t="s">
        <v>258</v>
      </c>
      <c r="H95" s="217">
        <v>1</v>
      </c>
      <c r="I95" s="218"/>
      <c r="J95" s="219">
        <f>ROUND(I95*H95,2)</f>
        <v>0</v>
      </c>
      <c r="K95" s="215" t="s">
        <v>251</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252</v>
      </c>
      <c r="AT95" s="224" t="s">
        <v>247</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252</v>
      </c>
      <c r="BM95" s="224" t="s">
        <v>3382</v>
      </c>
    </row>
    <row r="96" s="2" customFormat="1">
      <c r="A96" s="39"/>
      <c r="B96" s="40"/>
      <c r="C96" s="41"/>
      <c r="D96" s="226" t="s">
        <v>254</v>
      </c>
      <c r="E96" s="41"/>
      <c r="F96" s="227" t="s">
        <v>740</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254</v>
      </c>
      <c r="AU96" s="18" t="s">
        <v>82</v>
      </c>
    </row>
    <row r="97" s="12" customFormat="1" ht="22.8" customHeight="1">
      <c r="A97" s="12"/>
      <c r="B97" s="197"/>
      <c r="C97" s="198"/>
      <c r="D97" s="199" t="s">
        <v>72</v>
      </c>
      <c r="E97" s="211" t="s">
        <v>3383</v>
      </c>
      <c r="F97" s="211" t="s">
        <v>3384</v>
      </c>
      <c r="G97" s="198"/>
      <c r="H97" s="198"/>
      <c r="I97" s="201"/>
      <c r="J97" s="212">
        <f>BK97</f>
        <v>0</v>
      </c>
      <c r="K97" s="198"/>
      <c r="L97" s="203"/>
      <c r="M97" s="204"/>
      <c r="N97" s="205"/>
      <c r="O97" s="205"/>
      <c r="P97" s="206">
        <f>SUM(P98:P104)</f>
        <v>0</v>
      </c>
      <c r="Q97" s="205"/>
      <c r="R97" s="206">
        <f>SUM(R98:R104)</f>
        <v>0.056599999999999998</v>
      </c>
      <c r="S97" s="205"/>
      <c r="T97" s="207">
        <f>SUM(T98:T104)</f>
        <v>0</v>
      </c>
      <c r="U97" s="12"/>
      <c r="V97" s="12"/>
      <c r="W97" s="12"/>
      <c r="X97" s="12"/>
      <c r="Y97" s="12"/>
      <c r="Z97" s="12"/>
      <c r="AA97" s="12"/>
      <c r="AB97" s="12"/>
      <c r="AC97" s="12"/>
      <c r="AD97" s="12"/>
      <c r="AE97" s="12"/>
      <c r="AR97" s="208" t="s">
        <v>82</v>
      </c>
      <c r="AT97" s="209" t="s">
        <v>72</v>
      </c>
      <c r="AU97" s="209" t="s">
        <v>80</v>
      </c>
      <c r="AY97" s="208" t="s">
        <v>244</v>
      </c>
      <c r="BK97" s="210">
        <f>SUM(BK98:BK104)</f>
        <v>0</v>
      </c>
    </row>
    <row r="98" s="2" customFormat="1" ht="16.5" customHeight="1">
      <c r="A98" s="39"/>
      <c r="B98" s="40"/>
      <c r="C98" s="213" t="s">
        <v>243</v>
      </c>
      <c r="D98" s="213" t="s">
        <v>247</v>
      </c>
      <c r="E98" s="214" t="s">
        <v>248</v>
      </c>
      <c r="F98" s="215" t="s">
        <v>249</v>
      </c>
      <c r="G98" s="216" t="s">
        <v>250</v>
      </c>
      <c r="H98" s="217">
        <v>28</v>
      </c>
      <c r="I98" s="218"/>
      <c r="J98" s="219">
        <f>ROUND(I98*H98,2)</f>
        <v>0</v>
      </c>
      <c r="K98" s="215" t="s">
        <v>251</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252</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252</v>
      </c>
      <c r="BM98" s="224" t="s">
        <v>3385</v>
      </c>
    </row>
    <row r="99" s="2" customFormat="1">
      <c r="A99" s="39"/>
      <c r="B99" s="40"/>
      <c r="C99" s="41"/>
      <c r="D99" s="226" t="s">
        <v>254</v>
      </c>
      <c r="E99" s="41"/>
      <c r="F99" s="227" t="s">
        <v>255</v>
      </c>
      <c r="G99" s="41"/>
      <c r="H99" s="41"/>
      <c r="I99" s="228"/>
      <c r="J99" s="41"/>
      <c r="K99" s="41"/>
      <c r="L99" s="45"/>
      <c r="M99" s="229"/>
      <c r="N99" s="230"/>
      <c r="O99" s="85"/>
      <c r="P99" s="85"/>
      <c r="Q99" s="85"/>
      <c r="R99" s="85"/>
      <c r="S99" s="85"/>
      <c r="T99" s="86"/>
      <c r="U99" s="39"/>
      <c r="V99" s="39"/>
      <c r="W99" s="39"/>
      <c r="X99" s="39"/>
      <c r="Y99" s="39"/>
      <c r="Z99" s="39"/>
      <c r="AA99" s="39"/>
      <c r="AB99" s="39"/>
      <c r="AC99" s="39"/>
      <c r="AD99" s="39"/>
      <c r="AE99" s="39"/>
      <c r="AT99" s="18" t="s">
        <v>254</v>
      </c>
      <c r="AU99" s="18" t="s">
        <v>82</v>
      </c>
    </row>
    <row r="100" s="2" customFormat="1" ht="16.5" customHeight="1">
      <c r="A100" s="39"/>
      <c r="B100" s="40"/>
      <c r="C100" s="213" t="s">
        <v>264</v>
      </c>
      <c r="D100" s="213" t="s">
        <v>247</v>
      </c>
      <c r="E100" s="214" t="s">
        <v>256</v>
      </c>
      <c r="F100" s="215" t="s">
        <v>257</v>
      </c>
      <c r="G100" s="216" t="s">
        <v>258</v>
      </c>
      <c r="H100" s="217">
        <v>22</v>
      </c>
      <c r="I100" s="218"/>
      <c r="J100" s="219">
        <f>ROUND(I100*H100,2)</f>
        <v>0</v>
      </c>
      <c r="K100" s="215" t="s">
        <v>251</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252</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252</v>
      </c>
      <c r="BM100" s="224" t="s">
        <v>3386</v>
      </c>
    </row>
    <row r="101" s="2" customFormat="1">
      <c r="A101" s="39"/>
      <c r="B101" s="40"/>
      <c r="C101" s="41"/>
      <c r="D101" s="226" t="s">
        <v>254</v>
      </c>
      <c r="E101" s="41"/>
      <c r="F101" s="227" t="s">
        <v>260</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254</v>
      </c>
      <c r="AU101" s="18" t="s">
        <v>82</v>
      </c>
    </row>
    <row r="102" s="2" customFormat="1" ht="21.75" customHeight="1">
      <c r="A102" s="39"/>
      <c r="B102" s="40"/>
      <c r="C102" s="231" t="s">
        <v>269</v>
      </c>
      <c r="D102" s="231" t="s">
        <v>241</v>
      </c>
      <c r="E102" s="232" t="s">
        <v>270</v>
      </c>
      <c r="F102" s="233" t="s">
        <v>271</v>
      </c>
      <c r="G102" s="234" t="s">
        <v>250</v>
      </c>
      <c r="H102" s="235">
        <v>28</v>
      </c>
      <c r="I102" s="236"/>
      <c r="J102" s="237">
        <f>ROUND(I102*H102,2)</f>
        <v>0</v>
      </c>
      <c r="K102" s="233" t="s">
        <v>251</v>
      </c>
      <c r="L102" s="238"/>
      <c r="M102" s="239" t="s">
        <v>19</v>
      </c>
      <c r="N102" s="240" t="s">
        <v>44</v>
      </c>
      <c r="O102" s="85"/>
      <c r="P102" s="222">
        <f>O102*H102</f>
        <v>0</v>
      </c>
      <c r="Q102" s="222">
        <v>0.00048000000000000001</v>
      </c>
      <c r="R102" s="222">
        <f>Q102*H102</f>
        <v>0.013440000000000001</v>
      </c>
      <c r="S102" s="222">
        <v>0</v>
      </c>
      <c r="T102" s="223">
        <f>S102*H102</f>
        <v>0</v>
      </c>
      <c r="U102" s="39"/>
      <c r="V102" s="39"/>
      <c r="W102" s="39"/>
      <c r="X102" s="39"/>
      <c r="Y102" s="39"/>
      <c r="Z102" s="39"/>
      <c r="AA102" s="39"/>
      <c r="AB102" s="39"/>
      <c r="AC102" s="39"/>
      <c r="AD102" s="39"/>
      <c r="AE102" s="39"/>
      <c r="AR102" s="224" t="s">
        <v>263</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264</v>
      </c>
      <c r="BM102" s="224" t="s">
        <v>3387</v>
      </c>
    </row>
    <row r="103" s="2" customFormat="1" ht="21.75" customHeight="1">
      <c r="A103" s="39"/>
      <c r="B103" s="40"/>
      <c r="C103" s="231" t="s">
        <v>275</v>
      </c>
      <c r="D103" s="231" t="s">
        <v>241</v>
      </c>
      <c r="E103" s="232" t="s">
        <v>261</v>
      </c>
      <c r="F103" s="233" t="s">
        <v>262</v>
      </c>
      <c r="G103" s="234" t="s">
        <v>250</v>
      </c>
      <c r="H103" s="235">
        <v>72</v>
      </c>
      <c r="I103" s="236"/>
      <c r="J103" s="237">
        <f>ROUND(I103*H103,2)</f>
        <v>0</v>
      </c>
      <c r="K103" s="233" t="s">
        <v>251</v>
      </c>
      <c r="L103" s="238"/>
      <c r="M103" s="239" t="s">
        <v>19</v>
      </c>
      <c r="N103" s="240" t="s">
        <v>44</v>
      </c>
      <c r="O103" s="85"/>
      <c r="P103" s="222">
        <f>O103*H103</f>
        <v>0</v>
      </c>
      <c r="Q103" s="222">
        <v>0.00029999999999999997</v>
      </c>
      <c r="R103" s="222">
        <f>Q103*H103</f>
        <v>0.021599999999999998</v>
      </c>
      <c r="S103" s="222">
        <v>0</v>
      </c>
      <c r="T103" s="223">
        <f>S103*H103</f>
        <v>0</v>
      </c>
      <c r="U103" s="39"/>
      <c r="V103" s="39"/>
      <c r="W103" s="39"/>
      <c r="X103" s="39"/>
      <c r="Y103" s="39"/>
      <c r="Z103" s="39"/>
      <c r="AA103" s="39"/>
      <c r="AB103" s="39"/>
      <c r="AC103" s="39"/>
      <c r="AD103" s="39"/>
      <c r="AE103" s="39"/>
      <c r="AR103" s="224" t="s">
        <v>263</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264</v>
      </c>
      <c r="BM103" s="224" t="s">
        <v>3388</v>
      </c>
    </row>
    <row r="104" s="2" customFormat="1" ht="21.75" customHeight="1">
      <c r="A104" s="39"/>
      <c r="B104" s="40"/>
      <c r="C104" s="231" t="s">
        <v>288</v>
      </c>
      <c r="D104" s="231" t="s">
        <v>241</v>
      </c>
      <c r="E104" s="232" t="s">
        <v>266</v>
      </c>
      <c r="F104" s="233" t="s">
        <v>267</v>
      </c>
      <c r="G104" s="234" t="s">
        <v>250</v>
      </c>
      <c r="H104" s="235">
        <v>98</v>
      </c>
      <c r="I104" s="236"/>
      <c r="J104" s="237">
        <f>ROUND(I104*H104,2)</f>
        <v>0</v>
      </c>
      <c r="K104" s="233" t="s">
        <v>251</v>
      </c>
      <c r="L104" s="238"/>
      <c r="M104" s="239" t="s">
        <v>19</v>
      </c>
      <c r="N104" s="240" t="s">
        <v>44</v>
      </c>
      <c r="O104" s="85"/>
      <c r="P104" s="222">
        <f>O104*H104</f>
        <v>0</v>
      </c>
      <c r="Q104" s="222">
        <v>0.00022000000000000001</v>
      </c>
      <c r="R104" s="222">
        <f>Q104*H104</f>
        <v>0.021559999999999999</v>
      </c>
      <c r="S104" s="222">
        <v>0</v>
      </c>
      <c r="T104" s="223">
        <f>S104*H104</f>
        <v>0</v>
      </c>
      <c r="U104" s="39"/>
      <c r="V104" s="39"/>
      <c r="W104" s="39"/>
      <c r="X104" s="39"/>
      <c r="Y104" s="39"/>
      <c r="Z104" s="39"/>
      <c r="AA104" s="39"/>
      <c r="AB104" s="39"/>
      <c r="AC104" s="39"/>
      <c r="AD104" s="39"/>
      <c r="AE104" s="39"/>
      <c r="AR104" s="224" t="s">
        <v>263</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264</v>
      </c>
      <c r="BM104" s="224" t="s">
        <v>3389</v>
      </c>
    </row>
    <row r="105" s="12" customFormat="1" ht="25.92" customHeight="1">
      <c r="A105" s="12"/>
      <c r="B105" s="197"/>
      <c r="C105" s="198"/>
      <c r="D105" s="199" t="s">
        <v>72</v>
      </c>
      <c r="E105" s="200" t="s">
        <v>241</v>
      </c>
      <c r="F105" s="200" t="s">
        <v>242</v>
      </c>
      <c r="G105" s="198"/>
      <c r="H105" s="198"/>
      <c r="I105" s="201"/>
      <c r="J105" s="202">
        <f>BK105</f>
        <v>0</v>
      </c>
      <c r="K105" s="198"/>
      <c r="L105" s="203"/>
      <c r="M105" s="204"/>
      <c r="N105" s="205"/>
      <c r="O105" s="205"/>
      <c r="P105" s="206">
        <f>P106</f>
        <v>0</v>
      </c>
      <c r="Q105" s="205"/>
      <c r="R105" s="206">
        <f>R106</f>
        <v>0.022159000000000002</v>
      </c>
      <c r="S105" s="205"/>
      <c r="T105" s="207">
        <f>T106</f>
        <v>0</v>
      </c>
      <c r="U105" s="12"/>
      <c r="V105" s="12"/>
      <c r="W105" s="12"/>
      <c r="X105" s="12"/>
      <c r="Y105" s="12"/>
      <c r="Z105" s="12"/>
      <c r="AA105" s="12"/>
      <c r="AB105" s="12"/>
      <c r="AC105" s="12"/>
      <c r="AD105" s="12"/>
      <c r="AE105" s="12"/>
      <c r="AR105" s="208" t="s">
        <v>243</v>
      </c>
      <c r="AT105" s="209" t="s">
        <v>72</v>
      </c>
      <c r="AU105" s="209" t="s">
        <v>73</v>
      </c>
      <c r="AY105" s="208" t="s">
        <v>244</v>
      </c>
      <c r="BK105" s="210">
        <f>BK106</f>
        <v>0</v>
      </c>
    </row>
    <row r="106" s="12" customFormat="1" ht="22.8" customHeight="1">
      <c r="A106" s="12"/>
      <c r="B106" s="197"/>
      <c r="C106" s="198"/>
      <c r="D106" s="199" t="s">
        <v>72</v>
      </c>
      <c r="E106" s="211" t="s">
        <v>273</v>
      </c>
      <c r="F106" s="211" t="s">
        <v>274</v>
      </c>
      <c r="G106" s="198"/>
      <c r="H106" s="198"/>
      <c r="I106" s="201"/>
      <c r="J106" s="212">
        <f>BK106</f>
        <v>0</v>
      </c>
      <c r="K106" s="198"/>
      <c r="L106" s="203"/>
      <c r="M106" s="204"/>
      <c r="N106" s="205"/>
      <c r="O106" s="205"/>
      <c r="P106" s="206">
        <f>SUM(P107:P143)</f>
        <v>0</v>
      </c>
      <c r="Q106" s="205"/>
      <c r="R106" s="206">
        <f>SUM(R107:R143)</f>
        <v>0.022159000000000002</v>
      </c>
      <c r="S106" s="205"/>
      <c r="T106" s="207">
        <f>SUM(T107:T143)</f>
        <v>0</v>
      </c>
      <c r="U106" s="12"/>
      <c r="V106" s="12"/>
      <c r="W106" s="12"/>
      <c r="X106" s="12"/>
      <c r="Y106" s="12"/>
      <c r="Z106" s="12"/>
      <c r="AA106" s="12"/>
      <c r="AB106" s="12"/>
      <c r="AC106" s="12"/>
      <c r="AD106" s="12"/>
      <c r="AE106" s="12"/>
      <c r="AR106" s="208" t="s">
        <v>243</v>
      </c>
      <c r="AT106" s="209" t="s">
        <v>72</v>
      </c>
      <c r="AU106" s="209" t="s">
        <v>80</v>
      </c>
      <c r="AY106" s="208" t="s">
        <v>244</v>
      </c>
      <c r="BK106" s="210">
        <f>SUM(BK107:BK143)</f>
        <v>0</v>
      </c>
    </row>
    <row r="107" s="2" customFormat="1" ht="16.5" customHeight="1">
      <c r="A107" s="39"/>
      <c r="B107" s="40"/>
      <c r="C107" s="213" t="s">
        <v>263</v>
      </c>
      <c r="D107" s="213" t="s">
        <v>247</v>
      </c>
      <c r="E107" s="214" t="s">
        <v>276</v>
      </c>
      <c r="F107" s="215" t="s">
        <v>277</v>
      </c>
      <c r="G107" s="216" t="s">
        <v>278</v>
      </c>
      <c r="H107" s="217">
        <v>1.3300000000000001</v>
      </c>
      <c r="I107" s="218"/>
      <c r="J107" s="219">
        <f>ROUND(I107*H107,2)</f>
        <v>0</v>
      </c>
      <c r="K107" s="215" t="s">
        <v>251</v>
      </c>
      <c r="L107" s="45"/>
      <c r="M107" s="220" t="s">
        <v>19</v>
      </c>
      <c r="N107" s="221" t="s">
        <v>44</v>
      </c>
      <c r="O107" s="85"/>
      <c r="P107" s="222">
        <f>O107*H107</f>
        <v>0</v>
      </c>
      <c r="Q107" s="222">
        <v>0.0088000000000000005</v>
      </c>
      <c r="R107" s="222">
        <f>Q107*H107</f>
        <v>0.011704000000000001</v>
      </c>
      <c r="S107" s="222">
        <v>0</v>
      </c>
      <c r="T107" s="223">
        <f>S107*H107</f>
        <v>0</v>
      </c>
      <c r="U107" s="39"/>
      <c r="V107" s="39"/>
      <c r="W107" s="39"/>
      <c r="X107" s="39"/>
      <c r="Y107" s="39"/>
      <c r="Z107" s="39"/>
      <c r="AA107" s="39"/>
      <c r="AB107" s="39"/>
      <c r="AC107" s="39"/>
      <c r="AD107" s="39"/>
      <c r="AE107" s="39"/>
      <c r="AR107" s="224" t="s">
        <v>279</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3390</v>
      </c>
    </row>
    <row r="108" s="2" customFormat="1">
      <c r="A108" s="39"/>
      <c r="B108" s="40"/>
      <c r="C108" s="41"/>
      <c r="D108" s="226" t="s">
        <v>254</v>
      </c>
      <c r="E108" s="41"/>
      <c r="F108" s="227" t="s">
        <v>281</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254</v>
      </c>
      <c r="AU108" s="18" t="s">
        <v>82</v>
      </c>
    </row>
    <row r="109" s="2" customFormat="1">
      <c r="A109" s="39"/>
      <c r="B109" s="40"/>
      <c r="C109" s="41"/>
      <c r="D109" s="241" t="s">
        <v>282</v>
      </c>
      <c r="E109" s="41"/>
      <c r="F109" s="242" t="s">
        <v>283</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82</v>
      </c>
    </row>
    <row r="110" s="13" customFormat="1">
      <c r="A110" s="13"/>
      <c r="B110" s="243"/>
      <c r="C110" s="244"/>
      <c r="D110" s="241" t="s">
        <v>284</v>
      </c>
      <c r="E110" s="245" t="s">
        <v>19</v>
      </c>
      <c r="F110" s="246" t="s">
        <v>285</v>
      </c>
      <c r="G110" s="244"/>
      <c r="H110" s="245" t="s">
        <v>19</v>
      </c>
      <c r="I110" s="247"/>
      <c r="J110" s="244"/>
      <c r="K110" s="244"/>
      <c r="L110" s="248"/>
      <c r="M110" s="249"/>
      <c r="N110" s="250"/>
      <c r="O110" s="250"/>
      <c r="P110" s="250"/>
      <c r="Q110" s="250"/>
      <c r="R110" s="250"/>
      <c r="S110" s="250"/>
      <c r="T110" s="251"/>
      <c r="U110" s="13"/>
      <c r="V110" s="13"/>
      <c r="W110" s="13"/>
      <c r="X110" s="13"/>
      <c r="Y110" s="13"/>
      <c r="Z110" s="13"/>
      <c r="AA110" s="13"/>
      <c r="AB110" s="13"/>
      <c r="AC110" s="13"/>
      <c r="AD110" s="13"/>
      <c r="AE110" s="13"/>
      <c r="AT110" s="252" t="s">
        <v>284</v>
      </c>
      <c r="AU110" s="252" t="s">
        <v>82</v>
      </c>
      <c r="AV110" s="13" t="s">
        <v>80</v>
      </c>
      <c r="AW110" s="13" t="s">
        <v>34</v>
      </c>
      <c r="AX110" s="13" t="s">
        <v>73</v>
      </c>
      <c r="AY110" s="252" t="s">
        <v>244</v>
      </c>
    </row>
    <row r="111" s="14" customFormat="1">
      <c r="A111" s="14"/>
      <c r="B111" s="253"/>
      <c r="C111" s="254"/>
      <c r="D111" s="241" t="s">
        <v>284</v>
      </c>
      <c r="E111" s="255" t="s">
        <v>19</v>
      </c>
      <c r="F111" s="256" t="s">
        <v>3391</v>
      </c>
      <c r="G111" s="254"/>
      <c r="H111" s="257">
        <v>1.3300000000000001</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82</v>
      </c>
      <c r="AV111" s="14" t="s">
        <v>82</v>
      </c>
      <c r="AW111" s="14" t="s">
        <v>34</v>
      </c>
      <c r="AX111" s="14" t="s">
        <v>73</v>
      </c>
      <c r="AY111" s="263" t="s">
        <v>244</v>
      </c>
    </row>
    <row r="112" s="15" customFormat="1">
      <c r="A112" s="15"/>
      <c r="B112" s="264"/>
      <c r="C112" s="265"/>
      <c r="D112" s="241" t="s">
        <v>284</v>
      </c>
      <c r="E112" s="266" t="s">
        <v>19</v>
      </c>
      <c r="F112" s="267" t="s">
        <v>287</v>
      </c>
      <c r="G112" s="265"/>
      <c r="H112" s="268">
        <v>1.3300000000000001</v>
      </c>
      <c r="I112" s="269"/>
      <c r="J112" s="265"/>
      <c r="K112" s="265"/>
      <c r="L112" s="270"/>
      <c r="M112" s="271"/>
      <c r="N112" s="272"/>
      <c r="O112" s="272"/>
      <c r="P112" s="272"/>
      <c r="Q112" s="272"/>
      <c r="R112" s="272"/>
      <c r="S112" s="272"/>
      <c r="T112" s="273"/>
      <c r="U112" s="15"/>
      <c r="V112" s="15"/>
      <c r="W112" s="15"/>
      <c r="X112" s="15"/>
      <c r="Y112" s="15"/>
      <c r="Z112" s="15"/>
      <c r="AA112" s="15"/>
      <c r="AB112" s="15"/>
      <c r="AC112" s="15"/>
      <c r="AD112" s="15"/>
      <c r="AE112" s="15"/>
      <c r="AT112" s="274" t="s">
        <v>284</v>
      </c>
      <c r="AU112" s="274" t="s">
        <v>82</v>
      </c>
      <c r="AV112" s="15" t="s">
        <v>264</v>
      </c>
      <c r="AW112" s="15" t="s">
        <v>34</v>
      </c>
      <c r="AX112" s="15" t="s">
        <v>80</v>
      </c>
      <c r="AY112" s="274" t="s">
        <v>244</v>
      </c>
    </row>
    <row r="113" s="2" customFormat="1" ht="24.15" customHeight="1">
      <c r="A113" s="39"/>
      <c r="B113" s="40"/>
      <c r="C113" s="213" t="s">
        <v>302</v>
      </c>
      <c r="D113" s="213" t="s">
        <v>247</v>
      </c>
      <c r="E113" s="214" t="s">
        <v>289</v>
      </c>
      <c r="F113" s="215" t="s">
        <v>290</v>
      </c>
      <c r="G113" s="216" t="s">
        <v>291</v>
      </c>
      <c r="H113" s="217">
        <v>1.8999999999999999</v>
      </c>
      <c r="I113" s="218"/>
      <c r="J113" s="219">
        <f>ROUND(I113*H113,2)</f>
        <v>0</v>
      </c>
      <c r="K113" s="215" t="s">
        <v>251</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279</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3392</v>
      </c>
    </row>
    <row r="114" s="2" customFormat="1">
      <c r="A114" s="39"/>
      <c r="B114" s="40"/>
      <c r="C114" s="41"/>
      <c r="D114" s="226" t="s">
        <v>254</v>
      </c>
      <c r="E114" s="41"/>
      <c r="F114" s="227" t="s">
        <v>293</v>
      </c>
      <c r="G114" s="41"/>
      <c r="H114" s="41"/>
      <c r="I114" s="228"/>
      <c r="J114" s="41"/>
      <c r="K114" s="41"/>
      <c r="L114" s="45"/>
      <c r="M114" s="229"/>
      <c r="N114" s="230"/>
      <c r="O114" s="85"/>
      <c r="P114" s="85"/>
      <c r="Q114" s="85"/>
      <c r="R114" s="85"/>
      <c r="S114" s="85"/>
      <c r="T114" s="86"/>
      <c r="U114" s="39"/>
      <c r="V114" s="39"/>
      <c r="W114" s="39"/>
      <c r="X114" s="39"/>
      <c r="Y114" s="39"/>
      <c r="Z114" s="39"/>
      <c r="AA114" s="39"/>
      <c r="AB114" s="39"/>
      <c r="AC114" s="39"/>
      <c r="AD114" s="39"/>
      <c r="AE114" s="39"/>
      <c r="AT114" s="18" t="s">
        <v>254</v>
      </c>
      <c r="AU114" s="18" t="s">
        <v>82</v>
      </c>
    </row>
    <row r="115" s="13" customFormat="1">
      <c r="A115" s="13"/>
      <c r="B115" s="243"/>
      <c r="C115" s="244"/>
      <c r="D115" s="241" t="s">
        <v>284</v>
      </c>
      <c r="E115" s="245" t="s">
        <v>19</v>
      </c>
      <c r="F115" s="246" t="s">
        <v>294</v>
      </c>
      <c r="G115" s="244"/>
      <c r="H115" s="245" t="s">
        <v>19</v>
      </c>
      <c r="I115" s="247"/>
      <c r="J115" s="244"/>
      <c r="K115" s="244"/>
      <c r="L115" s="248"/>
      <c r="M115" s="249"/>
      <c r="N115" s="250"/>
      <c r="O115" s="250"/>
      <c r="P115" s="250"/>
      <c r="Q115" s="250"/>
      <c r="R115" s="250"/>
      <c r="S115" s="250"/>
      <c r="T115" s="251"/>
      <c r="U115" s="13"/>
      <c r="V115" s="13"/>
      <c r="W115" s="13"/>
      <c r="X115" s="13"/>
      <c r="Y115" s="13"/>
      <c r="Z115" s="13"/>
      <c r="AA115" s="13"/>
      <c r="AB115" s="13"/>
      <c r="AC115" s="13"/>
      <c r="AD115" s="13"/>
      <c r="AE115" s="13"/>
      <c r="AT115" s="252" t="s">
        <v>284</v>
      </c>
      <c r="AU115" s="252" t="s">
        <v>82</v>
      </c>
      <c r="AV115" s="13" t="s">
        <v>80</v>
      </c>
      <c r="AW115" s="13" t="s">
        <v>34</v>
      </c>
      <c r="AX115" s="13" t="s">
        <v>73</v>
      </c>
      <c r="AY115" s="252" t="s">
        <v>244</v>
      </c>
    </row>
    <row r="116" s="14" customFormat="1">
      <c r="A116" s="14"/>
      <c r="B116" s="253"/>
      <c r="C116" s="254"/>
      <c r="D116" s="241" t="s">
        <v>284</v>
      </c>
      <c r="E116" s="255" t="s">
        <v>19</v>
      </c>
      <c r="F116" s="256" t="s">
        <v>3393</v>
      </c>
      <c r="G116" s="254"/>
      <c r="H116" s="257">
        <v>1</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73</v>
      </c>
      <c r="AY116" s="263" t="s">
        <v>244</v>
      </c>
    </row>
    <row r="117" s="13" customFormat="1">
      <c r="A117" s="13"/>
      <c r="B117" s="243"/>
      <c r="C117" s="244"/>
      <c r="D117" s="241" t="s">
        <v>284</v>
      </c>
      <c r="E117" s="245" t="s">
        <v>19</v>
      </c>
      <c r="F117" s="246" t="s">
        <v>296</v>
      </c>
      <c r="G117" s="244"/>
      <c r="H117" s="245" t="s">
        <v>19</v>
      </c>
      <c r="I117" s="247"/>
      <c r="J117" s="244"/>
      <c r="K117" s="244"/>
      <c r="L117" s="248"/>
      <c r="M117" s="249"/>
      <c r="N117" s="250"/>
      <c r="O117" s="250"/>
      <c r="P117" s="250"/>
      <c r="Q117" s="250"/>
      <c r="R117" s="250"/>
      <c r="S117" s="250"/>
      <c r="T117" s="251"/>
      <c r="U117" s="13"/>
      <c r="V117" s="13"/>
      <c r="W117" s="13"/>
      <c r="X117" s="13"/>
      <c r="Y117" s="13"/>
      <c r="Z117" s="13"/>
      <c r="AA117" s="13"/>
      <c r="AB117" s="13"/>
      <c r="AC117" s="13"/>
      <c r="AD117" s="13"/>
      <c r="AE117" s="13"/>
      <c r="AT117" s="252" t="s">
        <v>284</v>
      </c>
      <c r="AU117" s="252" t="s">
        <v>82</v>
      </c>
      <c r="AV117" s="13" t="s">
        <v>80</v>
      </c>
      <c r="AW117" s="13" t="s">
        <v>34</v>
      </c>
      <c r="AX117" s="13" t="s">
        <v>73</v>
      </c>
      <c r="AY117" s="252" t="s">
        <v>244</v>
      </c>
    </row>
    <row r="118" s="14" customFormat="1">
      <c r="A118" s="14"/>
      <c r="B118" s="253"/>
      <c r="C118" s="254"/>
      <c r="D118" s="241" t="s">
        <v>284</v>
      </c>
      <c r="E118" s="255" t="s">
        <v>19</v>
      </c>
      <c r="F118" s="256" t="s">
        <v>297</v>
      </c>
      <c r="G118" s="254"/>
      <c r="H118" s="257">
        <v>0.80000000000000004</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73</v>
      </c>
      <c r="AY118" s="263" t="s">
        <v>244</v>
      </c>
    </row>
    <row r="119" s="13" customFormat="1">
      <c r="A119" s="13"/>
      <c r="B119" s="243"/>
      <c r="C119" s="244"/>
      <c r="D119" s="241" t="s">
        <v>284</v>
      </c>
      <c r="E119" s="245" t="s">
        <v>19</v>
      </c>
      <c r="F119" s="246" t="s">
        <v>3394</v>
      </c>
      <c r="G119" s="244"/>
      <c r="H119" s="245" t="s">
        <v>19</v>
      </c>
      <c r="I119" s="247"/>
      <c r="J119" s="244"/>
      <c r="K119" s="244"/>
      <c r="L119" s="248"/>
      <c r="M119" s="249"/>
      <c r="N119" s="250"/>
      <c r="O119" s="250"/>
      <c r="P119" s="250"/>
      <c r="Q119" s="250"/>
      <c r="R119" s="250"/>
      <c r="S119" s="250"/>
      <c r="T119" s="251"/>
      <c r="U119" s="13"/>
      <c r="V119" s="13"/>
      <c r="W119" s="13"/>
      <c r="X119" s="13"/>
      <c r="Y119" s="13"/>
      <c r="Z119" s="13"/>
      <c r="AA119" s="13"/>
      <c r="AB119" s="13"/>
      <c r="AC119" s="13"/>
      <c r="AD119" s="13"/>
      <c r="AE119" s="13"/>
      <c r="AT119" s="252" t="s">
        <v>284</v>
      </c>
      <c r="AU119" s="252" t="s">
        <v>82</v>
      </c>
      <c r="AV119" s="13" t="s">
        <v>80</v>
      </c>
      <c r="AW119" s="13" t="s">
        <v>34</v>
      </c>
      <c r="AX119" s="13" t="s">
        <v>73</v>
      </c>
      <c r="AY119" s="252" t="s">
        <v>244</v>
      </c>
    </row>
    <row r="120" s="14" customFormat="1">
      <c r="A120" s="14"/>
      <c r="B120" s="253"/>
      <c r="C120" s="254"/>
      <c r="D120" s="241" t="s">
        <v>284</v>
      </c>
      <c r="E120" s="255" t="s">
        <v>19</v>
      </c>
      <c r="F120" s="256" t="s">
        <v>654</v>
      </c>
      <c r="G120" s="254"/>
      <c r="H120" s="257">
        <v>0.10000000000000001</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73</v>
      </c>
      <c r="AY120" s="263" t="s">
        <v>244</v>
      </c>
    </row>
    <row r="121" s="15" customFormat="1">
      <c r="A121" s="15"/>
      <c r="B121" s="264"/>
      <c r="C121" s="265"/>
      <c r="D121" s="241" t="s">
        <v>284</v>
      </c>
      <c r="E121" s="266" t="s">
        <v>19</v>
      </c>
      <c r="F121" s="267" t="s">
        <v>287</v>
      </c>
      <c r="G121" s="265"/>
      <c r="H121" s="268">
        <v>1.9000000000000001</v>
      </c>
      <c r="I121" s="269"/>
      <c r="J121" s="265"/>
      <c r="K121" s="265"/>
      <c r="L121" s="270"/>
      <c r="M121" s="271"/>
      <c r="N121" s="272"/>
      <c r="O121" s="272"/>
      <c r="P121" s="272"/>
      <c r="Q121" s="272"/>
      <c r="R121" s="272"/>
      <c r="S121" s="272"/>
      <c r="T121" s="273"/>
      <c r="U121" s="15"/>
      <c r="V121" s="15"/>
      <c r="W121" s="15"/>
      <c r="X121" s="15"/>
      <c r="Y121" s="15"/>
      <c r="Z121" s="15"/>
      <c r="AA121" s="15"/>
      <c r="AB121" s="15"/>
      <c r="AC121" s="15"/>
      <c r="AD121" s="15"/>
      <c r="AE121" s="15"/>
      <c r="AT121" s="274" t="s">
        <v>284</v>
      </c>
      <c r="AU121" s="274" t="s">
        <v>82</v>
      </c>
      <c r="AV121" s="15" t="s">
        <v>264</v>
      </c>
      <c r="AW121" s="15" t="s">
        <v>34</v>
      </c>
      <c r="AX121" s="15" t="s">
        <v>80</v>
      </c>
      <c r="AY121" s="274" t="s">
        <v>244</v>
      </c>
    </row>
    <row r="122" s="2" customFormat="1" ht="24.15" customHeight="1">
      <c r="A122" s="39"/>
      <c r="B122" s="40"/>
      <c r="C122" s="213" t="s">
        <v>308</v>
      </c>
      <c r="D122" s="213" t="s">
        <v>247</v>
      </c>
      <c r="E122" s="214" t="s">
        <v>298</v>
      </c>
      <c r="F122" s="215" t="s">
        <v>299</v>
      </c>
      <c r="G122" s="216" t="s">
        <v>291</v>
      </c>
      <c r="H122" s="217">
        <v>1.8999999999999999</v>
      </c>
      <c r="I122" s="218"/>
      <c r="J122" s="219">
        <f>ROUND(I122*H122,2)</f>
        <v>0</v>
      </c>
      <c r="K122" s="215" t="s">
        <v>251</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279</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279</v>
      </c>
      <c r="BM122" s="224" t="s">
        <v>3395</v>
      </c>
    </row>
    <row r="123" s="2" customFormat="1">
      <c r="A123" s="39"/>
      <c r="B123" s="40"/>
      <c r="C123" s="41"/>
      <c r="D123" s="226" t="s">
        <v>254</v>
      </c>
      <c r="E123" s="41"/>
      <c r="F123" s="227" t="s">
        <v>301</v>
      </c>
      <c r="G123" s="41"/>
      <c r="H123" s="41"/>
      <c r="I123" s="228"/>
      <c r="J123" s="41"/>
      <c r="K123" s="41"/>
      <c r="L123" s="45"/>
      <c r="M123" s="229"/>
      <c r="N123" s="230"/>
      <c r="O123" s="85"/>
      <c r="P123" s="85"/>
      <c r="Q123" s="85"/>
      <c r="R123" s="85"/>
      <c r="S123" s="85"/>
      <c r="T123" s="86"/>
      <c r="U123" s="39"/>
      <c r="V123" s="39"/>
      <c r="W123" s="39"/>
      <c r="X123" s="39"/>
      <c r="Y123" s="39"/>
      <c r="Z123" s="39"/>
      <c r="AA123" s="39"/>
      <c r="AB123" s="39"/>
      <c r="AC123" s="39"/>
      <c r="AD123" s="39"/>
      <c r="AE123" s="39"/>
      <c r="AT123" s="18" t="s">
        <v>254</v>
      </c>
      <c r="AU123" s="18" t="s">
        <v>82</v>
      </c>
    </row>
    <row r="124" s="2" customFormat="1" ht="33" customHeight="1">
      <c r="A124" s="39"/>
      <c r="B124" s="40"/>
      <c r="C124" s="213" t="s">
        <v>313</v>
      </c>
      <c r="D124" s="213" t="s">
        <v>247</v>
      </c>
      <c r="E124" s="214" t="s">
        <v>657</v>
      </c>
      <c r="F124" s="215" t="s">
        <v>658</v>
      </c>
      <c r="G124" s="216" t="s">
        <v>250</v>
      </c>
      <c r="H124" s="217">
        <v>6</v>
      </c>
      <c r="I124" s="218"/>
      <c r="J124" s="219">
        <f>ROUND(I124*H124,2)</f>
        <v>0</v>
      </c>
      <c r="K124" s="215" t="s">
        <v>251</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279</v>
      </c>
      <c r="AT124" s="224" t="s">
        <v>247</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3396</v>
      </c>
    </row>
    <row r="125" s="2" customFormat="1">
      <c r="A125" s="39"/>
      <c r="B125" s="40"/>
      <c r="C125" s="41"/>
      <c r="D125" s="226" t="s">
        <v>254</v>
      </c>
      <c r="E125" s="41"/>
      <c r="F125" s="227" t="s">
        <v>660</v>
      </c>
      <c r="G125" s="41"/>
      <c r="H125" s="41"/>
      <c r="I125" s="228"/>
      <c r="J125" s="41"/>
      <c r="K125" s="41"/>
      <c r="L125" s="45"/>
      <c r="M125" s="229"/>
      <c r="N125" s="230"/>
      <c r="O125" s="85"/>
      <c r="P125" s="85"/>
      <c r="Q125" s="85"/>
      <c r="R125" s="85"/>
      <c r="S125" s="85"/>
      <c r="T125" s="86"/>
      <c r="U125" s="39"/>
      <c r="V125" s="39"/>
      <c r="W125" s="39"/>
      <c r="X125" s="39"/>
      <c r="Y125" s="39"/>
      <c r="Z125" s="39"/>
      <c r="AA125" s="39"/>
      <c r="AB125" s="39"/>
      <c r="AC125" s="39"/>
      <c r="AD125" s="39"/>
      <c r="AE125" s="39"/>
      <c r="AT125" s="18" t="s">
        <v>254</v>
      </c>
      <c r="AU125" s="18" t="s">
        <v>82</v>
      </c>
    </row>
    <row r="126" s="2" customFormat="1" ht="33" customHeight="1">
      <c r="A126" s="39"/>
      <c r="B126" s="40"/>
      <c r="C126" s="213" t="s">
        <v>8</v>
      </c>
      <c r="D126" s="213" t="s">
        <v>247</v>
      </c>
      <c r="E126" s="214" t="s">
        <v>303</v>
      </c>
      <c r="F126" s="215" t="s">
        <v>304</v>
      </c>
      <c r="G126" s="216" t="s">
        <v>250</v>
      </c>
      <c r="H126" s="217">
        <v>710</v>
      </c>
      <c r="I126" s="218"/>
      <c r="J126" s="219">
        <f>ROUND(I126*H126,2)</f>
        <v>0</v>
      </c>
      <c r="K126" s="215" t="s">
        <v>251</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279</v>
      </c>
      <c r="AT126" s="224" t="s">
        <v>247</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279</v>
      </c>
      <c r="BM126" s="224" t="s">
        <v>3397</v>
      </c>
    </row>
    <row r="127" s="2" customFormat="1">
      <c r="A127" s="39"/>
      <c r="B127" s="40"/>
      <c r="C127" s="41"/>
      <c r="D127" s="226" t="s">
        <v>254</v>
      </c>
      <c r="E127" s="41"/>
      <c r="F127" s="227" t="s">
        <v>306</v>
      </c>
      <c r="G127" s="41"/>
      <c r="H127" s="41"/>
      <c r="I127" s="228"/>
      <c r="J127" s="41"/>
      <c r="K127" s="41"/>
      <c r="L127" s="45"/>
      <c r="M127" s="229"/>
      <c r="N127" s="230"/>
      <c r="O127" s="85"/>
      <c r="P127" s="85"/>
      <c r="Q127" s="85"/>
      <c r="R127" s="85"/>
      <c r="S127" s="85"/>
      <c r="T127" s="86"/>
      <c r="U127" s="39"/>
      <c r="V127" s="39"/>
      <c r="W127" s="39"/>
      <c r="X127" s="39"/>
      <c r="Y127" s="39"/>
      <c r="Z127" s="39"/>
      <c r="AA127" s="39"/>
      <c r="AB127" s="39"/>
      <c r="AC127" s="39"/>
      <c r="AD127" s="39"/>
      <c r="AE127" s="39"/>
      <c r="AT127" s="18" t="s">
        <v>254</v>
      </c>
      <c r="AU127" s="18" t="s">
        <v>82</v>
      </c>
    </row>
    <row r="128" s="2" customFormat="1">
      <c r="A128" s="39"/>
      <c r="B128" s="40"/>
      <c r="C128" s="41"/>
      <c r="D128" s="241" t="s">
        <v>282</v>
      </c>
      <c r="E128" s="41"/>
      <c r="F128" s="242" t="s">
        <v>307</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282</v>
      </c>
      <c r="AU128" s="18" t="s">
        <v>82</v>
      </c>
    </row>
    <row r="129" s="2" customFormat="1" ht="33" customHeight="1">
      <c r="A129" s="39"/>
      <c r="B129" s="40"/>
      <c r="C129" s="213" t="s">
        <v>322</v>
      </c>
      <c r="D129" s="213" t="s">
        <v>247</v>
      </c>
      <c r="E129" s="214" t="s">
        <v>309</v>
      </c>
      <c r="F129" s="215" t="s">
        <v>310</v>
      </c>
      <c r="G129" s="216" t="s">
        <v>250</v>
      </c>
      <c r="H129" s="217">
        <v>7</v>
      </c>
      <c r="I129" s="218"/>
      <c r="J129" s="219">
        <f>ROUND(I129*H129,2)</f>
        <v>0</v>
      </c>
      <c r="K129" s="215" t="s">
        <v>251</v>
      </c>
      <c r="L129" s="45"/>
      <c r="M129" s="220" t="s">
        <v>19</v>
      </c>
      <c r="N129" s="221"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279</v>
      </c>
      <c r="AT129" s="224" t="s">
        <v>247</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3398</v>
      </c>
    </row>
    <row r="130" s="2" customFormat="1">
      <c r="A130" s="39"/>
      <c r="B130" s="40"/>
      <c r="C130" s="41"/>
      <c r="D130" s="226" t="s">
        <v>254</v>
      </c>
      <c r="E130" s="41"/>
      <c r="F130" s="227" t="s">
        <v>312</v>
      </c>
      <c r="G130" s="41"/>
      <c r="H130" s="41"/>
      <c r="I130" s="228"/>
      <c r="J130" s="41"/>
      <c r="K130" s="41"/>
      <c r="L130" s="45"/>
      <c r="M130" s="229"/>
      <c r="N130" s="230"/>
      <c r="O130" s="85"/>
      <c r="P130" s="85"/>
      <c r="Q130" s="85"/>
      <c r="R130" s="85"/>
      <c r="S130" s="85"/>
      <c r="T130" s="86"/>
      <c r="U130" s="39"/>
      <c r="V130" s="39"/>
      <c r="W130" s="39"/>
      <c r="X130" s="39"/>
      <c r="Y130" s="39"/>
      <c r="Z130" s="39"/>
      <c r="AA130" s="39"/>
      <c r="AB130" s="39"/>
      <c r="AC130" s="39"/>
      <c r="AD130" s="39"/>
      <c r="AE130" s="39"/>
      <c r="AT130" s="18" t="s">
        <v>254</v>
      </c>
      <c r="AU130" s="18" t="s">
        <v>82</v>
      </c>
    </row>
    <row r="131" s="2" customFormat="1" ht="33" customHeight="1">
      <c r="A131" s="39"/>
      <c r="B131" s="40"/>
      <c r="C131" s="213" t="s">
        <v>327</v>
      </c>
      <c r="D131" s="213" t="s">
        <v>247</v>
      </c>
      <c r="E131" s="214" t="s">
        <v>679</v>
      </c>
      <c r="F131" s="215" t="s">
        <v>680</v>
      </c>
      <c r="G131" s="216" t="s">
        <v>250</v>
      </c>
      <c r="H131" s="217">
        <v>6</v>
      </c>
      <c r="I131" s="218"/>
      <c r="J131" s="219">
        <f>ROUND(I131*H131,2)</f>
        <v>0</v>
      </c>
      <c r="K131" s="215" t="s">
        <v>251</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279</v>
      </c>
      <c r="AT131" s="224" t="s">
        <v>247</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279</v>
      </c>
      <c r="BM131" s="224" t="s">
        <v>3399</v>
      </c>
    </row>
    <row r="132" s="2" customFormat="1">
      <c r="A132" s="39"/>
      <c r="B132" s="40"/>
      <c r="C132" s="41"/>
      <c r="D132" s="226" t="s">
        <v>254</v>
      </c>
      <c r="E132" s="41"/>
      <c r="F132" s="227" t="s">
        <v>682</v>
      </c>
      <c r="G132" s="41"/>
      <c r="H132" s="41"/>
      <c r="I132" s="228"/>
      <c r="J132" s="41"/>
      <c r="K132" s="41"/>
      <c r="L132" s="45"/>
      <c r="M132" s="229"/>
      <c r="N132" s="230"/>
      <c r="O132" s="85"/>
      <c r="P132" s="85"/>
      <c r="Q132" s="85"/>
      <c r="R132" s="85"/>
      <c r="S132" s="85"/>
      <c r="T132" s="86"/>
      <c r="U132" s="39"/>
      <c r="V132" s="39"/>
      <c r="W132" s="39"/>
      <c r="X132" s="39"/>
      <c r="Y132" s="39"/>
      <c r="Z132" s="39"/>
      <c r="AA132" s="39"/>
      <c r="AB132" s="39"/>
      <c r="AC132" s="39"/>
      <c r="AD132" s="39"/>
      <c r="AE132" s="39"/>
      <c r="AT132" s="18" t="s">
        <v>254</v>
      </c>
      <c r="AU132" s="18" t="s">
        <v>82</v>
      </c>
    </row>
    <row r="133" s="2" customFormat="1" ht="33" customHeight="1">
      <c r="A133" s="39"/>
      <c r="B133" s="40"/>
      <c r="C133" s="213" t="s">
        <v>332</v>
      </c>
      <c r="D133" s="213" t="s">
        <v>247</v>
      </c>
      <c r="E133" s="214" t="s">
        <v>314</v>
      </c>
      <c r="F133" s="215" t="s">
        <v>315</v>
      </c>
      <c r="G133" s="216" t="s">
        <v>250</v>
      </c>
      <c r="H133" s="217">
        <v>710</v>
      </c>
      <c r="I133" s="218"/>
      <c r="J133" s="219">
        <f>ROUND(I133*H133,2)</f>
        <v>0</v>
      </c>
      <c r="K133" s="215" t="s">
        <v>251</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279</v>
      </c>
      <c r="AT133" s="224" t="s">
        <v>247</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3400</v>
      </c>
    </row>
    <row r="134" s="2" customFormat="1">
      <c r="A134" s="39"/>
      <c r="B134" s="40"/>
      <c r="C134" s="41"/>
      <c r="D134" s="226" t="s">
        <v>254</v>
      </c>
      <c r="E134" s="41"/>
      <c r="F134" s="227" t="s">
        <v>317</v>
      </c>
      <c r="G134" s="41"/>
      <c r="H134" s="41"/>
      <c r="I134" s="228"/>
      <c r="J134" s="41"/>
      <c r="K134" s="41"/>
      <c r="L134" s="45"/>
      <c r="M134" s="229"/>
      <c r="N134" s="230"/>
      <c r="O134" s="85"/>
      <c r="P134" s="85"/>
      <c r="Q134" s="85"/>
      <c r="R134" s="85"/>
      <c r="S134" s="85"/>
      <c r="T134" s="86"/>
      <c r="U134" s="39"/>
      <c r="V134" s="39"/>
      <c r="W134" s="39"/>
      <c r="X134" s="39"/>
      <c r="Y134" s="39"/>
      <c r="Z134" s="39"/>
      <c r="AA134" s="39"/>
      <c r="AB134" s="39"/>
      <c r="AC134" s="39"/>
      <c r="AD134" s="39"/>
      <c r="AE134" s="39"/>
      <c r="AT134" s="18" t="s">
        <v>254</v>
      </c>
      <c r="AU134" s="18" t="s">
        <v>82</v>
      </c>
    </row>
    <row r="135" s="2" customFormat="1" ht="33" customHeight="1">
      <c r="A135" s="39"/>
      <c r="B135" s="40"/>
      <c r="C135" s="213" t="s">
        <v>252</v>
      </c>
      <c r="D135" s="213" t="s">
        <v>247</v>
      </c>
      <c r="E135" s="214" t="s">
        <v>318</v>
      </c>
      <c r="F135" s="215" t="s">
        <v>319</v>
      </c>
      <c r="G135" s="216" t="s">
        <v>250</v>
      </c>
      <c r="H135" s="217">
        <v>7</v>
      </c>
      <c r="I135" s="218"/>
      <c r="J135" s="219">
        <f>ROUND(I135*H135,2)</f>
        <v>0</v>
      </c>
      <c r="K135" s="215" t="s">
        <v>251</v>
      </c>
      <c r="L135" s="45"/>
      <c r="M135" s="220" t="s">
        <v>19</v>
      </c>
      <c r="N135" s="221"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279</v>
      </c>
      <c r="AT135" s="224" t="s">
        <v>247</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3401</v>
      </c>
    </row>
    <row r="136" s="2" customFormat="1">
      <c r="A136" s="39"/>
      <c r="B136" s="40"/>
      <c r="C136" s="41"/>
      <c r="D136" s="226" t="s">
        <v>254</v>
      </c>
      <c r="E136" s="41"/>
      <c r="F136" s="227" t="s">
        <v>321</v>
      </c>
      <c r="G136" s="41"/>
      <c r="H136" s="41"/>
      <c r="I136" s="228"/>
      <c r="J136" s="41"/>
      <c r="K136" s="41"/>
      <c r="L136" s="45"/>
      <c r="M136" s="229"/>
      <c r="N136" s="230"/>
      <c r="O136" s="85"/>
      <c r="P136" s="85"/>
      <c r="Q136" s="85"/>
      <c r="R136" s="85"/>
      <c r="S136" s="85"/>
      <c r="T136" s="86"/>
      <c r="U136" s="39"/>
      <c r="V136" s="39"/>
      <c r="W136" s="39"/>
      <c r="X136" s="39"/>
      <c r="Y136" s="39"/>
      <c r="Z136" s="39"/>
      <c r="AA136" s="39"/>
      <c r="AB136" s="39"/>
      <c r="AC136" s="39"/>
      <c r="AD136" s="39"/>
      <c r="AE136" s="39"/>
      <c r="AT136" s="18" t="s">
        <v>254</v>
      </c>
      <c r="AU136" s="18" t="s">
        <v>82</v>
      </c>
    </row>
    <row r="137" s="2" customFormat="1" ht="24.15" customHeight="1">
      <c r="A137" s="39"/>
      <c r="B137" s="40"/>
      <c r="C137" s="213" t="s">
        <v>411</v>
      </c>
      <c r="D137" s="213" t="s">
        <v>247</v>
      </c>
      <c r="E137" s="214" t="s">
        <v>337</v>
      </c>
      <c r="F137" s="215" t="s">
        <v>338</v>
      </c>
      <c r="G137" s="216" t="s">
        <v>339</v>
      </c>
      <c r="H137" s="217">
        <v>522.75</v>
      </c>
      <c r="I137" s="218"/>
      <c r="J137" s="219">
        <f>ROUND(I137*H137,2)</f>
        <v>0</v>
      </c>
      <c r="K137" s="215" t="s">
        <v>251</v>
      </c>
      <c r="L137" s="45"/>
      <c r="M137" s="220" t="s">
        <v>19</v>
      </c>
      <c r="N137" s="221" t="s">
        <v>44</v>
      </c>
      <c r="O137" s="85"/>
      <c r="P137" s="222">
        <f>O137*H137</f>
        <v>0</v>
      </c>
      <c r="Q137" s="222">
        <v>2.0000000000000002E-05</v>
      </c>
      <c r="R137" s="222">
        <f>Q137*H137</f>
        <v>0.010455000000000001</v>
      </c>
      <c r="S137" s="222">
        <v>0</v>
      </c>
      <c r="T137" s="223">
        <f>S137*H137</f>
        <v>0</v>
      </c>
      <c r="U137" s="39"/>
      <c r="V137" s="39"/>
      <c r="W137" s="39"/>
      <c r="X137" s="39"/>
      <c r="Y137" s="39"/>
      <c r="Z137" s="39"/>
      <c r="AA137" s="39"/>
      <c r="AB137" s="39"/>
      <c r="AC137" s="39"/>
      <c r="AD137" s="39"/>
      <c r="AE137" s="39"/>
      <c r="AR137" s="224" t="s">
        <v>279</v>
      </c>
      <c r="AT137" s="224" t="s">
        <v>247</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3402</v>
      </c>
    </row>
    <row r="138" s="2" customFormat="1">
      <c r="A138" s="39"/>
      <c r="B138" s="40"/>
      <c r="C138" s="41"/>
      <c r="D138" s="226" t="s">
        <v>254</v>
      </c>
      <c r="E138" s="41"/>
      <c r="F138" s="227" t="s">
        <v>341</v>
      </c>
      <c r="G138" s="41"/>
      <c r="H138" s="41"/>
      <c r="I138" s="228"/>
      <c r="J138" s="41"/>
      <c r="K138" s="41"/>
      <c r="L138" s="45"/>
      <c r="M138" s="229"/>
      <c r="N138" s="230"/>
      <c r="O138" s="85"/>
      <c r="P138" s="85"/>
      <c r="Q138" s="85"/>
      <c r="R138" s="85"/>
      <c r="S138" s="85"/>
      <c r="T138" s="86"/>
      <c r="U138" s="39"/>
      <c r="V138" s="39"/>
      <c r="W138" s="39"/>
      <c r="X138" s="39"/>
      <c r="Y138" s="39"/>
      <c r="Z138" s="39"/>
      <c r="AA138" s="39"/>
      <c r="AB138" s="39"/>
      <c r="AC138" s="39"/>
      <c r="AD138" s="39"/>
      <c r="AE138" s="39"/>
      <c r="AT138" s="18" t="s">
        <v>254</v>
      </c>
      <c r="AU138" s="18" t="s">
        <v>82</v>
      </c>
    </row>
    <row r="139" s="13" customFormat="1">
      <c r="A139" s="13"/>
      <c r="B139" s="243"/>
      <c r="C139" s="244"/>
      <c r="D139" s="241" t="s">
        <v>284</v>
      </c>
      <c r="E139" s="245" t="s">
        <v>19</v>
      </c>
      <c r="F139" s="246" t="s">
        <v>342</v>
      </c>
      <c r="G139" s="244"/>
      <c r="H139" s="245" t="s">
        <v>19</v>
      </c>
      <c r="I139" s="247"/>
      <c r="J139" s="244"/>
      <c r="K139" s="244"/>
      <c r="L139" s="248"/>
      <c r="M139" s="249"/>
      <c r="N139" s="250"/>
      <c r="O139" s="250"/>
      <c r="P139" s="250"/>
      <c r="Q139" s="250"/>
      <c r="R139" s="250"/>
      <c r="S139" s="250"/>
      <c r="T139" s="251"/>
      <c r="U139" s="13"/>
      <c r="V139" s="13"/>
      <c r="W139" s="13"/>
      <c r="X139" s="13"/>
      <c r="Y139" s="13"/>
      <c r="Z139" s="13"/>
      <c r="AA139" s="13"/>
      <c r="AB139" s="13"/>
      <c r="AC139" s="13"/>
      <c r="AD139" s="13"/>
      <c r="AE139" s="13"/>
      <c r="AT139" s="252" t="s">
        <v>284</v>
      </c>
      <c r="AU139" s="252" t="s">
        <v>82</v>
      </c>
      <c r="AV139" s="13" t="s">
        <v>80</v>
      </c>
      <c r="AW139" s="13" t="s">
        <v>34</v>
      </c>
      <c r="AX139" s="13" t="s">
        <v>73</v>
      </c>
      <c r="AY139" s="252" t="s">
        <v>244</v>
      </c>
    </row>
    <row r="140" s="14" customFormat="1">
      <c r="A140" s="14"/>
      <c r="B140" s="253"/>
      <c r="C140" s="254"/>
      <c r="D140" s="241" t="s">
        <v>284</v>
      </c>
      <c r="E140" s="255" t="s">
        <v>19</v>
      </c>
      <c r="F140" s="256" t="s">
        <v>3403</v>
      </c>
      <c r="G140" s="254"/>
      <c r="H140" s="257">
        <v>522.75</v>
      </c>
      <c r="I140" s="258"/>
      <c r="J140" s="254"/>
      <c r="K140" s="254"/>
      <c r="L140" s="259"/>
      <c r="M140" s="260"/>
      <c r="N140" s="261"/>
      <c r="O140" s="261"/>
      <c r="P140" s="261"/>
      <c r="Q140" s="261"/>
      <c r="R140" s="261"/>
      <c r="S140" s="261"/>
      <c r="T140" s="262"/>
      <c r="U140" s="14"/>
      <c r="V140" s="14"/>
      <c r="W140" s="14"/>
      <c r="X140" s="14"/>
      <c r="Y140" s="14"/>
      <c r="Z140" s="14"/>
      <c r="AA140" s="14"/>
      <c r="AB140" s="14"/>
      <c r="AC140" s="14"/>
      <c r="AD140" s="14"/>
      <c r="AE140" s="14"/>
      <c r="AT140" s="263" t="s">
        <v>284</v>
      </c>
      <c r="AU140" s="263" t="s">
        <v>82</v>
      </c>
      <c r="AV140" s="14" t="s">
        <v>82</v>
      </c>
      <c r="AW140" s="14" t="s">
        <v>34</v>
      </c>
      <c r="AX140" s="14" t="s">
        <v>73</v>
      </c>
      <c r="AY140" s="263" t="s">
        <v>244</v>
      </c>
    </row>
    <row r="141" s="15" customFormat="1">
      <c r="A141" s="15"/>
      <c r="B141" s="264"/>
      <c r="C141" s="265"/>
      <c r="D141" s="241" t="s">
        <v>284</v>
      </c>
      <c r="E141" s="266" t="s">
        <v>19</v>
      </c>
      <c r="F141" s="267" t="s">
        <v>287</v>
      </c>
      <c r="G141" s="265"/>
      <c r="H141" s="268">
        <v>522.75</v>
      </c>
      <c r="I141" s="269"/>
      <c r="J141" s="265"/>
      <c r="K141" s="265"/>
      <c r="L141" s="270"/>
      <c r="M141" s="271"/>
      <c r="N141" s="272"/>
      <c r="O141" s="272"/>
      <c r="P141" s="272"/>
      <c r="Q141" s="272"/>
      <c r="R141" s="272"/>
      <c r="S141" s="272"/>
      <c r="T141" s="273"/>
      <c r="U141" s="15"/>
      <c r="V141" s="15"/>
      <c r="W141" s="15"/>
      <c r="X141" s="15"/>
      <c r="Y141" s="15"/>
      <c r="Z141" s="15"/>
      <c r="AA141" s="15"/>
      <c r="AB141" s="15"/>
      <c r="AC141" s="15"/>
      <c r="AD141" s="15"/>
      <c r="AE141" s="15"/>
      <c r="AT141" s="274" t="s">
        <v>284</v>
      </c>
      <c r="AU141" s="274" t="s">
        <v>82</v>
      </c>
      <c r="AV141" s="15" t="s">
        <v>264</v>
      </c>
      <c r="AW141" s="15" t="s">
        <v>34</v>
      </c>
      <c r="AX141" s="15" t="s">
        <v>80</v>
      </c>
      <c r="AY141" s="274" t="s">
        <v>244</v>
      </c>
    </row>
    <row r="142" s="2" customFormat="1" ht="21.75" customHeight="1">
      <c r="A142" s="39"/>
      <c r="B142" s="40"/>
      <c r="C142" s="213" t="s">
        <v>416</v>
      </c>
      <c r="D142" s="213" t="s">
        <v>247</v>
      </c>
      <c r="E142" s="214" t="s">
        <v>701</v>
      </c>
      <c r="F142" s="215" t="s">
        <v>702</v>
      </c>
      <c r="G142" s="216" t="s">
        <v>250</v>
      </c>
      <c r="H142" s="217">
        <v>6</v>
      </c>
      <c r="I142" s="218"/>
      <c r="J142" s="219">
        <f>ROUND(I142*H142,2)</f>
        <v>0</v>
      </c>
      <c r="K142" s="215" t="s">
        <v>251</v>
      </c>
      <c r="L142" s="45"/>
      <c r="M142" s="220" t="s">
        <v>19</v>
      </c>
      <c r="N142" s="221"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279</v>
      </c>
      <c r="AT142" s="224" t="s">
        <v>247</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279</v>
      </c>
      <c r="BM142" s="224" t="s">
        <v>3404</v>
      </c>
    </row>
    <row r="143" s="2" customFormat="1">
      <c r="A143" s="39"/>
      <c r="B143" s="40"/>
      <c r="C143" s="41"/>
      <c r="D143" s="226" t="s">
        <v>254</v>
      </c>
      <c r="E143" s="41"/>
      <c r="F143" s="227" t="s">
        <v>704</v>
      </c>
      <c r="G143" s="41"/>
      <c r="H143" s="41"/>
      <c r="I143" s="228"/>
      <c r="J143" s="41"/>
      <c r="K143" s="41"/>
      <c r="L143" s="45"/>
      <c r="M143" s="284"/>
      <c r="N143" s="285"/>
      <c r="O143" s="280"/>
      <c r="P143" s="280"/>
      <c r="Q143" s="280"/>
      <c r="R143" s="280"/>
      <c r="S143" s="280"/>
      <c r="T143" s="286"/>
      <c r="U143" s="39"/>
      <c r="V143" s="39"/>
      <c r="W143" s="39"/>
      <c r="X143" s="39"/>
      <c r="Y143" s="39"/>
      <c r="Z143" s="39"/>
      <c r="AA143" s="39"/>
      <c r="AB143" s="39"/>
      <c r="AC143" s="39"/>
      <c r="AD143" s="39"/>
      <c r="AE143" s="39"/>
      <c r="AT143" s="18" t="s">
        <v>254</v>
      </c>
      <c r="AU143" s="18" t="s">
        <v>82</v>
      </c>
    </row>
    <row r="144" s="2" customFormat="1" ht="6.96" customHeight="1">
      <c r="A144" s="39"/>
      <c r="B144" s="60"/>
      <c r="C144" s="61"/>
      <c r="D144" s="61"/>
      <c r="E144" s="61"/>
      <c r="F144" s="61"/>
      <c r="G144" s="61"/>
      <c r="H144" s="61"/>
      <c r="I144" s="61"/>
      <c r="J144" s="61"/>
      <c r="K144" s="61"/>
      <c r="L144" s="45"/>
      <c r="M144" s="39"/>
      <c r="O144" s="39"/>
      <c r="P144" s="39"/>
      <c r="Q144" s="39"/>
      <c r="R144" s="39"/>
      <c r="S144" s="39"/>
      <c r="T144" s="39"/>
      <c r="U144" s="39"/>
      <c r="V144" s="39"/>
      <c r="W144" s="39"/>
      <c r="X144" s="39"/>
      <c r="Y144" s="39"/>
      <c r="Z144" s="39"/>
      <c r="AA144" s="39"/>
      <c r="AB144" s="39"/>
      <c r="AC144" s="39"/>
      <c r="AD144" s="39"/>
      <c r="AE144" s="39"/>
    </row>
  </sheetData>
  <sheetProtection sheet="1" autoFilter="0" formatColumns="0" formatRows="0" objects="1" scenarios="1" spinCount="100000" saltValue="X//QFnVujqJgnj+857w0Af8dNxFrskx/IK8WVL+61mfTSYsi7XyZFJjUXkPO1si29UNXHoqEWffjUDrQ0NYK7A==" hashValue="SEK3UenDxuvmy6floEXlRHc0diwgpDqa/gFJ9ph58/HNUmtGjHVdVODCFn0vTmlv3R7KF2qDmhkx6HBVZucozg==" algorithmName="SHA-512" password="CC35"/>
  <autoFilter ref="C89:K14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6_01/741320105"/>
    <hyperlink ref="F96" r:id="rId2" display="https://podminky.urs.cz/item/CS_URS_2026_01/741320135"/>
    <hyperlink ref="F99" r:id="rId3" display="https://podminky.urs.cz/item/CS_URS_2026_01/742124001"/>
    <hyperlink ref="F101" r:id="rId4" display="https://podminky.urs.cz/item/CS_URS_2026_01/742124005"/>
    <hyperlink ref="F108" r:id="rId5" display="https://podminky.urs.cz/item/CS_URS_2026_01/460010023"/>
    <hyperlink ref="F114" r:id="rId6" display="https://podminky.urs.cz/item/CS_URS_2026_01/460131113"/>
    <hyperlink ref="F123" r:id="rId7" display="https://podminky.urs.cz/item/CS_URS_2026_01/460391123"/>
    <hyperlink ref="F125" r:id="rId8" display="https://podminky.urs.cz/item/CS_URS_2026_01/460161142"/>
    <hyperlink ref="F127" r:id="rId9" display="https://podminky.urs.cz/item/CS_URS_2026_01/460161182"/>
    <hyperlink ref="F130" r:id="rId10" display="https://podminky.urs.cz/item/CS_URS_2026_01/460161312"/>
    <hyperlink ref="F132" r:id="rId11" display="https://podminky.urs.cz/item/CS_URS_2026_01/460431152"/>
    <hyperlink ref="F134" r:id="rId12" display="https://podminky.urs.cz/item/CS_URS_2026_01/460431192"/>
    <hyperlink ref="F136" r:id="rId13" display="https://podminky.urs.cz/item/CS_URS_2026_01/460431332"/>
    <hyperlink ref="F138" r:id="rId14" display="https://podminky.urs.cz/item/CS_URS_2026_01/460581131"/>
    <hyperlink ref="F143" r:id="rId15" display="https://podminky.urs.cz/item/CS_URS_2026_01/4606611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3376</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344</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ROUND(J93,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ROUND((SUM(BE93:BE185)),  2)</f>
        <v>0</v>
      </c>
      <c r="G35" s="39"/>
      <c r="H35" s="39"/>
      <c r="I35" s="158">
        <v>0.20999999999999999</v>
      </c>
      <c r="J35" s="157">
        <f>ROUND(((SUM(BE93:BE185))*I35),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ROUND((SUM(BF93:BF185)),  2)</f>
        <v>0</v>
      </c>
      <c r="G36" s="39"/>
      <c r="H36" s="39"/>
      <c r="I36" s="158">
        <v>0.12</v>
      </c>
      <c r="J36" s="157">
        <f>ROUND(((SUM(BF93:BF185))*I36),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ROUND((SUM(BG93:BG185)),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ROUND((SUM(BH93:BH185)),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ROUND((SUM(BI93:BI185)),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3376</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ÚOŽI</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J93</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345</v>
      </c>
      <c r="E64" s="178"/>
      <c r="F64" s="178"/>
      <c r="G64" s="178"/>
      <c r="H64" s="178"/>
      <c r="I64" s="178"/>
      <c r="J64" s="179">
        <f>J94</f>
        <v>0</v>
      </c>
      <c r="K64" s="176"/>
      <c r="L64" s="180"/>
      <c r="S64" s="9"/>
      <c r="T64" s="9"/>
      <c r="U64" s="9"/>
      <c r="V64" s="9"/>
      <c r="W64" s="9"/>
      <c r="X64" s="9"/>
      <c r="Y64" s="9"/>
      <c r="Z64" s="9"/>
      <c r="AA64" s="9"/>
      <c r="AB64" s="9"/>
      <c r="AC64" s="9"/>
      <c r="AD64" s="9"/>
      <c r="AE64" s="9"/>
    </row>
    <row r="65" hidden="1" s="10" customFormat="1" ht="19.92" customHeight="1">
      <c r="A65" s="10"/>
      <c r="B65" s="181"/>
      <c r="C65" s="126"/>
      <c r="D65" s="182" t="s">
        <v>346</v>
      </c>
      <c r="E65" s="183"/>
      <c r="F65" s="183"/>
      <c r="G65" s="183"/>
      <c r="H65" s="183"/>
      <c r="I65" s="183"/>
      <c r="J65" s="184">
        <f>J95</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347</v>
      </c>
      <c r="E66" s="183"/>
      <c r="F66" s="183"/>
      <c r="G66" s="183"/>
      <c r="H66" s="183"/>
      <c r="I66" s="183"/>
      <c r="J66" s="184">
        <f>J106</f>
        <v>0</v>
      </c>
      <c r="K66" s="126"/>
      <c r="L66" s="185"/>
      <c r="S66" s="10"/>
      <c r="T66" s="10"/>
      <c r="U66" s="10"/>
      <c r="V66" s="10"/>
      <c r="W66" s="10"/>
      <c r="X66" s="10"/>
      <c r="Y66" s="10"/>
      <c r="Z66" s="10"/>
      <c r="AA66" s="10"/>
      <c r="AB66" s="10"/>
      <c r="AC66" s="10"/>
      <c r="AD66" s="10"/>
      <c r="AE66" s="10"/>
    </row>
    <row r="67" hidden="1" s="9" customFormat="1" ht="24.96" customHeight="1">
      <c r="A67" s="9"/>
      <c r="B67" s="175"/>
      <c r="C67" s="176"/>
      <c r="D67" s="177" t="s">
        <v>348</v>
      </c>
      <c r="E67" s="178"/>
      <c r="F67" s="178"/>
      <c r="G67" s="178"/>
      <c r="H67" s="178"/>
      <c r="I67" s="178"/>
      <c r="J67" s="179">
        <f>J117</f>
        <v>0</v>
      </c>
      <c r="K67" s="176"/>
      <c r="L67" s="180"/>
      <c r="S67" s="9"/>
      <c r="T67" s="9"/>
      <c r="U67" s="9"/>
      <c r="V67" s="9"/>
      <c r="W67" s="9"/>
      <c r="X67" s="9"/>
      <c r="Y67" s="9"/>
      <c r="Z67" s="9"/>
      <c r="AA67" s="9"/>
      <c r="AB67" s="9"/>
      <c r="AC67" s="9"/>
      <c r="AD67" s="9"/>
      <c r="AE67" s="9"/>
    </row>
    <row r="68" hidden="1" s="10" customFormat="1" ht="19.92" customHeight="1">
      <c r="A68" s="10"/>
      <c r="B68" s="181"/>
      <c r="C68" s="126"/>
      <c r="D68" s="182" t="s">
        <v>349</v>
      </c>
      <c r="E68" s="183"/>
      <c r="F68" s="183"/>
      <c r="G68" s="183"/>
      <c r="H68" s="183"/>
      <c r="I68" s="183"/>
      <c r="J68" s="184">
        <f>J126</f>
        <v>0</v>
      </c>
      <c r="K68" s="126"/>
      <c r="L68" s="185"/>
      <c r="S68" s="10"/>
      <c r="T68" s="10"/>
      <c r="U68" s="10"/>
      <c r="V68" s="10"/>
      <c r="W68" s="10"/>
      <c r="X68" s="10"/>
      <c r="Y68" s="10"/>
      <c r="Z68" s="10"/>
      <c r="AA68" s="10"/>
      <c r="AB68" s="10"/>
      <c r="AC68" s="10"/>
      <c r="AD68" s="10"/>
      <c r="AE68" s="10"/>
    </row>
    <row r="69" hidden="1" s="9" customFormat="1" ht="24.96" customHeight="1">
      <c r="A69" s="9"/>
      <c r="B69" s="175"/>
      <c r="C69" s="176"/>
      <c r="D69" s="177" t="s">
        <v>350</v>
      </c>
      <c r="E69" s="178"/>
      <c r="F69" s="178"/>
      <c r="G69" s="178"/>
      <c r="H69" s="178"/>
      <c r="I69" s="178"/>
      <c r="J69" s="179">
        <f>J146</f>
        <v>0</v>
      </c>
      <c r="K69" s="176"/>
      <c r="L69" s="180"/>
      <c r="S69" s="9"/>
      <c r="T69" s="9"/>
      <c r="U69" s="9"/>
      <c r="V69" s="9"/>
      <c r="W69" s="9"/>
      <c r="X69" s="9"/>
      <c r="Y69" s="9"/>
      <c r="Z69" s="9"/>
      <c r="AA69" s="9"/>
      <c r="AB69" s="9"/>
      <c r="AC69" s="9"/>
      <c r="AD69" s="9"/>
      <c r="AE69" s="9"/>
    </row>
    <row r="70" hidden="1" s="10" customFormat="1" ht="19.92" customHeight="1">
      <c r="A70" s="10"/>
      <c r="B70" s="181"/>
      <c r="C70" s="126"/>
      <c r="D70" s="182" t="s">
        <v>351</v>
      </c>
      <c r="E70" s="183"/>
      <c r="F70" s="183"/>
      <c r="G70" s="183"/>
      <c r="H70" s="183"/>
      <c r="I70" s="183"/>
      <c r="J70" s="184">
        <f>J171</f>
        <v>0</v>
      </c>
      <c r="K70" s="126"/>
      <c r="L70" s="185"/>
      <c r="S70" s="10"/>
      <c r="T70" s="10"/>
      <c r="U70" s="10"/>
      <c r="V70" s="10"/>
      <c r="W70" s="10"/>
      <c r="X70" s="10"/>
      <c r="Y70" s="10"/>
      <c r="Z70" s="10"/>
      <c r="AA70" s="10"/>
      <c r="AB70" s="10"/>
      <c r="AC70" s="10"/>
      <c r="AD70" s="10"/>
      <c r="AE70" s="10"/>
    </row>
    <row r="71" hidden="1" s="9" customFormat="1" ht="24.96" customHeight="1">
      <c r="A71" s="9"/>
      <c r="B71" s="175"/>
      <c r="C71" s="176"/>
      <c r="D71" s="177" t="s">
        <v>352</v>
      </c>
      <c r="E71" s="178"/>
      <c r="F71" s="178"/>
      <c r="G71" s="178"/>
      <c r="H71" s="178"/>
      <c r="I71" s="178"/>
      <c r="J71" s="179">
        <f>J175</f>
        <v>0</v>
      </c>
      <c r="K71" s="176"/>
      <c r="L71" s="180"/>
      <c r="S71" s="9"/>
      <c r="T71" s="9"/>
      <c r="U71" s="9"/>
      <c r="V71" s="9"/>
      <c r="W71" s="9"/>
      <c r="X71" s="9"/>
      <c r="Y71" s="9"/>
      <c r="Z71" s="9"/>
      <c r="AA71" s="9"/>
      <c r="AB71" s="9"/>
      <c r="AC71" s="9"/>
      <c r="AD71" s="9"/>
      <c r="AE71" s="9"/>
    </row>
    <row r="72" hidden="1" s="2" customFormat="1" ht="21.84" customHeight="1">
      <c r="A72" s="39"/>
      <c r="B72" s="40"/>
      <c r="C72" s="41"/>
      <c r="D72" s="41"/>
      <c r="E72" s="41"/>
      <c r="F72" s="41"/>
      <c r="G72" s="41"/>
      <c r="H72" s="41"/>
      <c r="I72" s="41"/>
      <c r="J72" s="41"/>
      <c r="K72" s="41"/>
      <c r="L72" s="145"/>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5"/>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5"/>
      <c r="S77" s="39"/>
      <c r="T77" s="39"/>
      <c r="U77" s="39"/>
      <c r="V77" s="39"/>
      <c r="W77" s="39"/>
      <c r="X77" s="39"/>
      <c r="Y77" s="39"/>
      <c r="Z77" s="39"/>
      <c r="AA77" s="39"/>
      <c r="AB77" s="39"/>
      <c r="AC77" s="39"/>
      <c r="AD77" s="39"/>
      <c r="AE77" s="39"/>
    </row>
    <row r="78" s="2" customFormat="1" ht="24.96" customHeight="1">
      <c r="A78" s="39"/>
      <c r="B78" s="40"/>
      <c r="C78" s="24" t="s">
        <v>228</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6.5" customHeight="1">
      <c r="A81" s="39"/>
      <c r="B81" s="40"/>
      <c r="C81" s="41"/>
      <c r="D81" s="41"/>
      <c r="E81" s="170" t="str">
        <f>E7</f>
        <v>Oprava zabezpečovacího zařízení v ŽST Doudleby n. O.</v>
      </c>
      <c r="F81" s="33"/>
      <c r="G81" s="33"/>
      <c r="H81" s="33"/>
      <c r="I81" s="41"/>
      <c r="J81" s="41"/>
      <c r="K81" s="41"/>
      <c r="L81" s="145"/>
      <c r="S81" s="39"/>
      <c r="T81" s="39"/>
      <c r="U81" s="39"/>
      <c r="V81" s="39"/>
      <c r="W81" s="39"/>
      <c r="X81" s="39"/>
      <c r="Y81" s="39"/>
      <c r="Z81" s="39"/>
      <c r="AA81" s="39"/>
      <c r="AB81" s="39"/>
      <c r="AC81" s="39"/>
      <c r="AD81" s="39"/>
      <c r="AE81" s="39"/>
    </row>
    <row r="82" s="1" customFormat="1" ht="12" customHeight="1">
      <c r="B82" s="22"/>
      <c r="C82" s="33" t="s">
        <v>217</v>
      </c>
      <c r="D82" s="23"/>
      <c r="E82" s="23"/>
      <c r="F82" s="23"/>
      <c r="G82" s="23"/>
      <c r="H82" s="23"/>
      <c r="I82" s="23"/>
      <c r="J82" s="23"/>
      <c r="K82" s="23"/>
      <c r="L82" s="21"/>
    </row>
    <row r="83" s="2" customFormat="1" ht="16.5" customHeight="1">
      <c r="A83" s="39"/>
      <c r="B83" s="40"/>
      <c r="C83" s="41"/>
      <c r="D83" s="41"/>
      <c r="E83" s="170" t="s">
        <v>3376</v>
      </c>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219</v>
      </c>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6.5" customHeight="1">
      <c r="A85" s="39"/>
      <c r="B85" s="40"/>
      <c r="C85" s="41"/>
      <c r="D85" s="41"/>
      <c r="E85" s="70" t="str">
        <f>E11</f>
        <v>02 - dle ÚOŽI</v>
      </c>
      <c r="F85" s="41"/>
      <c r="G85" s="41"/>
      <c r="H85" s="41"/>
      <c r="I85" s="41"/>
      <c r="J85" s="41"/>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23. 6. 2026</v>
      </c>
      <c r="K87" s="41"/>
      <c r="L87" s="145"/>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 xml:space="preserve"> </v>
      </c>
      <c r="G89" s="41"/>
      <c r="H89" s="41"/>
      <c r="I89" s="33" t="s">
        <v>31</v>
      </c>
      <c r="J89" s="37" t="str">
        <f>E23</f>
        <v>Signal Projekt s.r.o.</v>
      </c>
      <c r="K89" s="41"/>
      <c r="L89" s="145"/>
      <c r="S89" s="39"/>
      <c r="T89" s="39"/>
      <c r="U89" s="39"/>
      <c r="V89" s="39"/>
      <c r="W89" s="39"/>
      <c r="X89" s="39"/>
      <c r="Y89" s="39"/>
      <c r="Z89" s="39"/>
      <c r="AA89" s="39"/>
      <c r="AB89" s="39"/>
      <c r="AC89" s="39"/>
      <c r="AD89" s="39"/>
      <c r="AE89" s="39"/>
    </row>
    <row r="90" s="2" customFormat="1" ht="15.15" customHeight="1">
      <c r="A90" s="39"/>
      <c r="B90" s="40"/>
      <c r="C90" s="33" t="s">
        <v>29</v>
      </c>
      <c r="D90" s="41"/>
      <c r="E90" s="41"/>
      <c r="F90" s="28" t="str">
        <f>IF(E20="","",E20)</f>
        <v>Vyplň údaj</v>
      </c>
      <c r="G90" s="41"/>
      <c r="H90" s="41"/>
      <c r="I90" s="33" t="s">
        <v>35</v>
      </c>
      <c r="J90" s="37" t="str">
        <f>E26</f>
        <v>Pavel Pospíšil, DiS.</v>
      </c>
      <c r="K90" s="41"/>
      <c r="L90" s="145"/>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5"/>
      <c r="S91" s="39"/>
      <c r="T91" s="39"/>
      <c r="U91" s="39"/>
      <c r="V91" s="39"/>
      <c r="W91" s="39"/>
      <c r="X91" s="39"/>
      <c r="Y91" s="39"/>
      <c r="Z91" s="39"/>
      <c r="AA91" s="39"/>
      <c r="AB91" s="39"/>
      <c r="AC91" s="39"/>
      <c r="AD91" s="39"/>
      <c r="AE91" s="39"/>
    </row>
    <row r="92" s="11" customFormat="1" ht="29.28" customHeight="1">
      <c r="A92" s="186"/>
      <c r="B92" s="187"/>
      <c r="C92" s="188" t="s">
        <v>229</v>
      </c>
      <c r="D92" s="189" t="s">
        <v>58</v>
      </c>
      <c r="E92" s="189" t="s">
        <v>54</v>
      </c>
      <c r="F92" s="189" t="s">
        <v>55</v>
      </c>
      <c r="G92" s="189" t="s">
        <v>230</v>
      </c>
      <c r="H92" s="189" t="s">
        <v>231</v>
      </c>
      <c r="I92" s="189" t="s">
        <v>232</v>
      </c>
      <c r="J92" s="189" t="s">
        <v>223</v>
      </c>
      <c r="K92" s="190" t="s">
        <v>233</v>
      </c>
      <c r="L92" s="191"/>
      <c r="M92" s="93" t="s">
        <v>19</v>
      </c>
      <c r="N92" s="94" t="s">
        <v>43</v>
      </c>
      <c r="O92" s="94" t="s">
        <v>234</v>
      </c>
      <c r="P92" s="94" t="s">
        <v>235</v>
      </c>
      <c r="Q92" s="94" t="s">
        <v>236</v>
      </c>
      <c r="R92" s="94" t="s">
        <v>237</v>
      </c>
      <c r="S92" s="94" t="s">
        <v>238</v>
      </c>
      <c r="T92" s="95" t="s">
        <v>239</v>
      </c>
      <c r="U92" s="186"/>
      <c r="V92" s="186"/>
      <c r="W92" s="186"/>
      <c r="X92" s="186"/>
      <c r="Y92" s="186"/>
      <c r="Z92" s="186"/>
      <c r="AA92" s="186"/>
      <c r="AB92" s="186"/>
      <c r="AC92" s="186"/>
      <c r="AD92" s="186"/>
      <c r="AE92" s="186"/>
    </row>
    <row r="93" s="2" customFormat="1" ht="22.8" customHeight="1">
      <c r="A93" s="39"/>
      <c r="B93" s="40"/>
      <c r="C93" s="100" t="s">
        <v>240</v>
      </c>
      <c r="D93" s="41"/>
      <c r="E93" s="41"/>
      <c r="F93" s="41"/>
      <c r="G93" s="41"/>
      <c r="H93" s="41"/>
      <c r="I93" s="41"/>
      <c r="J93" s="192">
        <f>BK93</f>
        <v>0</v>
      </c>
      <c r="K93" s="41"/>
      <c r="L93" s="45"/>
      <c r="M93" s="96"/>
      <c r="N93" s="193"/>
      <c r="O93" s="97"/>
      <c r="P93" s="194">
        <f>P94+P117+P146+P175</f>
        <v>0</v>
      </c>
      <c r="Q93" s="97"/>
      <c r="R93" s="194">
        <f>R94+R117+R146+R175</f>
        <v>0</v>
      </c>
      <c r="S93" s="97"/>
      <c r="T93" s="195">
        <f>T94+T117+T146+T175</f>
        <v>0</v>
      </c>
      <c r="U93" s="39"/>
      <c r="V93" s="39"/>
      <c r="W93" s="39"/>
      <c r="X93" s="39"/>
      <c r="Y93" s="39"/>
      <c r="Z93" s="39"/>
      <c r="AA93" s="39"/>
      <c r="AB93" s="39"/>
      <c r="AC93" s="39"/>
      <c r="AD93" s="39"/>
      <c r="AE93" s="39"/>
      <c r="AT93" s="18" t="s">
        <v>72</v>
      </c>
      <c r="AU93" s="18" t="s">
        <v>224</v>
      </c>
      <c r="BK93" s="196">
        <f>BK94+BK117+BK146+BK175</f>
        <v>0</v>
      </c>
    </row>
    <row r="94" s="12" customFormat="1" ht="25.92" customHeight="1">
      <c r="A94" s="12"/>
      <c r="B94" s="197"/>
      <c r="C94" s="198"/>
      <c r="D94" s="199" t="s">
        <v>72</v>
      </c>
      <c r="E94" s="200" t="s">
        <v>84</v>
      </c>
      <c r="F94" s="200" t="s">
        <v>354</v>
      </c>
      <c r="G94" s="198"/>
      <c r="H94" s="198"/>
      <c r="I94" s="201"/>
      <c r="J94" s="202">
        <f>BK94</f>
        <v>0</v>
      </c>
      <c r="K94" s="198"/>
      <c r="L94" s="203"/>
      <c r="M94" s="204"/>
      <c r="N94" s="205"/>
      <c r="O94" s="205"/>
      <c r="P94" s="206">
        <f>P95+P106</f>
        <v>0</v>
      </c>
      <c r="Q94" s="205"/>
      <c r="R94" s="206">
        <f>R95+R106</f>
        <v>0</v>
      </c>
      <c r="S94" s="205"/>
      <c r="T94" s="207">
        <f>T95+T106</f>
        <v>0</v>
      </c>
      <c r="U94" s="12"/>
      <c r="V94" s="12"/>
      <c r="W94" s="12"/>
      <c r="X94" s="12"/>
      <c r="Y94" s="12"/>
      <c r="Z94" s="12"/>
      <c r="AA94" s="12"/>
      <c r="AB94" s="12"/>
      <c r="AC94" s="12"/>
      <c r="AD94" s="12"/>
      <c r="AE94" s="12"/>
      <c r="AR94" s="208" t="s">
        <v>80</v>
      </c>
      <c r="AT94" s="209" t="s">
        <v>72</v>
      </c>
      <c r="AU94" s="209" t="s">
        <v>73</v>
      </c>
      <c r="AY94" s="208" t="s">
        <v>244</v>
      </c>
      <c r="BK94" s="210">
        <f>BK95+BK106</f>
        <v>0</v>
      </c>
    </row>
    <row r="95" s="12" customFormat="1" ht="22.8" customHeight="1">
      <c r="A95" s="12"/>
      <c r="B95" s="197"/>
      <c r="C95" s="198"/>
      <c r="D95" s="199" t="s">
        <v>72</v>
      </c>
      <c r="E95" s="211" t="s">
        <v>355</v>
      </c>
      <c r="F95" s="211" t="s">
        <v>356</v>
      </c>
      <c r="G95" s="198"/>
      <c r="H95" s="198"/>
      <c r="I95" s="201"/>
      <c r="J95" s="212">
        <f>BK95</f>
        <v>0</v>
      </c>
      <c r="K95" s="198"/>
      <c r="L95" s="203"/>
      <c r="M95" s="204"/>
      <c r="N95" s="205"/>
      <c r="O95" s="205"/>
      <c r="P95" s="206">
        <f>SUM(P96:P105)</f>
        <v>0</v>
      </c>
      <c r="Q95" s="205"/>
      <c r="R95" s="206">
        <f>SUM(R96:R105)</f>
        <v>0</v>
      </c>
      <c r="S95" s="205"/>
      <c r="T95" s="207">
        <f>SUM(T96:T105)</f>
        <v>0</v>
      </c>
      <c r="U95" s="12"/>
      <c r="V95" s="12"/>
      <c r="W95" s="12"/>
      <c r="X95" s="12"/>
      <c r="Y95" s="12"/>
      <c r="Z95" s="12"/>
      <c r="AA95" s="12"/>
      <c r="AB95" s="12"/>
      <c r="AC95" s="12"/>
      <c r="AD95" s="12"/>
      <c r="AE95" s="12"/>
      <c r="AR95" s="208" t="s">
        <v>80</v>
      </c>
      <c r="AT95" s="209" t="s">
        <v>72</v>
      </c>
      <c r="AU95" s="209" t="s">
        <v>80</v>
      </c>
      <c r="AY95" s="208" t="s">
        <v>244</v>
      </c>
      <c r="BK95" s="210">
        <f>SUM(BK96:BK105)</f>
        <v>0</v>
      </c>
    </row>
    <row r="96" s="2" customFormat="1" ht="16.5" customHeight="1">
      <c r="A96" s="39"/>
      <c r="B96" s="40"/>
      <c r="C96" s="213" t="s">
        <v>80</v>
      </c>
      <c r="D96" s="213" t="s">
        <v>247</v>
      </c>
      <c r="E96" s="214" t="s">
        <v>357</v>
      </c>
      <c r="F96" s="215" t="s">
        <v>358</v>
      </c>
      <c r="G96" s="216" t="s">
        <v>258</v>
      </c>
      <c r="H96" s="217">
        <v>30</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80</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80</v>
      </c>
      <c r="BM96" s="224" t="s">
        <v>3405</v>
      </c>
    </row>
    <row r="97" s="2" customFormat="1" ht="16.5" customHeight="1">
      <c r="A97" s="39"/>
      <c r="B97" s="40"/>
      <c r="C97" s="231" t="s">
        <v>82</v>
      </c>
      <c r="D97" s="231" t="s">
        <v>241</v>
      </c>
      <c r="E97" s="232" t="s">
        <v>361</v>
      </c>
      <c r="F97" s="233" t="s">
        <v>362</v>
      </c>
      <c r="G97" s="234" t="s">
        <v>363</v>
      </c>
      <c r="H97" s="235">
        <v>1</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364</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3406</v>
      </c>
    </row>
    <row r="98" s="2" customFormat="1" ht="16.5" customHeight="1">
      <c r="A98" s="39"/>
      <c r="B98" s="40"/>
      <c r="C98" s="213" t="s">
        <v>243</v>
      </c>
      <c r="D98" s="213" t="s">
        <v>247</v>
      </c>
      <c r="E98" s="214" t="s">
        <v>366</v>
      </c>
      <c r="F98" s="215" t="s">
        <v>367</v>
      </c>
      <c r="G98" s="216" t="s">
        <v>250</v>
      </c>
      <c r="H98" s="217">
        <v>710</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80</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80</v>
      </c>
      <c r="BM98" s="224" t="s">
        <v>3407</v>
      </c>
    </row>
    <row r="99" s="2" customFormat="1" ht="21.75" customHeight="1">
      <c r="A99" s="39"/>
      <c r="B99" s="40"/>
      <c r="C99" s="231" t="s">
        <v>264</v>
      </c>
      <c r="D99" s="231" t="s">
        <v>241</v>
      </c>
      <c r="E99" s="232" t="s">
        <v>369</v>
      </c>
      <c r="F99" s="233" t="s">
        <v>370</v>
      </c>
      <c r="G99" s="234" t="s">
        <v>250</v>
      </c>
      <c r="H99" s="235">
        <v>710</v>
      </c>
      <c r="I99" s="236"/>
      <c r="J99" s="237">
        <f>ROUND(I99*H99,2)</f>
        <v>0</v>
      </c>
      <c r="K99" s="233" t="s">
        <v>359</v>
      </c>
      <c r="L99" s="238"/>
      <c r="M99" s="239" t="s">
        <v>19</v>
      </c>
      <c r="N99" s="240"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364</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3408</v>
      </c>
    </row>
    <row r="100" s="2" customFormat="1" ht="24.15" customHeight="1">
      <c r="A100" s="39"/>
      <c r="B100" s="40"/>
      <c r="C100" s="213" t="s">
        <v>269</v>
      </c>
      <c r="D100" s="213" t="s">
        <v>247</v>
      </c>
      <c r="E100" s="214" t="s">
        <v>372</v>
      </c>
      <c r="F100" s="215" t="s">
        <v>373</v>
      </c>
      <c r="G100" s="216" t="s">
        <v>258</v>
      </c>
      <c r="H100" s="217">
        <v>16</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80</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80</v>
      </c>
      <c r="BM100" s="224" t="s">
        <v>3409</v>
      </c>
    </row>
    <row r="101" s="2" customFormat="1" ht="21.75" customHeight="1">
      <c r="A101" s="39"/>
      <c r="B101" s="40"/>
      <c r="C101" s="231" t="s">
        <v>275</v>
      </c>
      <c r="D101" s="231" t="s">
        <v>241</v>
      </c>
      <c r="E101" s="232" t="s">
        <v>375</v>
      </c>
      <c r="F101" s="233" t="s">
        <v>376</v>
      </c>
      <c r="G101" s="234" t="s">
        <v>258</v>
      </c>
      <c r="H101" s="235">
        <v>45</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3410</v>
      </c>
    </row>
    <row r="102" s="2" customFormat="1" ht="16.5" customHeight="1">
      <c r="A102" s="39"/>
      <c r="B102" s="40"/>
      <c r="C102" s="231" t="s">
        <v>288</v>
      </c>
      <c r="D102" s="231" t="s">
        <v>241</v>
      </c>
      <c r="E102" s="232" t="s">
        <v>378</v>
      </c>
      <c r="F102" s="233" t="s">
        <v>379</v>
      </c>
      <c r="G102" s="234" t="s">
        <v>250</v>
      </c>
      <c r="H102" s="235">
        <v>8</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3411</v>
      </c>
    </row>
    <row r="103" s="2" customFormat="1" ht="16.5" customHeight="1">
      <c r="A103" s="39"/>
      <c r="B103" s="40"/>
      <c r="C103" s="231" t="s">
        <v>263</v>
      </c>
      <c r="D103" s="231" t="s">
        <v>241</v>
      </c>
      <c r="E103" s="232" t="s">
        <v>3412</v>
      </c>
      <c r="F103" s="233" t="s">
        <v>3413</v>
      </c>
      <c r="G103" s="234" t="s">
        <v>250</v>
      </c>
      <c r="H103" s="235">
        <v>7</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3414</v>
      </c>
    </row>
    <row r="104" s="2" customFormat="1" ht="16.5" customHeight="1">
      <c r="A104" s="39"/>
      <c r="B104" s="40"/>
      <c r="C104" s="231" t="s">
        <v>302</v>
      </c>
      <c r="D104" s="231" t="s">
        <v>241</v>
      </c>
      <c r="E104" s="232" t="s">
        <v>774</v>
      </c>
      <c r="F104" s="233" t="s">
        <v>775</v>
      </c>
      <c r="G104" s="234" t="s">
        <v>250</v>
      </c>
      <c r="H104" s="235">
        <v>6</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3415</v>
      </c>
    </row>
    <row r="105" s="2" customFormat="1" ht="16.5" customHeight="1">
      <c r="A105" s="39"/>
      <c r="B105" s="40"/>
      <c r="C105" s="231" t="s">
        <v>308</v>
      </c>
      <c r="D105" s="231" t="s">
        <v>241</v>
      </c>
      <c r="E105" s="232" t="s">
        <v>779</v>
      </c>
      <c r="F105" s="233" t="s">
        <v>780</v>
      </c>
      <c r="G105" s="234" t="s">
        <v>258</v>
      </c>
      <c r="H105" s="235">
        <v>6</v>
      </c>
      <c r="I105" s="236"/>
      <c r="J105" s="237">
        <f>ROUND(I105*H105,2)</f>
        <v>0</v>
      </c>
      <c r="K105" s="233" t="s">
        <v>359</v>
      </c>
      <c r="L105" s="238"/>
      <c r="M105" s="239" t="s">
        <v>19</v>
      </c>
      <c r="N105" s="240"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364</v>
      </c>
      <c r="AT105" s="224" t="s">
        <v>241</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3416</v>
      </c>
    </row>
    <row r="106" s="12" customFormat="1" ht="22.8" customHeight="1">
      <c r="A106" s="12"/>
      <c r="B106" s="197"/>
      <c r="C106" s="198"/>
      <c r="D106" s="199" t="s">
        <v>72</v>
      </c>
      <c r="E106" s="211" t="s">
        <v>381</v>
      </c>
      <c r="F106" s="211" t="s">
        <v>382</v>
      </c>
      <c r="G106" s="198"/>
      <c r="H106" s="198"/>
      <c r="I106" s="201"/>
      <c r="J106" s="212">
        <f>BK106</f>
        <v>0</v>
      </c>
      <c r="K106" s="198"/>
      <c r="L106" s="203"/>
      <c r="M106" s="204"/>
      <c r="N106" s="205"/>
      <c r="O106" s="205"/>
      <c r="P106" s="206">
        <f>SUM(P107:P116)</f>
        <v>0</v>
      </c>
      <c r="Q106" s="205"/>
      <c r="R106" s="206">
        <f>SUM(R107:R116)</f>
        <v>0</v>
      </c>
      <c r="S106" s="205"/>
      <c r="T106" s="207">
        <f>SUM(T107:T116)</f>
        <v>0</v>
      </c>
      <c r="U106" s="12"/>
      <c r="V106" s="12"/>
      <c r="W106" s="12"/>
      <c r="X106" s="12"/>
      <c r="Y106" s="12"/>
      <c r="Z106" s="12"/>
      <c r="AA106" s="12"/>
      <c r="AB106" s="12"/>
      <c r="AC106" s="12"/>
      <c r="AD106" s="12"/>
      <c r="AE106" s="12"/>
      <c r="AR106" s="208" t="s">
        <v>80</v>
      </c>
      <c r="AT106" s="209" t="s">
        <v>72</v>
      </c>
      <c r="AU106" s="209" t="s">
        <v>80</v>
      </c>
      <c r="AY106" s="208" t="s">
        <v>244</v>
      </c>
      <c r="BK106" s="210">
        <f>SUM(BK107:BK116)</f>
        <v>0</v>
      </c>
    </row>
    <row r="107" s="2" customFormat="1" ht="55.5" customHeight="1">
      <c r="A107" s="39"/>
      <c r="B107" s="40"/>
      <c r="C107" s="213" t="s">
        <v>313</v>
      </c>
      <c r="D107" s="213" t="s">
        <v>247</v>
      </c>
      <c r="E107" s="214" t="s">
        <v>383</v>
      </c>
      <c r="F107" s="215" t="s">
        <v>384</v>
      </c>
      <c r="G107" s="216" t="s">
        <v>250</v>
      </c>
      <c r="H107" s="217">
        <v>1243</v>
      </c>
      <c r="I107" s="218"/>
      <c r="J107" s="219">
        <f>ROUND(I107*H107,2)</f>
        <v>0</v>
      </c>
      <c r="K107" s="215" t="s">
        <v>359</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264</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264</v>
      </c>
      <c r="BM107" s="224" t="s">
        <v>3417</v>
      </c>
    </row>
    <row r="108" s="2" customFormat="1" ht="55.5" customHeight="1">
      <c r="A108" s="39"/>
      <c r="B108" s="40"/>
      <c r="C108" s="213" t="s">
        <v>8</v>
      </c>
      <c r="D108" s="213" t="s">
        <v>247</v>
      </c>
      <c r="E108" s="214" t="s">
        <v>386</v>
      </c>
      <c r="F108" s="215" t="s">
        <v>387</v>
      </c>
      <c r="G108" s="216" t="s">
        <v>250</v>
      </c>
      <c r="H108" s="217">
        <v>484</v>
      </c>
      <c r="I108" s="218"/>
      <c r="J108" s="219">
        <f>ROUND(I108*H108,2)</f>
        <v>0</v>
      </c>
      <c r="K108" s="215" t="s">
        <v>359</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264</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264</v>
      </c>
      <c r="BM108" s="224" t="s">
        <v>3418</v>
      </c>
    </row>
    <row r="109" s="2" customFormat="1" ht="49.05" customHeight="1">
      <c r="A109" s="39"/>
      <c r="B109" s="40"/>
      <c r="C109" s="213" t="s">
        <v>322</v>
      </c>
      <c r="D109" s="213" t="s">
        <v>247</v>
      </c>
      <c r="E109" s="214" t="s">
        <v>389</v>
      </c>
      <c r="F109" s="215" t="s">
        <v>390</v>
      </c>
      <c r="G109" s="216" t="s">
        <v>258</v>
      </c>
      <c r="H109" s="217">
        <v>4</v>
      </c>
      <c r="I109" s="218"/>
      <c r="J109" s="219">
        <f>ROUND(I109*H109,2)</f>
        <v>0</v>
      </c>
      <c r="K109" s="215" t="s">
        <v>359</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391</v>
      </c>
      <c r="AT109" s="224" t="s">
        <v>247</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391</v>
      </c>
      <c r="BM109" s="224" t="s">
        <v>3419</v>
      </c>
    </row>
    <row r="110" s="2" customFormat="1" ht="49.05" customHeight="1">
      <c r="A110" s="39"/>
      <c r="B110" s="40"/>
      <c r="C110" s="213" t="s">
        <v>327</v>
      </c>
      <c r="D110" s="213" t="s">
        <v>247</v>
      </c>
      <c r="E110" s="214" t="s">
        <v>393</v>
      </c>
      <c r="F110" s="215" t="s">
        <v>394</v>
      </c>
      <c r="G110" s="216" t="s">
        <v>258</v>
      </c>
      <c r="H110" s="217">
        <v>2</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391</v>
      </c>
      <c r="AT110" s="224" t="s">
        <v>247</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391</v>
      </c>
      <c r="BM110" s="224" t="s">
        <v>3420</v>
      </c>
    </row>
    <row r="111" s="2" customFormat="1" ht="24.15" customHeight="1">
      <c r="A111" s="39"/>
      <c r="B111" s="40"/>
      <c r="C111" s="231" t="s">
        <v>332</v>
      </c>
      <c r="D111" s="231" t="s">
        <v>241</v>
      </c>
      <c r="E111" s="232" t="s">
        <v>396</v>
      </c>
      <c r="F111" s="233" t="s">
        <v>397</v>
      </c>
      <c r="G111" s="234" t="s">
        <v>250</v>
      </c>
      <c r="H111" s="235">
        <v>1243</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3421</v>
      </c>
    </row>
    <row r="112" s="2" customFormat="1" ht="24.15" customHeight="1">
      <c r="A112" s="39"/>
      <c r="B112" s="40"/>
      <c r="C112" s="231" t="s">
        <v>252</v>
      </c>
      <c r="D112" s="231" t="s">
        <v>241</v>
      </c>
      <c r="E112" s="232" t="s">
        <v>399</v>
      </c>
      <c r="F112" s="233" t="s">
        <v>400</v>
      </c>
      <c r="G112" s="234" t="s">
        <v>250</v>
      </c>
      <c r="H112" s="235">
        <v>484</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364</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3422</v>
      </c>
    </row>
    <row r="113" s="2" customFormat="1" ht="24.15" customHeight="1">
      <c r="A113" s="39"/>
      <c r="B113" s="40"/>
      <c r="C113" s="231" t="s">
        <v>411</v>
      </c>
      <c r="D113" s="231" t="s">
        <v>241</v>
      </c>
      <c r="E113" s="232" t="s">
        <v>402</v>
      </c>
      <c r="F113" s="233" t="s">
        <v>403</v>
      </c>
      <c r="G113" s="234" t="s">
        <v>258</v>
      </c>
      <c r="H113" s="235">
        <v>2</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364</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3423</v>
      </c>
    </row>
    <row r="114" s="2" customFormat="1" ht="24.15" customHeight="1">
      <c r="A114" s="39"/>
      <c r="B114" s="40"/>
      <c r="C114" s="231" t="s">
        <v>416</v>
      </c>
      <c r="D114" s="231" t="s">
        <v>241</v>
      </c>
      <c r="E114" s="232" t="s">
        <v>405</v>
      </c>
      <c r="F114" s="233" t="s">
        <v>406</v>
      </c>
      <c r="G114" s="234" t="s">
        <v>258</v>
      </c>
      <c r="H114" s="235">
        <v>1</v>
      </c>
      <c r="I114" s="236"/>
      <c r="J114" s="237">
        <f>ROUND(I114*H114,2)</f>
        <v>0</v>
      </c>
      <c r="K114" s="233" t="s">
        <v>359</v>
      </c>
      <c r="L114" s="238"/>
      <c r="M114" s="239" t="s">
        <v>19</v>
      </c>
      <c r="N114" s="240"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364</v>
      </c>
      <c r="AT114" s="224" t="s">
        <v>241</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3424</v>
      </c>
    </row>
    <row r="115" s="2" customFormat="1" ht="33" customHeight="1">
      <c r="A115" s="39"/>
      <c r="B115" s="40"/>
      <c r="C115" s="213" t="s">
        <v>420</v>
      </c>
      <c r="D115" s="213" t="s">
        <v>247</v>
      </c>
      <c r="E115" s="214" t="s">
        <v>408</v>
      </c>
      <c r="F115" s="215" t="s">
        <v>409</v>
      </c>
      <c r="G115" s="216" t="s">
        <v>258</v>
      </c>
      <c r="H115" s="217">
        <v>2</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264</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264</v>
      </c>
      <c r="BM115" s="224" t="s">
        <v>3425</v>
      </c>
    </row>
    <row r="116" s="2" customFormat="1" ht="33" customHeight="1">
      <c r="A116" s="39"/>
      <c r="B116" s="40"/>
      <c r="C116" s="213" t="s">
        <v>424</v>
      </c>
      <c r="D116" s="213" t="s">
        <v>247</v>
      </c>
      <c r="E116" s="214" t="s">
        <v>412</v>
      </c>
      <c r="F116" s="215" t="s">
        <v>413</v>
      </c>
      <c r="G116" s="216" t="s">
        <v>258</v>
      </c>
      <c r="H116" s="217">
        <v>1</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264</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264</v>
      </c>
      <c r="BM116" s="224" t="s">
        <v>3426</v>
      </c>
    </row>
    <row r="117" s="12" customFormat="1" ht="25.92" customHeight="1">
      <c r="A117" s="12"/>
      <c r="B117" s="197"/>
      <c r="C117" s="198"/>
      <c r="D117" s="199" t="s">
        <v>72</v>
      </c>
      <c r="E117" s="200" t="s">
        <v>88</v>
      </c>
      <c r="F117" s="200" t="s">
        <v>415</v>
      </c>
      <c r="G117" s="198"/>
      <c r="H117" s="198"/>
      <c r="I117" s="201"/>
      <c r="J117" s="202">
        <f>BK117</f>
        <v>0</v>
      </c>
      <c r="K117" s="198"/>
      <c r="L117" s="203"/>
      <c r="M117" s="204"/>
      <c r="N117" s="205"/>
      <c r="O117" s="205"/>
      <c r="P117" s="206">
        <f>P118+SUM(P119:P126)</f>
        <v>0</v>
      </c>
      <c r="Q117" s="205"/>
      <c r="R117" s="206">
        <f>R118+SUM(R119:R126)</f>
        <v>0</v>
      </c>
      <c r="S117" s="205"/>
      <c r="T117" s="207">
        <f>T118+SUM(T119:T126)</f>
        <v>0</v>
      </c>
      <c r="U117" s="12"/>
      <c r="V117" s="12"/>
      <c r="W117" s="12"/>
      <c r="X117" s="12"/>
      <c r="Y117" s="12"/>
      <c r="Z117" s="12"/>
      <c r="AA117" s="12"/>
      <c r="AB117" s="12"/>
      <c r="AC117" s="12"/>
      <c r="AD117" s="12"/>
      <c r="AE117" s="12"/>
      <c r="AR117" s="208" t="s">
        <v>80</v>
      </c>
      <c r="AT117" s="209" t="s">
        <v>72</v>
      </c>
      <c r="AU117" s="209" t="s">
        <v>73</v>
      </c>
      <c r="AY117" s="208" t="s">
        <v>244</v>
      </c>
      <c r="BK117" s="210">
        <f>BK118+SUM(BK119:BK126)</f>
        <v>0</v>
      </c>
    </row>
    <row r="118" s="2" customFormat="1" ht="21.75" customHeight="1">
      <c r="A118" s="39"/>
      <c r="B118" s="40"/>
      <c r="C118" s="231" t="s">
        <v>7</v>
      </c>
      <c r="D118" s="231" t="s">
        <v>241</v>
      </c>
      <c r="E118" s="232" t="s">
        <v>421</v>
      </c>
      <c r="F118" s="233" t="s">
        <v>422</v>
      </c>
      <c r="G118" s="234" t="s">
        <v>258</v>
      </c>
      <c r="H118" s="235">
        <v>1</v>
      </c>
      <c r="I118" s="236"/>
      <c r="J118" s="237">
        <f>ROUND(I118*H118,2)</f>
        <v>0</v>
      </c>
      <c r="K118" s="233" t="s">
        <v>359</v>
      </c>
      <c r="L118" s="238"/>
      <c r="M118" s="239" t="s">
        <v>19</v>
      </c>
      <c r="N118" s="240"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364</v>
      </c>
      <c r="AT118" s="224" t="s">
        <v>241</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279</v>
      </c>
      <c r="BM118" s="224" t="s">
        <v>3427</v>
      </c>
    </row>
    <row r="119" s="2" customFormat="1" ht="21.75" customHeight="1">
      <c r="A119" s="39"/>
      <c r="B119" s="40"/>
      <c r="C119" s="231" t="s">
        <v>431</v>
      </c>
      <c r="D119" s="231" t="s">
        <v>241</v>
      </c>
      <c r="E119" s="232" t="s">
        <v>3428</v>
      </c>
      <c r="F119" s="233" t="s">
        <v>3429</v>
      </c>
      <c r="G119" s="234" t="s">
        <v>258</v>
      </c>
      <c r="H119" s="235">
        <v>2</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3430</v>
      </c>
    </row>
    <row r="120" s="2" customFormat="1" ht="16.5" customHeight="1">
      <c r="A120" s="39"/>
      <c r="B120" s="40"/>
      <c r="C120" s="231" t="s">
        <v>437</v>
      </c>
      <c r="D120" s="231" t="s">
        <v>241</v>
      </c>
      <c r="E120" s="232" t="s">
        <v>417</v>
      </c>
      <c r="F120" s="233" t="s">
        <v>418</v>
      </c>
      <c r="G120" s="234" t="s">
        <v>258</v>
      </c>
      <c r="H120" s="235">
        <v>4</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364</v>
      </c>
      <c r="AT120" s="224" t="s">
        <v>241</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3431</v>
      </c>
    </row>
    <row r="121" s="2" customFormat="1" ht="16.5" customHeight="1">
      <c r="A121" s="39"/>
      <c r="B121" s="40"/>
      <c r="C121" s="231" t="s">
        <v>442</v>
      </c>
      <c r="D121" s="231" t="s">
        <v>241</v>
      </c>
      <c r="E121" s="232" t="s">
        <v>930</v>
      </c>
      <c r="F121" s="233" t="s">
        <v>931</v>
      </c>
      <c r="G121" s="234" t="s">
        <v>258</v>
      </c>
      <c r="H121" s="235">
        <v>1</v>
      </c>
      <c r="I121" s="236"/>
      <c r="J121" s="237">
        <f>ROUND(I121*H121,2)</f>
        <v>0</v>
      </c>
      <c r="K121" s="233" t="s">
        <v>359</v>
      </c>
      <c r="L121" s="238"/>
      <c r="M121" s="239" t="s">
        <v>19</v>
      </c>
      <c r="N121" s="240"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440</v>
      </c>
      <c r="AT121" s="224" t="s">
        <v>241</v>
      </c>
      <c r="AU121" s="224" t="s">
        <v>80</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440</v>
      </c>
      <c r="BM121" s="224" t="s">
        <v>3432</v>
      </c>
    </row>
    <row r="122" s="2" customFormat="1" ht="24.15" customHeight="1">
      <c r="A122" s="39"/>
      <c r="B122" s="40"/>
      <c r="C122" s="213" t="s">
        <v>446</v>
      </c>
      <c r="D122" s="213" t="s">
        <v>247</v>
      </c>
      <c r="E122" s="214" t="s">
        <v>432</v>
      </c>
      <c r="F122" s="215" t="s">
        <v>433</v>
      </c>
      <c r="G122" s="216" t="s">
        <v>258</v>
      </c>
      <c r="H122" s="217">
        <v>1</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252</v>
      </c>
      <c r="AT122" s="224" t="s">
        <v>247</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252</v>
      </c>
      <c r="BM122" s="224" t="s">
        <v>3433</v>
      </c>
    </row>
    <row r="123" s="2" customFormat="1" ht="49.05" customHeight="1">
      <c r="A123" s="39"/>
      <c r="B123" s="40"/>
      <c r="C123" s="213" t="s">
        <v>450</v>
      </c>
      <c r="D123" s="213" t="s">
        <v>247</v>
      </c>
      <c r="E123" s="214" t="s">
        <v>933</v>
      </c>
      <c r="F123" s="215" t="s">
        <v>934</v>
      </c>
      <c r="G123" s="216" t="s">
        <v>258</v>
      </c>
      <c r="H123" s="217">
        <v>1</v>
      </c>
      <c r="I123" s="218"/>
      <c r="J123" s="219">
        <f>ROUND(I123*H123,2)</f>
        <v>0</v>
      </c>
      <c r="K123" s="215" t="s">
        <v>359</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264</v>
      </c>
      <c r="AT123" s="224" t="s">
        <v>247</v>
      </c>
      <c r="AU123" s="224" t="s">
        <v>80</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264</v>
      </c>
      <c r="BM123" s="224" t="s">
        <v>3434</v>
      </c>
    </row>
    <row r="124" s="2" customFormat="1" ht="24.15" customHeight="1">
      <c r="A124" s="39"/>
      <c r="B124" s="40"/>
      <c r="C124" s="213" t="s">
        <v>454</v>
      </c>
      <c r="D124" s="213" t="s">
        <v>247</v>
      </c>
      <c r="E124" s="214" t="s">
        <v>3435</v>
      </c>
      <c r="F124" s="215" t="s">
        <v>3436</v>
      </c>
      <c r="G124" s="216" t="s">
        <v>258</v>
      </c>
      <c r="H124" s="217">
        <v>3</v>
      </c>
      <c r="I124" s="218"/>
      <c r="J124" s="219">
        <f>ROUND(I124*H124,2)</f>
        <v>0</v>
      </c>
      <c r="K124" s="215" t="s">
        <v>359</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264</v>
      </c>
      <c r="AT124" s="224" t="s">
        <v>247</v>
      </c>
      <c r="AU124" s="224" t="s">
        <v>80</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264</v>
      </c>
      <c r="BM124" s="224" t="s">
        <v>3437</v>
      </c>
    </row>
    <row r="125" s="2" customFormat="1" ht="37.8" customHeight="1">
      <c r="A125" s="39"/>
      <c r="B125" s="40"/>
      <c r="C125" s="213" t="s">
        <v>458</v>
      </c>
      <c r="D125" s="213" t="s">
        <v>247</v>
      </c>
      <c r="E125" s="214" t="s">
        <v>3438</v>
      </c>
      <c r="F125" s="215" t="s">
        <v>3439</v>
      </c>
      <c r="G125" s="216" t="s">
        <v>258</v>
      </c>
      <c r="H125" s="217">
        <v>3</v>
      </c>
      <c r="I125" s="218"/>
      <c r="J125" s="219">
        <f>ROUND(I125*H125,2)</f>
        <v>0</v>
      </c>
      <c r="K125" s="215" t="s">
        <v>359</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264</v>
      </c>
      <c r="AT125" s="224" t="s">
        <v>247</v>
      </c>
      <c r="AU125" s="224" t="s">
        <v>80</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264</v>
      </c>
      <c r="BM125" s="224" t="s">
        <v>3440</v>
      </c>
    </row>
    <row r="126" s="12" customFormat="1" ht="22.8" customHeight="1">
      <c r="A126" s="12"/>
      <c r="B126" s="197"/>
      <c r="C126" s="198"/>
      <c r="D126" s="199" t="s">
        <v>72</v>
      </c>
      <c r="E126" s="211" t="s">
        <v>435</v>
      </c>
      <c r="F126" s="211" t="s">
        <v>436</v>
      </c>
      <c r="G126" s="198"/>
      <c r="H126" s="198"/>
      <c r="I126" s="201"/>
      <c r="J126" s="212">
        <f>BK126</f>
        <v>0</v>
      </c>
      <c r="K126" s="198"/>
      <c r="L126" s="203"/>
      <c r="M126" s="204"/>
      <c r="N126" s="205"/>
      <c r="O126" s="205"/>
      <c r="P126" s="206">
        <f>SUM(P127:P145)</f>
        <v>0</v>
      </c>
      <c r="Q126" s="205"/>
      <c r="R126" s="206">
        <f>SUM(R127:R145)</f>
        <v>0</v>
      </c>
      <c r="S126" s="205"/>
      <c r="T126" s="207">
        <f>SUM(T127:T145)</f>
        <v>0</v>
      </c>
      <c r="U126" s="12"/>
      <c r="V126" s="12"/>
      <c r="W126" s="12"/>
      <c r="X126" s="12"/>
      <c r="Y126" s="12"/>
      <c r="Z126" s="12"/>
      <c r="AA126" s="12"/>
      <c r="AB126" s="12"/>
      <c r="AC126" s="12"/>
      <c r="AD126" s="12"/>
      <c r="AE126" s="12"/>
      <c r="AR126" s="208" t="s">
        <v>80</v>
      </c>
      <c r="AT126" s="209" t="s">
        <v>72</v>
      </c>
      <c r="AU126" s="209" t="s">
        <v>80</v>
      </c>
      <c r="AY126" s="208" t="s">
        <v>244</v>
      </c>
      <c r="BK126" s="210">
        <f>SUM(BK127:BK145)</f>
        <v>0</v>
      </c>
    </row>
    <row r="127" s="2" customFormat="1" ht="16.5" customHeight="1">
      <c r="A127" s="39"/>
      <c r="B127" s="40"/>
      <c r="C127" s="231" t="s">
        <v>462</v>
      </c>
      <c r="D127" s="231" t="s">
        <v>241</v>
      </c>
      <c r="E127" s="232" t="s">
        <v>438</v>
      </c>
      <c r="F127" s="233" t="s">
        <v>439</v>
      </c>
      <c r="G127" s="234" t="s">
        <v>258</v>
      </c>
      <c r="H127" s="235">
        <v>1</v>
      </c>
      <c r="I127" s="236"/>
      <c r="J127" s="237">
        <f>ROUND(I127*H127,2)</f>
        <v>0</v>
      </c>
      <c r="K127" s="233" t="s">
        <v>359</v>
      </c>
      <c r="L127" s="238"/>
      <c r="M127" s="239" t="s">
        <v>19</v>
      </c>
      <c r="N127" s="240"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440</v>
      </c>
      <c r="AT127" s="224" t="s">
        <v>241</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440</v>
      </c>
      <c r="BM127" s="224" t="s">
        <v>3441</v>
      </c>
    </row>
    <row r="128" s="2" customFormat="1" ht="55.5" customHeight="1">
      <c r="A128" s="39"/>
      <c r="B128" s="40"/>
      <c r="C128" s="213" t="s">
        <v>466</v>
      </c>
      <c r="D128" s="213" t="s">
        <v>247</v>
      </c>
      <c r="E128" s="214" t="s">
        <v>443</v>
      </c>
      <c r="F128" s="215" t="s">
        <v>444</v>
      </c>
      <c r="G128" s="216" t="s">
        <v>258</v>
      </c>
      <c r="H128" s="217">
        <v>1</v>
      </c>
      <c r="I128" s="218"/>
      <c r="J128" s="219">
        <f>ROUND(I128*H128,2)</f>
        <v>0</v>
      </c>
      <c r="K128" s="215" t="s">
        <v>359</v>
      </c>
      <c r="L128" s="45"/>
      <c r="M128" s="220" t="s">
        <v>19</v>
      </c>
      <c r="N128" s="221"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264</v>
      </c>
      <c r="AT128" s="224" t="s">
        <v>247</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264</v>
      </c>
      <c r="BM128" s="224" t="s">
        <v>3442</v>
      </c>
    </row>
    <row r="129" s="2" customFormat="1" ht="16.5" customHeight="1">
      <c r="A129" s="39"/>
      <c r="B129" s="40"/>
      <c r="C129" s="231" t="s">
        <v>470</v>
      </c>
      <c r="D129" s="231" t="s">
        <v>241</v>
      </c>
      <c r="E129" s="232" t="s">
        <v>447</v>
      </c>
      <c r="F129" s="233" t="s">
        <v>448</v>
      </c>
      <c r="G129" s="234" t="s">
        <v>258</v>
      </c>
      <c r="H129" s="235">
        <v>1</v>
      </c>
      <c r="I129" s="236"/>
      <c r="J129" s="237">
        <f>ROUND(I129*H129,2)</f>
        <v>0</v>
      </c>
      <c r="K129" s="233" t="s">
        <v>359</v>
      </c>
      <c r="L129" s="238"/>
      <c r="M129" s="239" t="s">
        <v>19</v>
      </c>
      <c r="N129" s="240"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364</v>
      </c>
      <c r="AT129" s="224" t="s">
        <v>241</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3443</v>
      </c>
    </row>
    <row r="130" s="2" customFormat="1" ht="16.5" customHeight="1">
      <c r="A130" s="39"/>
      <c r="B130" s="40"/>
      <c r="C130" s="213" t="s">
        <v>474</v>
      </c>
      <c r="D130" s="213" t="s">
        <v>247</v>
      </c>
      <c r="E130" s="214" t="s">
        <v>459</v>
      </c>
      <c r="F130" s="215" t="s">
        <v>460</v>
      </c>
      <c r="G130" s="216" t="s">
        <v>258</v>
      </c>
      <c r="H130" s="217">
        <v>1</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264</v>
      </c>
      <c r="AT130" s="224" t="s">
        <v>247</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264</v>
      </c>
      <c r="BM130" s="224" t="s">
        <v>3444</v>
      </c>
    </row>
    <row r="131" s="2" customFormat="1" ht="16.5" customHeight="1">
      <c r="A131" s="39"/>
      <c r="B131" s="40"/>
      <c r="C131" s="231" t="s">
        <v>478</v>
      </c>
      <c r="D131" s="231" t="s">
        <v>241</v>
      </c>
      <c r="E131" s="232" t="s">
        <v>463</v>
      </c>
      <c r="F131" s="233" t="s">
        <v>464</v>
      </c>
      <c r="G131" s="234" t="s">
        <v>258</v>
      </c>
      <c r="H131" s="235">
        <v>1</v>
      </c>
      <c r="I131" s="236"/>
      <c r="J131" s="237">
        <f>ROUND(I131*H131,2)</f>
        <v>0</v>
      </c>
      <c r="K131" s="233" t="s">
        <v>359</v>
      </c>
      <c r="L131" s="238"/>
      <c r="M131" s="239" t="s">
        <v>19</v>
      </c>
      <c r="N131" s="240"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440</v>
      </c>
      <c r="AT131" s="224" t="s">
        <v>241</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440</v>
      </c>
      <c r="BM131" s="224" t="s">
        <v>3445</v>
      </c>
    </row>
    <row r="132" s="2" customFormat="1" ht="16.5" customHeight="1">
      <c r="A132" s="39"/>
      <c r="B132" s="40"/>
      <c r="C132" s="231" t="s">
        <v>482</v>
      </c>
      <c r="D132" s="231" t="s">
        <v>241</v>
      </c>
      <c r="E132" s="232" t="s">
        <v>467</v>
      </c>
      <c r="F132" s="233" t="s">
        <v>468</v>
      </c>
      <c r="G132" s="234" t="s">
        <v>258</v>
      </c>
      <c r="H132" s="235">
        <v>2</v>
      </c>
      <c r="I132" s="236"/>
      <c r="J132" s="237">
        <f>ROUND(I132*H132,2)</f>
        <v>0</v>
      </c>
      <c r="K132" s="233" t="s">
        <v>359</v>
      </c>
      <c r="L132" s="238"/>
      <c r="M132" s="239" t="s">
        <v>19</v>
      </c>
      <c r="N132" s="240"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364</v>
      </c>
      <c r="AT132" s="224" t="s">
        <v>241</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279</v>
      </c>
      <c r="BM132" s="224" t="s">
        <v>3446</v>
      </c>
    </row>
    <row r="133" s="2" customFormat="1" ht="16.5" customHeight="1">
      <c r="A133" s="39"/>
      <c r="B133" s="40"/>
      <c r="C133" s="213" t="s">
        <v>486</v>
      </c>
      <c r="D133" s="213" t="s">
        <v>247</v>
      </c>
      <c r="E133" s="214" t="s">
        <v>471</v>
      </c>
      <c r="F133" s="215" t="s">
        <v>472</v>
      </c>
      <c r="G133" s="216" t="s">
        <v>258</v>
      </c>
      <c r="H133" s="217">
        <v>1</v>
      </c>
      <c r="I133" s="218"/>
      <c r="J133" s="219">
        <f>ROUND(I133*H133,2)</f>
        <v>0</v>
      </c>
      <c r="K133" s="215" t="s">
        <v>359</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264</v>
      </c>
      <c r="AT133" s="224" t="s">
        <v>247</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264</v>
      </c>
      <c r="BM133" s="224" t="s">
        <v>3447</v>
      </c>
    </row>
    <row r="134" s="2" customFormat="1" ht="16.5" customHeight="1">
      <c r="A134" s="39"/>
      <c r="B134" s="40"/>
      <c r="C134" s="213" t="s">
        <v>490</v>
      </c>
      <c r="D134" s="213" t="s">
        <v>247</v>
      </c>
      <c r="E134" s="214" t="s">
        <v>475</v>
      </c>
      <c r="F134" s="215" t="s">
        <v>476</v>
      </c>
      <c r="G134" s="216" t="s">
        <v>258</v>
      </c>
      <c r="H134" s="217">
        <v>1</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80</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80</v>
      </c>
      <c r="BM134" s="224" t="s">
        <v>3448</v>
      </c>
    </row>
    <row r="135" s="2" customFormat="1" ht="24.15" customHeight="1">
      <c r="A135" s="39"/>
      <c r="B135" s="40"/>
      <c r="C135" s="231" t="s">
        <v>494</v>
      </c>
      <c r="D135" s="231" t="s">
        <v>241</v>
      </c>
      <c r="E135" s="232" t="s">
        <v>479</v>
      </c>
      <c r="F135" s="233" t="s">
        <v>480</v>
      </c>
      <c r="G135" s="234" t="s">
        <v>258</v>
      </c>
      <c r="H135" s="235">
        <v>1</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3449</v>
      </c>
    </row>
    <row r="136" s="2" customFormat="1" ht="24.15" customHeight="1">
      <c r="A136" s="39"/>
      <c r="B136" s="40"/>
      <c r="C136" s="231" t="s">
        <v>499</v>
      </c>
      <c r="D136" s="231" t="s">
        <v>241</v>
      </c>
      <c r="E136" s="232" t="s">
        <v>483</v>
      </c>
      <c r="F136" s="233" t="s">
        <v>484</v>
      </c>
      <c r="G136" s="234" t="s">
        <v>258</v>
      </c>
      <c r="H136" s="235">
        <v>1</v>
      </c>
      <c r="I136" s="236"/>
      <c r="J136" s="237">
        <f>ROUND(I136*H136,2)</f>
        <v>0</v>
      </c>
      <c r="K136" s="233" t="s">
        <v>359</v>
      </c>
      <c r="L136" s="238"/>
      <c r="M136" s="239" t="s">
        <v>19</v>
      </c>
      <c r="N136" s="240"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364</v>
      </c>
      <c r="AT136" s="224" t="s">
        <v>241</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279</v>
      </c>
      <c r="BM136" s="224" t="s">
        <v>3450</v>
      </c>
    </row>
    <row r="137" s="2" customFormat="1" ht="24.15" customHeight="1">
      <c r="A137" s="39"/>
      <c r="B137" s="40"/>
      <c r="C137" s="231" t="s">
        <v>503</v>
      </c>
      <c r="D137" s="231" t="s">
        <v>241</v>
      </c>
      <c r="E137" s="232" t="s">
        <v>487</v>
      </c>
      <c r="F137" s="233" t="s">
        <v>488</v>
      </c>
      <c r="G137" s="234" t="s">
        <v>258</v>
      </c>
      <c r="H137" s="235">
        <v>1</v>
      </c>
      <c r="I137" s="236"/>
      <c r="J137" s="237">
        <f>ROUND(I137*H137,2)</f>
        <v>0</v>
      </c>
      <c r="K137" s="233" t="s">
        <v>359</v>
      </c>
      <c r="L137" s="238"/>
      <c r="M137" s="239" t="s">
        <v>19</v>
      </c>
      <c r="N137" s="240"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364</v>
      </c>
      <c r="AT137" s="224" t="s">
        <v>241</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3451</v>
      </c>
    </row>
    <row r="138" s="2" customFormat="1" ht="24.15" customHeight="1">
      <c r="A138" s="39"/>
      <c r="B138" s="40"/>
      <c r="C138" s="231" t="s">
        <v>507</v>
      </c>
      <c r="D138" s="231" t="s">
        <v>241</v>
      </c>
      <c r="E138" s="232" t="s">
        <v>491</v>
      </c>
      <c r="F138" s="233" t="s">
        <v>492</v>
      </c>
      <c r="G138" s="234" t="s">
        <v>258</v>
      </c>
      <c r="H138" s="235">
        <v>1</v>
      </c>
      <c r="I138" s="236"/>
      <c r="J138" s="237">
        <f>ROUND(I138*H138,2)</f>
        <v>0</v>
      </c>
      <c r="K138" s="233" t="s">
        <v>359</v>
      </c>
      <c r="L138" s="238"/>
      <c r="M138" s="239" t="s">
        <v>19</v>
      </c>
      <c r="N138" s="240"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364</v>
      </c>
      <c r="AT138" s="224" t="s">
        <v>241</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3452</v>
      </c>
    </row>
    <row r="139" s="2" customFormat="1" ht="21.75" customHeight="1">
      <c r="A139" s="39"/>
      <c r="B139" s="40"/>
      <c r="C139" s="231" t="s">
        <v>513</v>
      </c>
      <c r="D139" s="231" t="s">
        <v>241</v>
      </c>
      <c r="E139" s="232" t="s">
        <v>495</v>
      </c>
      <c r="F139" s="233" t="s">
        <v>496</v>
      </c>
      <c r="G139" s="234" t="s">
        <v>258</v>
      </c>
      <c r="H139" s="235">
        <v>4</v>
      </c>
      <c r="I139" s="236"/>
      <c r="J139" s="237">
        <f>ROUND(I139*H139,2)</f>
        <v>0</v>
      </c>
      <c r="K139" s="233" t="s">
        <v>359</v>
      </c>
      <c r="L139" s="238"/>
      <c r="M139" s="239" t="s">
        <v>19</v>
      </c>
      <c r="N139" s="240"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364</v>
      </c>
      <c r="AT139" s="224" t="s">
        <v>241</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279</v>
      </c>
      <c r="BM139" s="224" t="s">
        <v>3453</v>
      </c>
    </row>
    <row r="140" s="2" customFormat="1">
      <c r="A140" s="39"/>
      <c r="B140" s="40"/>
      <c r="C140" s="41"/>
      <c r="D140" s="241" t="s">
        <v>282</v>
      </c>
      <c r="E140" s="41"/>
      <c r="F140" s="242" t="s">
        <v>498</v>
      </c>
      <c r="G140" s="41"/>
      <c r="H140" s="41"/>
      <c r="I140" s="228"/>
      <c r="J140" s="41"/>
      <c r="K140" s="41"/>
      <c r="L140" s="45"/>
      <c r="M140" s="229"/>
      <c r="N140" s="230"/>
      <c r="O140" s="85"/>
      <c r="P140" s="85"/>
      <c r="Q140" s="85"/>
      <c r="R140" s="85"/>
      <c r="S140" s="85"/>
      <c r="T140" s="86"/>
      <c r="U140" s="39"/>
      <c r="V140" s="39"/>
      <c r="W140" s="39"/>
      <c r="X140" s="39"/>
      <c r="Y140" s="39"/>
      <c r="Z140" s="39"/>
      <c r="AA140" s="39"/>
      <c r="AB140" s="39"/>
      <c r="AC140" s="39"/>
      <c r="AD140" s="39"/>
      <c r="AE140" s="39"/>
      <c r="AT140" s="18" t="s">
        <v>282</v>
      </c>
      <c r="AU140" s="18" t="s">
        <v>82</v>
      </c>
    </row>
    <row r="141" s="2" customFormat="1" ht="16.5" customHeight="1">
      <c r="A141" s="39"/>
      <c r="B141" s="40"/>
      <c r="C141" s="213" t="s">
        <v>518</v>
      </c>
      <c r="D141" s="213" t="s">
        <v>247</v>
      </c>
      <c r="E141" s="214" t="s">
        <v>451</v>
      </c>
      <c r="F141" s="215" t="s">
        <v>452</v>
      </c>
      <c r="G141" s="216" t="s">
        <v>258</v>
      </c>
      <c r="H141" s="217">
        <v>1</v>
      </c>
      <c r="I141" s="218"/>
      <c r="J141" s="219">
        <f>ROUND(I141*H141,2)</f>
        <v>0</v>
      </c>
      <c r="K141" s="215" t="s">
        <v>359</v>
      </c>
      <c r="L141" s="45"/>
      <c r="M141" s="220" t="s">
        <v>19</v>
      </c>
      <c r="N141" s="221" t="s">
        <v>44</v>
      </c>
      <c r="O141" s="85"/>
      <c r="P141" s="222">
        <f>O141*H141</f>
        <v>0</v>
      </c>
      <c r="Q141" s="222">
        <v>0</v>
      </c>
      <c r="R141" s="222">
        <f>Q141*H141</f>
        <v>0</v>
      </c>
      <c r="S141" s="222">
        <v>0</v>
      </c>
      <c r="T141" s="223">
        <f>S141*H141</f>
        <v>0</v>
      </c>
      <c r="U141" s="39"/>
      <c r="V141" s="39"/>
      <c r="W141" s="39"/>
      <c r="X141" s="39"/>
      <c r="Y141" s="39"/>
      <c r="Z141" s="39"/>
      <c r="AA141" s="39"/>
      <c r="AB141" s="39"/>
      <c r="AC141" s="39"/>
      <c r="AD141" s="39"/>
      <c r="AE141" s="39"/>
      <c r="AR141" s="224" t="s">
        <v>391</v>
      </c>
      <c r="AT141" s="224" t="s">
        <v>247</v>
      </c>
      <c r="AU141" s="224" t="s">
        <v>82</v>
      </c>
      <c r="AY141" s="18" t="s">
        <v>244</v>
      </c>
      <c r="BE141" s="225">
        <f>IF(N141="základní",J141,0)</f>
        <v>0</v>
      </c>
      <c r="BF141" s="225">
        <f>IF(N141="snížená",J141,0)</f>
        <v>0</v>
      </c>
      <c r="BG141" s="225">
        <f>IF(N141="zákl. přenesená",J141,0)</f>
        <v>0</v>
      </c>
      <c r="BH141" s="225">
        <f>IF(N141="sníž. přenesená",J141,0)</f>
        <v>0</v>
      </c>
      <c r="BI141" s="225">
        <f>IF(N141="nulová",J141,0)</f>
        <v>0</v>
      </c>
      <c r="BJ141" s="18" t="s">
        <v>80</v>
      </c>
      <c r="BK141" s="225">
        <f>ROUND(I141*H141,2)</f>
        <v>0</v>
      </c>
      <c r="BL141" s="18" t="s">
        <v>391</v>
      </c>
      <c r="BM141" s="224" t="s">
        <v>3454</v>
      </c>
    </row>
    <row r="142" s="2" customFormat="1" ht="24.15" customHeight="1">
      <c r="A142" s="39"/>
      <c r="B142" s="40"/>
      <c r="C142" s="231" t="s">
        <v>522</v>
      </c>
      <c r="D142" s="231" t="s">
        <v>241</v>
      </c>
      <c r="E142" s="232" t="s">
        <v>504</v>
      </c>
      <c r="F142" s="233" t="s">
        <v>505</v>
      </c>
      <c r="G142" s="234" t="s">
        <v>258</v>
      </c>
      <c r="H142" s="235">
        <v>1</v>
      </c>
      <c r="I142" s="236"/>
      <c r="J142" s="237">
        <f>ROUND(I142*H142,2)</f>
        <v>0</v>
      </c>
      <c r="K142" s="233" t="s">
        <v>359</v>
      </c>
      <c r="L142" s="238"/>
      <c r="M142" s="239" t="s">
        <v>19</v>
      </c>
      <c r="N142" s="240"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364</v>
      </c>
      <c r="AT142" s="224" t="s">
        <v>241</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279</v>
      </c>
      <c r="BM142" s="224" t="s">
        <v>3455</v>
      </c>
    </row>
    <row r="143" s="2" customFormat="1" ht="16.5" customHeight="1">
      <c r="A143" s="39"/>
      <c r="B143" s="40"/>
      <c r="C143" s="213" t="s">
        <v>526</v>
      </c>
      <c r="D143" s="213" t="s">
        <v>247</v>
      </c>
      <c r="E143" s="214" t="s">
        <v>508</v>
      </c>
      <c r="F143" s="215" t="s">
        <v>509</v>
      </c>
      <c r="G143" s="216" t="s">
        <v>258</v>
      </c>
      <c r="H143" s="217">
        <v>1</v>
      </c>
      <c r="I143" s="218"/>
      <c r="J143" s="219">
        <f>ROUND(I143*H143,2)</f>
        <v>0</v>
      </c>
      <c r="K143" s="215" t="s">
        <v>359</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264</v>
      </c>
      <c r="AT143" s="224" t="s">
        <v>247</v>
      </c>
      <c r="AU143" s="224" t="s">
        <v>82</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264</v>
      </c>
      <c r="BM143" s="224" t="s">
        <v>3456</v>
      </c>
    </row>
    <row r="144" s="2" customFormat="1" ht="16.5" customHeight="1">
      <c r="A144" s="39"/>
      <c r="B144" s="40"/>
      <c r="C144" s="231" t="s">
        <v>530</v>
      </c>
      <c r="D144" s="231" t="s">
        <v>241</v>
      </c>
      <c r="E144" s="232" t="s">
        <v>455</v>
      </c>
      <c r="F144" s="233" t="s">
        <v>456</v>
      </c>
      <c r="G144" s="234" t="s">
        <v>258</v>
      </c>
      <c r="H144" s="235">
        <v>1</v>
      </c>
      <c r="I144" s="236"/>
      <c r="J144" s="237">
        <f>ROUND(I144*H144,2)</f>
        <v>0</v>
      </c>
      <c r="K144" s="233" t="s">
        <v>19</v>
      </c>
      <c r="L144" s="238"/>
      <c r="M144" s="239" t="s">
        <v>19</v>
      </c>
      <c r="N144" s="240"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364</v>
      </c>
      <c r="AT144" s="224" t="s">
        <v>241</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279</v>
      </c>
      <c r="BM144" s="224" t="s">
        <v>3457</v>
      </c>
    </row>
    <row r="145" s="2" customFormat="1" ht="16.5" customHeight="1">
      <c r="A145" s="39"/>
      <c r="B145" s="40"/>
      <c r="C145" s="213" t="s">
        <v>534</v>
      </c>
      <c r="D145" s="213" t="s">
        <v>247</v>
      </c>
      <c r="E145" s="214" t="s">
        <v>500</v>
      </c>
      <c r="F145" s="215" t="s">
        <v>501</v>
      </c>
      <c r="G145" s="216" t="s">
        <v>258</v>
      </c>
      <c r="H145" s="217">
        <v>4</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264</v>
      </c>
      <c r="AT145" s="224" t="s">
        <v>247</v>
      </c>
      <c r="AU145" s="224" t="s">
        <v>82</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264</v>
      </c>
      <c r="BM145" s="224" t="s">
        <v>3458</v>
      </c>
    </row>
    <row r="146" s="12" customFormat="1" ht="25.92" customHeight="1">
      <c r="A146" s="12"/>
      <c r="B146" s="197"/>
      <c r="C146" s="198"/>
      <c r="D146" s="199" t="s">
        <v>72</v>
      </c>
      <c r="E146" s="200" t="s">
        <v>511</v>
      </c>
      <c r="F146" s="200" t="s">
        <v>512</v>
      </c>
      <c r="G146" s="198"/>
      <c r="H146" s="198"/>
      <c r="I146" s="201"/>
      <c r="J146" s="202">
        <f>BK146</f>
        <v>0</v>
      </c>
      <c r="K146" s="198"/>
      <c r="L146" s="203"/>
      <c r="M146" s="204"/>
      <c r="N146" s="205"/>
      <c r="O146" s="205"/>
      <c r="P146" s="206">
        <f>P147+SUM(P148:P171)</f>
        <v>0</v>
      </c>
      <c r="Q146" s="205"/>
      <c r="R146" s="206">
        <f>R147+SUM(R148:R171)</f>
        <v>0</v>
      </c>
      <c r="S146" s="205"/>
      <c r="T146" s="207">
        <f>T147+SUM(T148:T171)</f>
        <v>0</v>
      </c>
      <c r="U146" s="12"/>
      <c r="V146" s="12"/>
      <c r="W146" s="12"/>
      <c r="X146" s="12"/>
      <c r="Y146" s="12"/>
      <c r="Z146" s="12"/>
      <c r="AA146" s="12"/>
      <c r="AB146" s="12"/>
      <c r="AC146" s="12"/>
      <c r="AD146" s="12"/>
      <c r="AE146" s="12"/>
      <c r="AR146" s="208" t="s">
        <v>80</v>
      </c>
      <c r="AT146" s="209" t="s">
        <v>72</v>
      </c>
      <c r="AU146" s="209" t="s">
        <v>73</v>
      </c>
      <c r="AY146" s="208" t="s">
        <v>244</v>
      </c>
      <c r="BK146" s="210">
        <f>BK147+SUM(BK148:BK171)</f>
        <v>0</v>
      </c>
    </row>
    <row r="147" s="2" customFormat="1" ht="16.5" customHeight="1">
      <c r="A147" s="39"/>
      <c r="B147" s="40"/>
      <c r="C147" s="231" t="s">
        <v>538</v>
      </c>
      <c r="D147" s="231" t="s">
        <v>241</v>
      </c>
      <c r="E147" s="232" t="s">
        <v>1584</v>
      </c>
      <c r="F147" s="233" t="s">
        <v>1585</v>
      </c>
      <c r="G147" s="234" t="s">
        <v>258</v>
      </c>
      <c r="H147" s="235">
        <v>1</v>
      </c>
      <c r="I147" s="236"/>
      <c r="J147" s="237">
        <f>ROUND(I147*H147,2)</f>
        <v>0</v>
      </c>
      <c r="K147" s="233" t="s">
        <v>359</v>
      </c>
      <c r="L147" s="238"/>
      <c r="M147" s="239" t="s">
        <v>19</v>
      </c>
      <c r="N147" s="240"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440</v>
      </c>
      <c r="AT147" s="224" t="s">
        <v>241</v>
      </c>
      <c r="AU147" s="224" t="s">
        <v>80</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440</v>
      </c>
      <c r="BM147" s="224" t="s">
        <v>3459</v>
      </c>
    </row>
    <row r="148" s="2" customFormat="1" ht="21.75" customHeight="1">
      <c r="A148" s="39"/>
      <c r="B148" s="40"/>
      <c r="C148" s="231" t="s">
        <v>542</v>
      </c>
      <c r="D148" s="231" t="s">
        <v>241</v>
      </c>
      <c r="E148" s="232" t="s">
        <v>514</v>
      </c>
      <c r="F148" s="233" t="s">
        <v>515</v>
      </c>
      <c r="G148" s="234" t="s">
        <v>516</v>
      </c>
      <c r="H148" s="235">
        <v>2</v>
      </c>
      <c r="I148" s="236"/>
      <c r="J148" s="237">
        <f>ROUND(I148*H148,2)</f>
        <v>0</v>
      </c>
      <c r="K148" s="233" t="s">
        <v>19</v>
      </c>
      <c r="L148" s="238"/>
      <c r="M148" s="239" t="s">
        <v>19</v>
      </c>
      <c r="N148" s="240"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440</v>
      </c>
      <c r="AT148" s="224" t="s">
        <v>241</v>
      </c>
      <c r="AU148" s="224" t="s">
        <v>80</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440</v>
      </c>
      <c r="BM148" s="224" t="s">
        <v>3460</v>
      </c>
    </row>
    <row r="149" s="2" customFormat="1" ht="21.75" customHeight="1">
      <c r="A149" s="39"/>
      <c r="B149" s="40"/>
      <c r="C149" s="213" t="s">
        <v>546</v>
      </c>
      <c r="D149" s="213" t="s">
        <v>247</v>
      </c>
      <c r="E149" s="214" t="s">
        <v>519</v>
      </c>
      <c r="F149" s="215" t="s">
        <v>520</v>
      </c>
      <c r="G149" s="216" t="s">
        <v>516</v>
      </c>
      <c r="H149" s="217">
        <v>2</v>
      </c>
      <c r="I149" s="218"/>
      <c r="J149" s="219">
        <f>ROUND(I149*H149,2)</f>
        <v>0</v>
      </c>
      <c r="K149" s="215" t="s">
        <v>19</v>
      </c>
      <c r="L149" s="45"/>
      <c r="M149" s="220" t="s">
        <v>19</v>
      </c>
      <c r="N149" s="221"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391</v>
      </c>
      <c r="AT149" s="224" t="s">
        <v>247</v>
      </c>
      <c r="AU149" s="224" t="s">
        <v>80</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391</v>
      </c>
      <c r="BM149" s="224" t="s">
        <v>3461</v>
      </c>
    </row>
    <row r="150" s="2" customFormat="1" ht="16.5" customHeight="1">
      <c r="A150" s="39"/>
      <c r="B150" s="40"/>
      <c r="C150" s="213" t="s">
        <v>550</v>
      </c>
      <c r="D150" s="213" t="s">
        <v>247</v>
      </c>
      <c r="E150" s="214" t="s">
        <v>523</v>
      </c>
      <c r="F150" s="215" t="s">
        <v>524</v>
      </c>
      <c r="G150" s="216" t="s">
        <v>516</v>
      </c>
      <c r="H150" s="217">
        <v>1</v>
      </c>
      <c r="I150" s="218"/>
      <c r="J150" s="219">
        <f>ROUND(I150*H150,2)</f>
        <v>0</v>
      </c>
      <c r="K150" s="215" t="s">
        <v>19</v>
      </c>
      <c r="L150" s="45"/>
      <c r="M150" s="220" t="s">
        <v>19</v>
      </c>
      <c r="N150" s="221"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391</v>
      </c>
      <c r="AT150" s="224" t="s">
        <v>247</v>
      </c>
      <c r="AU150" s="224" t="s">
        <v>80</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391</v>
      </c>
      <c r="BM150" s="224" t="s">
        <v>3462</v>
      </c>
    </row>
    <row r="151" s="2" customFormat="1" ht="16.5" customHeight="1">
      <c r="A151" s="39"/>
      <c r="B151" s="40"/>
      <c r="C151" s="231" t="s">
        <v>554</v>
      </c>
      <c r="D151" s="231" t="s">
        <v>241</v>
      </c>
      <c r="E151" s="232" t="s">
        <v>1592</v>
      </c>
      <c r="F151" s="233" t="s">
        <v>1593</v>
      </c>
      <c r="G151" s="234" t="s">
        <v>258</v>
      </c>
      <c r="H151" s="235">
        <v>1</v>
      </c>
      <c r="I151" s="236"/>
      <c r="J151" s="237">
        <f>ROUND(I151*H151,2)</f>
        <v>0</v>
      </c>
      <c r="K151" s="233" t="s">
        <v>359</v>
      </c>
      <c r="L151" s="238"/>
      <c r="M151" s="239" t="s">
        <v>19</v>
      </c>
      <c r="N151" s="240"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364</v>
      </c>
      <c r="AT151" s="224" t="s">
        <v>241</v>
      </c>
      <c r="AU151" s="224" t="s">
        <v>80</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279</v>
      </c>
      <c r="BM151" s="224" t="s">
        <v>3463</v>
      </c>
    </row>
    <row r="152" s="2" customFormat="1" ht="16.5" customHeight="1">
      <c r="A152" s="39"/>
      <c r="B152" s="40"/>
      <c r="C152" s="231" t="s">
        <v>560</v>
      </c>
      <c r="D152" s="231" t="s">
        <v>241</v>
      </c>
      <c r="E152" s="232" t="s">
        <v>1596</v>
      </c>
      <c r="F152" s="233" t="s">
        <v>1597</v>
      </c>
      <c r="G152" s="234" t="s">
        <v>258</v>
      </c>
      <c r="H152" s="235">
        <v>1</v>
      </c>
      <c r="I152" s="236"/>
      <c r="J152" s="237">
        <f>ROUND(I152*H152,2)</f>
        <v>0</v>
      </c>
      <c r="K152" s="233" t="s">
        <v>359</v>
      </c>
      <c r="L152" s="238"/>
      <c r="M152" s="239" t="s">
        <v>19</v>
      </c>
      <c r="N152" s="240"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440</v>
      </c>
      <c r="AT152" s="224" t="s">
        <v>241</v>
      </c>
      <c r="AU152" s="224" t="s">
        <v>80</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440</v>
      </c>
      <c r="BM152" s="224" t="s">
        <v>3464</v>
      </c>
    </row>
    <row r="153" s="2" customFormat="1" ht="24.15" customHeight="1">
      <c r="A153" s="39"/>
      <c r="B153" s="40"/>
      <c r="C153" s="231" t="s">
        <v>564</v>
      </c>
      <c r="D153" s="231" t="s">
        <v>241</v>
      </c>
      <c r="E153" s="232" t="s">
        <v>1580</v>
      </c>
      <c r="F153" s="233" t="s">
        <v>1581</v>
      </c>
      <c r="G153" s="234" t="s">
        <v>258</v>
      </c>
      <c r="H153" s="235">
        <v>1</v>
      </c>
      <c r="I153" s="236"/>
      <c r="J153" s="237">
        <f>ROUND(I153*H153,2)</f>
        <v>0</v>
      </c>
      <c r="K153" s="233" t="s">
        <v>359</v>
      </c>
      <c r="L153" s="238"/>
      <c r="M153" s="239" t="s">
        <v>19</v>
      </c>
      <c r="N153" s="240"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364</v>
      </c>
      <c r="AT153" s="224" t="s">
        <v>241</v>
      </c>
      <c r="AU153" s="224" t="s">
        <v>80</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279</v>
      </c>
      <c r="BM153" s="224" t="s">
        <v>3465</v>
      </c>
    </row>
    <row r="154" s="2" customFormat="1" ht="16.5" customHeight="1">
      <c r="A154" s="39"/>
      <c r="B154" s="40"/>
      <c r="C154" s="231" t="s">
        <v>568</v>
      </c>
      <c r="D154" s="231" t="s">
        <v>241</v>
      </c>
      <c r="E154" s="232" t="s">
        <v>1588</v>
      </c>
      <c r="F154" s="233" t="s">
        <v>1589</v>
      </c>
      <c r="G154" s="234" t="s">
        <v>258</v>
      </c>
      <c r="H154" s="235">
        <v>1</v>
      </c>
      <c r="I154" s="236"/>
      <c r="J154" s="237">
        <f>ROUND(I154*H154,2)</f>
        <v>0</v>
      </c>
      <c r="K154" s="233" t="s">
        <v>359</v>
      </c>
      <c r="L154" s="238"/>
      <c r="M154" s="239" t="s">
        <v>19</v>
      </c>
      <c r="N154" s="240"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440</v>
      </c>
      <c r="AT154" s="224" t="s">
        <v>241</v>
      </c>
      <c r="AU154" s="224" t="s">
        <v>80</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440</v>
      </c>
      <c r="BM154" s="224" t="s">
        <v>3466</v>
      </c>
    </row>
    <row r="155" s="2" customFormat="1" ht="21.75" customHeight="1">
      <c r="A155" s="39"/>
      <c r="B155" s="40"/>
      <c r="C155" s="231" t="s">
        <v>574</v>
      </c>
      <c r="D155" s="231" t="s">
        <v>241</v>
      </c>
      <c r="E155" s="232" t="s">
        <v>1576</v>
      </c>
      <c r="F155" s="233" t="s">
        <v>1577</v>
      </c>
      <c r="G155" s="234" t="s">
        <v>258</v>
      </c>
      <c r="H155" s="235">
        <v>6</v>
      </c>
      <c r="I155" s="236"/>
      <c r="J155" s="237">
        <f>ROUND(I155*H155,2)</f>
        <v>0</v>
      </c>
      <c r="K155" s="233" t="s">
        <v>359</v>
      </c>
      <c r="L155" s="238"/>
      <c r="M155" s="239" t="s">
        <v>19</v>
      </c>
      <c r="N155" s="240"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364</v>
      </c>
      <c r="AT155" s="224" t="s">
        <v>241</v>
      </c>
      <c r="AU155" s="224" t="s">
        <v>80</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279</v>
      </c>
      <c r="BM155" s="224" t="s">
        <v>3467</v>
      </c>
    </row>
    <row r="156" s="2" customFormat="1" ht="44.25" customHeight="1">
      <c r="A156" s="39"/>
      <c r="B156" s="40"/>
      <c r="C156" s="213" t="s">
        <v>578</v>
      </c>
      <c r="D156" s="213" t="s">
        <v>247</v>
      </c>
      <c r="E156" s="214" t="s">
        <v>547</v>
      </c>
      <c r="F156" s="215" t="s">
        <v>548</v>
      </c>
      <c r="G156" s="216" t="s">
        <v>258</v>
      </c>
      <c r="H156" s="217">
        <v>58</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391</v>
      </c>
      <c r="AT156" s="224" t="s">
        <v>247</v>
      </c>
      <c r="AU156" s="224" t="s">
        <v>80</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391</v>
      </c>
      <c r="BM156" s="224" t="s">
        <v>3468</v>
      </c>
    </row>
    <row r="157" s="2" customFormat="1" ht="16.5" customHeight="1">
      <c r="A157" s="39"/>
      <c r="B157" s="40"/>
      <c r="C157" s="213" t="s">
        <v>582</v>
      </c>
      <c r="D157" s="213" t="s">
        <v>247</v>
      </c>
      <c r="E157" s="214" t="s">
        <v>543</v>
      </c>
      <c r="F157" s="215" t="s">
        <v>544</v>
      </c>
      <c r="G157" s="216" t="s">
        <v>258</v>
      </c>
      <c r="H157" s="217">
        <v>2</v>
      </c>
      <c r="I157" s="218"/>
      <c r="J157" s="219">
        <f>ROUND(I157*H157,2)</f>
        <v>0</v>
      </c>
      <c r="K157" s="215" t="s">
        <v>359</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252</v>
      </c>
      <c r="AT157" s="224" t="s">
        <v>247</v>
      </c>
      <c r="AU157" s="224" t="s">
        <v>80</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252</v>
      </c>
      <c r="BM157" s="224" t="s">
        <v>3469</v>
      </c>
    </row>
    <row r="158" s="2" customFormat="1" ht="16.5" customHeight="1">
      <c r="A158" s="39"/>
      <c r="B158" s="40"/>
      <c r="C158" s="231" t="s">
        <v>586</v>
      </c>
      <c r="D158" s="231" t="s">
        <v>241</v>
      </c>
      <c r="E158" s="232" t="s">
        <v>535</v>
      </c>
      <c r="F158" s="233" t="s">
        <v>536</v>
      </c>
      <c r="G158" s="234" t="s">
        <v>258</v>
      </c>
      <c r="H158" s="235">
        <v>1</v>
      </c>
      <c r="I158" s="236"/>
      <c r="J158" s="237">
        <f>ROUND(I158*H158,2)</f>
        <v>0</v>
      </c>
      <c r="K158" s="233" t="s">
        <v>359</v>
      </c>
      <c r="L158" s="238"/>
      <c r="M158" s="239" t="s">
        <v>19</v>
      </c>
      <c r="N158" s="240"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364</v>
      </c>
      <c r="AT158" s="224" t="s">
        <v>241</v>
      </c>
      <c r="AU158" s="224" t="s">
        <v>80</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279</v>
      </c>
      <c r="BM158" s="224" t="s">
        <v>3470</v>
      </c>
    </row>
    <row r="159" s="2" customFormat="1" ht="16.5" customHeight="1">
      <c r="A159" s="39"/>
      <c r="B159" s="40"/>
      <c r="C159" s="231" t="s">
        <v>590</v>
      </c>
      <c r="D159" s="231" t="s">
        <v>241</v>
      </c>
      <c r="E159" s="232" t="s">
        <v>539</v>
      </c>
      <c r="F159" s="233" t="s">
        <v>540</v>
      </c>
      <c r="G159" s="234" t="s">
        <v>258</v>
      </c>
      <c r="H159" s="235">
        <v>1</v>
      </c>
      <c r="I159" s="236"/>
      <c r="J159" s="237">
        <f>ROUND(I159*H159,2)</f>
        <v>0</v>
      </c>
      <c r="K159" s="233" t="s">
        <v>359</v>
      </c>
      <c r="L159" s="238"/>
      <c r="M159" s="239" t="s">
        <v>19</v>
      </c>
      <c r="N159" s="240"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364</v>
      </c>
      <c r="AT159" s="224" t="s">
        <v>241</v>
      </c>
      <c r="AU159" s="224" t="s">
        <v>80</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279</v>
      </c>
      <c r="BM159" s="224" t="s">
        <v>3471</v>
      </c>
    </row>
    <row r="160" s="2" customFormat="1" ht="16.5" customHeight="1">
      <c r="A160" s="39"/>
      <c r="B160" s="40"/>
      <c r="C160" s="213" t="s">
        <v>594</v>
      </c>
      <c r="D160" s="213" t="s">
        <v>247</v>
      </c>
      <c r="E160" s="214" t="s">
        <v>551</v>
      </c>
      <c r="F160" s="215" t="s">
        <v>552</v>
      </c>
      <c r="G160" s="216" t="s">
        <v>258</v>
      </c>
      <c r="H160" s="217">
        <v>248</v>
      </c>
      <c r="I160" s="218"/>
      <c r="J160" s="219">
        <f>ROUND(I160*H160,2)</f>
        <v>0</v>
      </c>
      <c r="K160" s="215" t="s">
        <v>359</v>
      </c>
      <c r="L160" s="45"/>
      <c r="M160" s="220" t="s">
        <v>19</v>
      </c>
      <c r="N160" s="221"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391</v>
      </c>
      <c r="AT160" s="224" t="s">
        <v>247</v>
      </c>
      <c r="AU160" s="224" t="s">
        <v>80</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391</v>
      </c>
      <c r="BM160" s="224" t="s">
        <v>3472</v>
      </c>
    </row>
    <row r="161" s="2" customFormat="1" ht="16.5" customHeight="1">
      <c r="A161" s="39"/>
      <c r="B161" s="40"/>
      <c r="C161" s="213" t="s">
        <v>598</v>
      </c>
      <c r="D161" s="213" t="s">
        <v>247</v>
      </c>
      <c r="E161" s="214" t="s">
        <v>555</v>
      </c>
      <c r="F161" s="215" t="s">
        <v>556</v>
      </c>
      <c r="G161" s="216" t="s">
        <v>258</v>
      </c>
      <c r="H161" s="217">
        <v>74</v>
      </c>
      <c r="I161" s="218"/>
      <c r="J161" s="219">
        <f>ROUND(I161*H161,2)</f>
        <v>0</v>
      </c>
      <c r="K161" s="215" t="s">
        <v>359</v>
      </c>
      <c r="L161" s="45"/>
      <c r="M161" s="220" t="s">
        <v>19</v>
      </c>
      <c r="N161" s="221"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80</v>
      </c>
      <c r="AT161" s="224" t="s">
        <v>247</v>
      </c>
      <c r="AU161" s="224" t="s">
        <v>80</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80</v>
      </c>
      <c r="BM161" s="224" t="s">
        <v>3473</v>
      </c>
    </row>
    <row r="162" s="2" customFormat="1" ht="16.5" customHeight="1">
      <c r="A162" s="39"/>
      <c r="B162" s="40"/>
      <c r="C162" s="213" t="s">
        <v>602</v>
      </c>
      <c r="D162" s="213" t="s">
        <v>247</v>
      </c>
      <c r="E162" s="214" t="s">
        <v>3474</v>
      </c>
      <c r="F162" s="215" t="s">
        <v>3475</v>
      </c>
      <c r="G162" s="216" t="s">
        <v>258</v>
      </c>
      <c r="H162" s="217">
        <v>1</v>
      </c>
      <c r="I162" s="218"/>
      <c r="J162" s="219">
        <f>ROUND(I162*H162,2)</f>
        <v>0</v>
      </c>
      <c r="K162" s="215" t="s">
        <v>19</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391</v>
      </c>
      <c r="AT162" s="224" t="s">
        <v>247</v>
      </c>
      <c r="AU162" s="224" t="s">
        <v>80</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391</v>
      </c>
      <c r="BM162" s="224" t="s">
        <v>3476</v>
      </c>
    </row>
    <row r="163" s="2" customFormat="1">
      <c r="A163" s="39"/>
      <c r="B163" s="40"/>
      <c r="C163" s="41"/>
      <c r="D163" s="241" t="s">
        <v>282</v>
      </c>
      <c r="E163" s="41"/>
      <c r="F163" s="242" t="s">
        <v>3477</v>
      </c>
      <c r="G163" s="41"/>
      <c r="H163" s="41"/>
      <c r="I163" s="228"/>
      <c r="J163" s="41"/>
      <c r="K163" s="41"/>
      <c r="L163" s="45"/>
      <c r="M163" s="229"/>
      <c r="N163" s="230"/>
      <c r="O163" s="85"/>
      <c r="P163" s="85"/>
      <c r="Q163" s="85"/>
      <c r="R163" s="85"/>
      <c r="S163" s="85"/>
      <c r="T163" s="86"/>
      <c r="U163" s="39"/>
      <c r="V163" s="39"/>
      <c r="W163" s="39"/>
      <c r="X163" s="39"/>
      <c r="Y163" s="39"/>
      <c r="Z163" s="39"/>
      <c r="AA163" s="39"/>
      <c r="AB163" s="39"/>
      <c r="AC163" s="39"/>
      <c r="AD163" s="39"/>
      <c r="AE163" s="39"/>
      <c r="AT163" s="18" t="s">
        <v>282</v>
      </c>
      <c r="AU163" s="18" t="s">
        <v>80</v>
      </c>
    </row>
    <row r="164" s="2" customFormat="1" ht="16.5" customHeight="1">
      <c r="A164" s="39"/>
      <c r="B164" s="40"/>
      <c r="C164" s="213" t="s">
        <v>608</v>
      </c>
      <c r="D164" s="213" t="s">
        <v>247</v>
      </c>
      <c r="E164" s="214" t="s">
        <v>3478</v>
      </c>
      <c r="F164" s="215" t="s">
        <v>3479</v>
      </c>
      <c r="G164" s="216" t="s">
        <v>258</v>
      </c>
      <c r="H164" s="217">
        <v>1</v>
      </c>
      <c r="I164" s="218"/>
      <c r="J164" s="219">
        <f>ROUND(I164*H164,2)</f>
        <v>0</v>
      </c>
      <c r="K164" s="215" t="s">
        <v>19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391</v>
      </c>
      <c r="AT164" s="224" t="s">
        <v>247</v>
      </c>
      <c r="AU164" s="224" t="s">
        <v>80</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391</v>
      </c>
      <c r="BM164" s="224" t="s">
        <v>3480</v>
      </c>
    </row>
    <row r="165" s="2" customFormat="1" ht="16.5" customHeight="1">
      <c r="A165" s="39"/>
      <c r="B165" s="40"/>
      <c r="C165" s="231" t="s">
        <v>279</v>
      </c>
      <c r="D165" s="231" t="s">
        <v>241</v>
      </c>
      <c r="E165" s="232" t="s">
        <v>3481</v>
      </c>
      <c r="F165" s="233" t="s">
        <v>3482</v>
      </c>
      <c r="G165" s="234" t="s">
        <v>258</v>
      </c>
      <c r="H165" s="235">
        <v>2</v>
      </c>
      <c r="I165" s="236"/>
      <c r="J165" s="237">
        <f>ROUND(I165*H165,2)</f>
        <v>0</v>
      </c>
      <c r="K165" s="233" t="s">
        <v>359</v>
      </c>
      <c r="L165" s="238"/>
      <c r="M165" s="239" t="s">
        <v>19</v>
      </c>
      <c r="N165" s="240"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440</v>
      </c>
      <c r="AT165" s="224" t="s">
        <v>241</v>
      </c>
      <c r="AU165" s="224" t="s">
        <v>80</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440</v>
      </c>
      <c r="BM165" s="224" t="s">
        <v>3483</v>
      </c>
    </row>
    <row r="166" s="2" customFormat="1" ht="16.5" customHeight="1">
      <c r="A166" s="39"/>
      <c r="B166" s="40"/>
      <c r="C166" s="231" t="s">
        <v>951</v>
      </c>
      <c r="D166" s="231" t="s">
        <v>241</v>
      </c>
      <c r="E166" s="232" t="s">
        <v>3484</v>
      </c>
      <c r="F166" s="233" t="s">
        <v>3485</v>
      </c>
      <c r="G166" s="234" t="s">
        <v>258</v>
      </c>
      <c r="H166" s="235">
        <v>2</v>
      </c>
      <c r="I166" s="236"/>
      <c r="J166" s="237">
        <f>ROUND(I166*H166,2)</f>
        <v>0</v>
      </c>
      <c r="K166" s="233" t="s">
        <v>359</v>
      </c>
      <c r="L166" s="238"/>
      <c r="M166" s="239" t="s">
        <v>19</v>
      </c>
      <c r="N166" s="240"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440</v>
      </c>
      <c r="AT166" s="224" t="s">
        <v>241</v>
      </c>
      <c r="AU166" s="224" t="s">
        <v>80</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440</v>
      </c>
      <c r="BM166" s="224" t="s">
        <v>3486</v>
      </c>
    </row>
    <row r="167" s="2" customFormat="1" ht="24.15" customHeight="1">
      <c r="A167" s="39"/>
      <c r="B167" s="40"/>
      <c r="C167" s="231" t="s">
        <v>953</v>
      </c>
      <c r="D167" s="231" t="s">
        <v>241</v>
      </c>
      <c r="E167" s="232" t="s">
        <v>3487</v>
      </c>
      <c r="F167" s="233" t="s">
        <v>3488</v>
      </c>
      <c r="G167" s="234" t="s">
        <v>258</v>
      </c>
      <c r="H167" s="235">
        <v>4</v>
      </c>
      <c r="I167" s="236"/>
      <c r="J167" s="237">
        <f>ROUND(I167*H167,2)</f>
        <v>0</v>
      </c>
      <c r="K167" s="233" t="s">
        <v>359</v>
      </c>
      <c r="L167" s="238"/>
      <c r="M167" s="239" t="s">
        <v>19</v>
      </c>
      <c r="N167" s="240"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364</v>
      </c>
      <c r="AT167" s="224" t="s">
        <v>241</v>
      </c>
      <c r="AU167" s="224" t="s">
        <v>80</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279</v>
      </c>
      <c r="BM167" s="224" t="s">
        <v>3489</v>
      </c>
    </row>
    <row r="168" s="2" customFormat="1" ht="16.5" customHeight="1">
      <c r="A168" s="39"/>
      <c r="B168" s="40"/>
      <c r="C168" s="213" t="s">
        <v>957</v>
      </c>
      <c r="D168" s="213" t="s">
        <v>247</v>
      </c>
      <c r="E168" s="214" t="s">
        <v>3490</v>
      </c>
      <c r="F168" s="215" t="s">
        <v>3491</v>
      </c>
      <c r="G168" s="216" t="s">
        <v>258</v>
      </c>
      <c r="H168" s="217">
        <v>4</v>
      </c>
      <c r="I168" s="218"/>
      <c r="J168" s="219">
        <f>ROUND(I168*H168,2)</f>
        <v>0</v>
      </c>
      <c r="K168" s="215" t="s">
        <v>359</v>
      </c>
      <c r="L168" s="45"/>
      <c r="M168" s="220" t="s">
        <v>19</v>
      </c>
      <c r="N168" s="221"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264</v>
      </c>
      <c r="AT168" s="224" t="s">
        <v>247</v>
      </c>
      <c r="AU168" s="224" t="s">
        <v>80</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264</v>
      </c>
      <c r="BM168" s="224" t="s">
        <v>3492</v>
      </c>
    </row>
    <row r="169" s="2" customFormat="1" ht="21.75" customHeight="1">
      <c r="A169" s="39"/>
      <c r="B169" s="40"/>
      <c r="C169" s="213" t="s">
        <v>961</v>
      </c>
      <c r="D169" s="213" t="s">
        <v>247</v>
      </c>
      <c r="E169" s="214" t="s">
        <v>609</v>
      </c>
      <c r="F169" s="215" t="s">
        <v>610</v>
      </c>
      <c r="G169" s="216" t="s">
        <v>611</v>
      </c>
      <c r="H169" s="217">
        <v>40</v>
      </c>
      <c r="I169" s="218"/>
      <c r="J169" s="219">
        <f>ROUND(I169*H169,2)</f>
        <v>0</v>
      </c>
      <c r="K169" s="215" t="s">
        <v>359</v>
      </c>
      <c r="L169" s="45"/>
      <c r="M169" s="220" t="s">
        <v>19</v>
      </c>
      <c r="N169" s="221"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391</v>
      </c>
      <c r="AT169" s="224" t="s">
        <v>247</v>
      </c>
      <c r="AU169" s="224" t="s">
        <v>80</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391</v>
      </c>
      <c r="BM169" s="224" t="s">
        <v>3493</v>
      </c>
    </row>
    <row r="170" s="2" customFormat="1" ht="24.15" customHeight="1">
      <c r="A170" s="39"/>
      <c r="B170" s="40"/>
      <c r="C170" s="213" t="s">
        <v>965</v>
      </c>
      <c r="D170" s="213" t="s">
        <v>247</v>
      </c>
      <c r="E170" s="214" t="s">
        <v>613</v>
      </c>
      <c r="F170" s="215" t="s">
        <v>614</v>
      </c>
      <c r="G170" s="216" t="s">
        <v>611</v>
      </c>
      <c r="H170" s="217">
        <v>40</v>
      </c>
      <c r="I170" s="218"/>
      <c r="J170" s="219">
        <f>ROUND(I170*H170,2)</f>
        <v>0</v>
      </c>
      <c r="K170" s="215" t="s">
        <v>359</v>
      </c>
      <c r="L170" s="45"/>
      <c r="M170" s="220" t="s">
        <v>19</v>
      </c>
      <c r="N170" s="221"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391</v>
      </c>
      <c r="AT170" s="224" t="s">
        <v>247</v>
      </c>
      <c r="AU170" s="224" t="s">
        <v>80</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391</v>
      </c>
      <c r="BM170" s="224" t="s">
        <v>3494</v>
      </c>
    </row>
    <row r="171" s="12" customFormat="1" ht="22.8" customHeight="1">
      <c r="A171" s="12"/>
      <c r="B171" s="197"/>
      <c r="C171" s="198"/>
      <c r="D171" s="199" t="s">
        <v>72</v>
      </c>
      <c r="E171" s="211" t="s">
        <v>558</v>
      </c>
      <c r="F171" s="211" t="s">
        <v>559</v>
      </c>
      <c r="G171" s="198"/>
      <c r="H171" s="198"/>
      <c r="I171" s="201"/>
      <c r="J171" s="212">
        <f>BK171</f>
        <v>0</v>
      </c>
      <c r="K171" s="198"/>
      <c r="L171" s="203"/>
      <c r="M171" s="204"/>
      <c r="N171" s="205"/>
      <c r="O171" s="205"/>
      <c r="P171" s="206">
        <f>SUM(P172:P174)</f>
        <v>0</v>
      </c>
      <c r="Q171" s="205"/>
      <c r="R171" s="206">
        <f>SUM(R172:R174)</f>
        <v>0</v>
      </c>
      <c r="S171" s="205"/>
      <c r="T171" s="207">
        <f>SUM(T172:T174)</f>
        <v>0</v>
      </c>
      <c r="U171" s="12"/>
      <c r="V171" s="12"/>
      <c r="W171" s="12"/>
      <c r="X171" s="12"/>
      <c r="Y171" s="12"/>
      <c r="Z171" s="12"/>
      <c r="AA171" s="12"/>
      <c r="AB171" s="12"/>
      <c r="AC171" s="12"/>
      <c r="AD171" s="12"/>
      <c r="AE171" s="12"/>
      <c r="AR171" s="208" t="s">
        <v>80</v>
      </c>
      <c r="AT171" s="209" t="s">
        <v>72</v>
      </c>
      <c r="AU171" s="209" t="s">
        <v>80</v>
      </c>
      <c r="AY171" s="208" t="s">
        <v>244</v>
      </c>
      <c r="BK171" s="210">
        <f>SUM(BK172:BK174)</f>
        <v>0</v>
      </c>
    </row>
    <row r="172" s="2" customFormat="1" ht="21.75" customHeight="1">
      <c r="A172" s="39"/>
      <c r="B172" s="40"/>
      <c r="C172" s="213" t="s">
        <v>969</v>
      </c>
      <c r="D172" s="213" t="s">
        <v>247</v>
      </c>
      <c r="E172" s="214" t="s">
        <v>561</v>
      </c>
      <c r="F172" s="215" t="s">
        <v>562</v>
      </c>
      <c r="G172" s="216" t="s">
        <v>250</v>
      </c>
      <c r="H172" s="217">
        <v>170</v>
      </c>
      <c r="I172" s="218"/>
      <c r="J172" s="219">
        <f>ROUND(I172*H172,2)</f>
        <v>0</v>
      </c>
      <c r="K172" s="215" t="s">
        <v>359</v>
      </c>
      <c r="L172" s="45"/>
      <c r="M172" s="220" t="s">
        <v>19</v>
      </c>
      <c r="N172" s="221"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264</v>
      </c>
      <c r="AT172" s="224" t="s">
        <v>247</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264</v>
      </c>
      <c r="BM172" s="224" t="s">
        <v>3495</v>
      </c>
    </row>
    <row r="173" s="2" customFormat="1" ht="21.75" customHeight="1">
      <c r="A173" s="39"/>
      <c r="B173" s="40"/>
      <c r="C173" s="213" t="s">
        <v>973</v>
      </c>
      <c r="D173" s="213" t="s">
        <v>247</v>
      </c>
      <c r="E173" s="214" t="s">
        <v>565</v>
      </c>
      <c r="F173" s="215" t="s">
        <v>566</v>
      </c>
      <c r="G173" s="216" t="s">
        <v>250</v>
      </c>
      <c r="H173" s="217">
        <v>28</v>
      </c>
      <c r="I173" s="218"/>
      <c r="J173" s="219">
        <f>ROUND(I173*H173,2)</f>
        <v>0</v>
      </c>
      <c r="K173" s="215" t="s">
        <v>359</v>
      </c>
      <c r="L173" s="45"/>
      <c r="M173" s="220" t="s">
        <v>19</v>
      </c>
      <c r="N173" s="221"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264</v>
      </c>
      <c r="AT173" s="224" t="s">
        <v>247</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264</v>
      </c>
      <c r="BM173" s="224" t="s">
        <v>3496</v>
      </c>
    </row>
    <row r="174" s="2" customFormat="1" ht="24.15" customHeight="1">
      <c r="A174" s="39"/>
      <c r="B174" s="40"/>
      <c r="C174" s="231" t="s">
        <v>977</v>
      </c>
      <c r="D174" s="231" t="s">
        <v>241</v>
      </c>
      <c r="E174" s="232" t="s">
        <v>569</v>
      </c>
      <c r="F174" s="233" t="s">
        <v>570</v>
      </c>
      <c r="G174" s="234" t="s">
        <v>250</v>
      </c>
      <c r="H174" s="235">
        <v>34</v>
      </c>
      <c r="I174" s="236"/>
      <c r="J174" s="237">
        <f>ROUND(I174*H174,2)</f>
        <v>0</v>
      </c>
      <c r="K174" s="233" t="s">
        <v>359</v>
      </c>
      <c r="L174" s="238"/>
      <c r="M174" s="239" t="s">
        <v>19</v>
      </c>
      <c r="N174" s="240" t="s">
        <v>44</v>
      </c>
      <c r="O174" s="85"/>
      <c r="P174" s="222">
        <f>O174*H174</f>
        <v>0</v>
      </c>
      <c r="Q174" s="222">
        <v>0</v>
      </c>
      <c r="R174" s="222">
        <f>Q174*H174</f>
        <v>0</v>
      </c>
      <c r="S174" s="222">
        <v>0</v>
      </c>
      <c r="T174" s="223">
        <f>S174*H174</f>
        <v>0</v>
      </c>
      <c r="U174" s="39"/>
      <c r="V174" s="39"/>
      <c r="W174" s="39"/>
      <c r="X174" s="39"/>
      <c r="Y174" s="39"/>
      <c r="Z174" s="39"/>
      <c r="AA174" s="39"/>
      <c r="AB174" s="39"/>
      <c r="AC174" s="39"/>
      <c r="AD174" s="39"/>
      <c r="AE174" s="39"/>
      <c r="AR174" s="224" t="s">
        <v>364</v>
      </c>
      <c r="AT174" s="224" t="s">
        <v>241</v>
      </c>
      <c r="AU174" s="224" t="s">
        <v>82</v>
      </c>
      <c r="AY174" s="18" t="s">
        <v>244</v>
      </c>
      <c r="BE174" s="225">
        <f>IF(N174="základní",J174,0)</f>
        <v>0</v>
      </c>
      <c r="BF174" s="225">
        <f>IF(N174="snížená",J174,0)</f>
        <v>0</v>
      </c>
      <c r="BG174" s="225">
        <f>IF(N174="zákl. přenesená",J174,0)</f>
        <v>0</v>
      </c>
      <c r="BH174" s="225">
        <f>IF(N174="sníž. přenesená",J174,0)</f>
        <v>0</v>
      </c>
      <c r="BI174" s="225">
        <f>IF(N174="nulová",J174,0)</f>
        <v>0</v>
      </c>
      <c r="BJ174" s="18" t="s">
        <v>80</v>
      </c>
      <c r="BK174" s="225">
        <f>ROUND(I174*H174,2)</f>
        <v>0</v>
      </c>
      <c r="BL174" s="18" t="s">
        <v>279</v>
      </c>
      <c r="BM174" s="224" t="s">
        <v>3497</v>
      </c>
    </row>
    <row r="175" s="12" customFormat="1" ht="25.92" customHeight="1">
      <c r="A175" s="12"/>
      <c r="B175" s="197"/>
      <c r="C175" s="198"/>
      <c r="D175" s="199" t="s">
        <v>72</v>
      </c>
      <c r="E175" s="200" t="s">
        <v>572</v>
      </c>
      <c r="F175" s="200" t="s">
        <v>573</v>
      </c>
      <c r="G175" s="198"/>
      <c r="H175" s="198"/>
      <c r="I175" s="201"/>
      <c r="J175" s="202">
        <f>BK175</f>
        <v>0</v>
      </c>
      <c r="K175" s="198"/>
      <c r="L175" s="203"/>
      <c r="M175" s="204"/>
      <c r="N175" s="205"/>
      <c r="O175" s="205"/>
      <c r="P175" s="206">
        <f>SUM(P176:P185)</f>
        <v>0</v>
      </c>
      <c r="Q175" s="205"/>
      <c r="R175" s="206">
        <f>SUM(R176:R185)</f>
        <v>0</v>
      </c>
      <c r="S175" s="205"/>
      <c r="T175" s="207">
        <f>SUM(T176:T185)</f>
        <v>0</v>
      </c>
      <c r="U175" s="12"/>
      <c r="V175" s="12"/>
      <c r="W175" s="12"/>
      <c r="X175" s="12"/>
      <c r="Y175" s="12"/>
      <c r="Z175" s="12"/>
      <c r="AA175" s="12"/>
      <c r="AB175" s="12"/>
      <c r="AC175" s="12"/>
      <c r="AD175" s="12"/>
      <c r="AE175" s="12"/>
      <c r="AR175" s="208" t="s">
        <v>80</v>
      </c>
      <c r="AT175" s="209" t="s">
        <v>72</v>
      </c>
      <c r="AU175" s="209" t="s">
        <v>73</v>
      </c>
      <c r="AY175" s="208" t="s">
        <v>244</v>
      </c>
      <c r="BK175" s="210">
        <f>SUM(BK176:BK185)</f>
        <v>0</v>
      </c>
    </row>
    <row r="176" s="2" customFormat="1" ht="55.5" customHeight="1">
      <c r="A176" s="39"/>
      <c r="B176" s="40"/>
      <c r="C176" s="213" t="s">
        <v>981</v>
      </c>
      <c r="D176" s="213" t="s">
        <v>247</v>
      </c>
      <c r="E176" s="214" t="s">
        <v>575</v>
      </c>
      <c r="F176" s="215" t="s">
        <v>576</v>
      </c>
      <c r="G176" s="216" t="s">
        <v>258</v>
      </c>
      <c r="H176" s="217">
        <v>1</v>
      </c>
      <c r="I176" s="218"/>
      <c r="J176" s="219">
        <f>ROUND(I176*H176,2)</f>
        <v>0</v>
      </c>
      <c r="K176" s="215" t="s">
        <v>359</v>
      </c>
      <c r="L176" s="45"/>
      <c r="M176" s="220" t="s">
        <v>19</v>
      </c>
      <c r="N176" s="221" t="s">
        <v>44</v>
      </c>
      <c r="O176" s="85"/>
      <c r="P176" s="222">
        <f>O176*H176</f>
        <v>0</v>
      </c>
      <c r="Q176" s="222">
        <v>0</v>
      </c>
      <c r="R176" s="222">
        <f>Q176*H176</f>
        <v>0</v>
      </c>
      <c r="S176" s="222">
        <v>0</v>
      </c>
      <c r="T176" s="223">
        <f>S176*H176</f>
        <v>0</v>
      </c>
      <c r="U176" s="39"/>
      <c r="V176" s="39"/>
      <c r="W176" s="39"/>
      <c r="X176" s="39"/>
      <c r="Y176" s="39"/>
      <c r="Z176" s="39"/>
      <c r="AA176" s="39"/>
      <c r="AB176" s="39"/>
      <c r="AC176" s="39"/>
      <c r="AD176" s="39"/>
      <c r="AE176" s="39"/>
      <c r="AR176" s="224" t="s">
        <v>391</v>
      </c>
      <c r="AT176" s="224" t="s">
        <v>247</v>
      </c>
      <c r="AU176" s="224" t="s">
        <v>80</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391</v>
      </c>
      <c r="BM176" s="224" t="s">
        <v>3498</v>
      </c>
    </row>
    <row r="177" s="2" customFormat="1" ht="21.75" customHeight="1">
      <c r="A177" s="39"/>
      <c r="B177" s="40"/>
      <c r="C177" s="213" t="s">
        <v>985</v>
      </c>
      <c r="D177" s="213" t="s">
        <v>247</v>
      </c>
      <c r="E177" s="214" t="s">
        <v>579</v>
      </c>
      <c r="F177" s="215" t="s">
        <v>580</v>
      </c>
      <c r="G177" s="216" t="s">
        <v>258</v>
      </c>
      <c r="H177" s="217">
        <v>12</v>
      </c>
      <c r="I177" s="218"/>
      <c r="J177" s="219">
        <f>ROUND(I177*H177,2)</f>
        <v>0</v>
      </c>
      <c r="K177" s="215" t="s">
        <v>359</v>
      </c>
      <c r="L177" s="45"/>
      <c r="M177" s="220" t="s">
        <v>19</v>
      </c>
      <c r="N177" s="221"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391</v>
      </c>
      <c r="AT177" s="224" t="s">
        <v>247</v>
      </c>
      <c r="AU177" s="224" t="s">
        <v>80</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391</v>
      </c>
      <c r="BM177" s="224" t="s">
        <v>3499</v>
      </c>
    </row>
    <row r="178" s="2" customFormat="1" ht="66.75" customHeight="1">
      <c r="A178" s="39"/>
      <c r="B178" s="40"/>
      <c r="C178" s="213" t="s">
        <v>989</v>
      </c>
      <c r="D178" s="213" t="s">
        <v>247</v>
      </c>
      <c r="E178" s="214" t="s">
        <v>583</v>
      </c>
      <c r="F178" s="215" t="s">
        <v>584</v>
      </c>
      <c r="G178" s="216" t="s">
        <v>258</v>
      </c>
      <c r="H178" s="217">
        <v>6</v>
      </c>
      <c r="I178" s="218"/>
      <c r="J178" s="219">
        <f>ROUND(I178*H178,2)</f>
        <v>0</v>
      </c>
      <c r="K178" s="215" t="s">
        <v>359</v>
      </c>
      <c r="L178" s="45"/>
      <c r="M178" s="220" t="s">
        <v>19</v>
      </c>
      <c r="N178" s="221"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391</v>
      </c>
      <c r="AT178" s="224" t="s">
        <v>247</v>
      </c>
      <c r="AU178" s="224" t="s">
        <v>80</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391</v>
      </c>
      <c r="BM178" s="224" t="s">
        <v>3500</v>
      </c>
    </row>
    <row r="179" s="2" customFormat="1" ht="24.15" customHeight="1">
      <c r="A179" s="39"/>
      <c r="B179" s="40"/>
      <c r="C179" s="213" t="s">
        <v>993</v>
      </c>
      <c r="D179" s="213" t="s">
        <v>247</v>
      </c>
      <c r="E179" s="214" t="s">
        <v>587</v>
      </c>
      <c r="F179" s="215" t="s">
        <v>588</v>
      </c>
      <c r="G179" s="216" t="s">
        <v>258</v>
      </c>
      <c r="H179" s="217">
        <v>6</v>
      </c>
      <c r="I179" s="218"/>
      <c r="J179" s="219">
        <f>ROUND(I179*H179,2)</f>
        <v>0</v>
      </c>
      <c r="K179" s="215" t="s">
        <v>359</v>
      </c>
      <c r="L179" s="45"/>
      <c r="M179" s="220" t="s">
        <v>19</v>
      </c>
      <c r="N179" s="221"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391</v>
      </c>
      <c r="AT179" s="224" t="s">
        <v>247</v>
      </c>
      <c r="AU179" s="224" t="s">
        <v>80</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391</v>
      </c>
      <c r="BM179" s="224" t="s">
        <v>3501</v>
      </c>
    </row>
    <row r="180" s="2" customFormat="1" ht="62.7" customHeight="1">
      <c r="A180" s="39"/>
      <c r="B180" s="40"/>
      <c r="C180" s="213" t="s">
        <v>997</v>
      </c>
      <c r="D180" s="213" t="s">
        <v>247</v>
      </c>
      <c r="E180" s="214" t="s">
        <v>591</v>
      </c>
      <c r="F180" s="215" t="s">
        <v>592</v>
      </c>
      <c r="G180" s="216" t="s">
        <v>258</v>
      </c>
      <c r="H180" s="217">
        <v>6</v>
      </c>
      <c r="I180" s="218"/>
      <c r="J180" s="219">
        <f>ROUND(I180*H180,2)</f>
        <v>0</v>
      </c>
      <c r="K180" s="215" t="s">
        <v>359</v>
      </c>
      <c r="L180" s="45"/>
      <c r="M180" s="220" t="s">
        <v>19</v>
      </c>
      <c r="N180" s="221" t="s">
        <v>44</v>
      </c>
      <c r="O180" s="85"/>
      <c r="P180" s="222">
        <f>O180*H180</f>
        <v>0</v>
      </c>
      <c r="Q180" s="222">
        <v>0</v>
      </c>
      <c r="R180" s="222">
        <f>Q180*H180</f>
        <v>0</v>
      </c>
      <c r="S180" s="222">
        <v>0</v>
      </c>
      <c r="T180" s="223">
        <f>S180*H180</f>
        <v>0</v>
      </c>
      <c r="U180" s="39"/>
      <c r="V180" s="39"/>
      <c r="W180" s="39"/>
      <c r="X180" s="39"/>
      <c r="Y180" s="39"/>
      <c r="Z180" s="39"/>
      <c r="AA180" s="39"/>
      <c r="AB180" s="39"/>
      <c r="AC180" s="39"/>
      <c r="AD180" s="39"/>
      <c r="AE180" s="39"/>
      <c r="AR180" s="224" t="s">
        <v>391</v>
      </c>
      <c r="AT180" s="224" t="s">
        <v>247</v>
      </c>
      <c r="AU180" s="224" t="s">
        <v>80</v>
      </c>
      <c r="AY180" s="18" t="s">
        <v>244</v>
      </c>
      <c r="BE180" s="225">
        <f>IF(N180="základní",J180,0)</f>
        <v>0</v>
      </c>
      <c r="BF180" s="225">
        <f>IF(N180="snížená",J180,0)</f>
        <v>0</v>
      </c>
      <c r="BG180" s="225">
        <f>IF(N180="zákl. přenesená",J180,0)</f>
        <v>0</v>
      </c>
      <c r="BH180" s="225">
        <f>IF(N180="sníž. přenesená",J180,0)</f>
        <v>0</v>
      </c>
      <c r="BI180" s="225">
        <f>IF(N180="nulová",J180,0)</f>
        <v>0</v>
      </c>
      <c r="BJ180" s="18" t="s">
        <v>80</v>
      </c>
      <c r="BK180" s="225">
        <f>ROUND(I180*H180,2)</f>
        <v>0</v>
      </c>
      <c r="BL180" s="18" t="s">
        <v>391</v>
      </c>
      <c r="BM180" s="224" t="s">
        <v>3502</v>
      </c>
    </row>
    <row r="181" s="2" customFormat="1" ht="24.15" customHeight="1">
      <c r="A181" s="39"/>
      <c r="B181" s="40"/>
      <c r="C181" s="213" t="s">
        <v>1001</v>
      </c>
      <c r="D181" s="213" t="s">
        <v>247</v>
      </c>
      <c r="E181" s="214" t="s">
        <v>595</v>
      </c>
      <c r="F181" s="215" t="s">
        <v>596</v>
      </c>
      <c r="G181" s="216" t="s">
        <v>258</v>
      </c>
      <c r="H181" s="217">
        <v>1</v>
      </c>
      <c r="I181" s="218"/>
      <c r="J181" s="219">
        <f>ROUND(I181*H181,2)</f>
        <v>0</v>
      </c>
      <c r="K181" s="215" t="s">
        <v>359</v>
      </c>
      <c r="L181" s="45"/>
      <c r="M181" s="220" t="s">
        <v>19</v>
      </c>
      <c r="N181" s="221"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391</v>
      </c>
      <c r="AT181" s="224" t="s">
        <v>247</v>
      </c>
      <c r="AU181" s="224" t="s">
        <v>80</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391</v>
      </c>
      <c r="BM181" s="224" t="s">
        <v>3503</v>
      </c>
    </row>
    <row r="182" s="2" customFormat="1" ht="33" customHeight="1">
      <c r="A182" s="39"/>
      <c r="B182" s="40"/>
      <c r="C182" s="213" t="s">
        <v>1005</v>
      </c>
      <c r="D182" s="213" t="s">
        <v>247</v>
      </c>
      <c r="E182" s="214" t="s">
        <v>603</v>
      </c>
      <c r="F182" s="215" t="s">
        <v>604</v>
      </c>
      <c r="G182" s="216" t="s">
        <v>258</v>
      </c>
      <c r="H182" s="217">
        <v>1</v>
      </c>
      <c r="I182" s="218"/>
      <c r="J182" s="219">
        <f>ROUND(I182*H182,2)</f>
        <v>0</v>
      </c>
      <c r="K182" s="215" t="s">
        <v>359</v>
      </c>
      <c r="L182" s="45"/>
      <c r="M182" s="220" t="s">
        <v>19</v>
      </c>
      <c r="N182" s="221" t="s">
        <v>44</v>
      </c>
      <c r="O182" s="85"/>
      <c r="P182" s="222">
        <f>O182*H182</f>
        <v>0</v>
      </c>
      <c r="Q182" s="222">
        <v>0</v>
      </c>
      <c r="R182" s="222">
        <f>Q182*H182</f>
        <v>0</v>
      </c>
      <c r="S182" s="222">
        <v>0</v>
      </c>
      <c r="T182" s="223">
        <f>S182*H182</f>
        <v>0</v>
      </c>
      <c r="U182" s="39"/>
      <c r="V182" s="39"/>
      <c r="W182" s="39"/>
      <c r="X182" s="39"/>
      <c r="Y182" s="39"/>
      <c r="Z182" s="39"/>
      <c r="AA182" s="39"/>
      <c r="AB182" s="39"/>
      <c r="AC182" s="39"/>
      <c r="AD182" s="39"/>
      <c r="AE182" s="39"/>
      <c r="AR182" s="224" t="s">
        <v>391</v>
      </c>
      <c r="AT182" s="224" t="s">
        <v>247</v>
      </c>
      <c r="AU182" s="224" t="s">
        <v>80</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391</v>
      </c>
      <c r="BM182" s="224" t="s">
        <v>3504</v>
      </c>
    </row>
    <row r="183" s="2" customFormat="1" ht="37.8" customHeight="1">
      <c r="A183" s="39"/>
      <c r="B183" s="40"/>
      <c r="C183" s="213" t="s">
        <v>1009</v>
      </c>
      <c r="D183" s="213" t="s">
        <v>247</v>
      </c>
      <c r="E183" s="214" t="s">
        <v>599</v>
      </c>
      <c r="F183" s="215" t="s">
        <v>600</v>
      </c>
      <c r="G183" s="216" t="s">
        <v>258</v>
      </c>
      <c r="H183" s="217">
        <v>1</v>
      </c>
      <c r="I183" s="218"/>
      <c r="J183" s="219">
        <f>ROUND(I183*H183,2)</f>
        <v>0</v>
      </c>
      <c r="K183" s="215" t="s">
        <v>359</v>
      </c>
      <c r="L183" s="45"/>
      <c r="M183" s="220" t="s">
        <v>19</v>
      </c>
      <c r="N183" s="221" t="s">
        <v>44</v>
      </c>
      <c r="O183" s="85"/>
      <c r="P183" s="222">
        <f>O183*H183</f>
        <v>0</v>
      </c>
      <c r="Q183" s="222">
        <v>0</v>
      </c>
      <c r="R183" s="222">
        <f>Q183*H183</f>
        <v>0</v>
      </c>
      <c r="S183" s="222">
        <v>0</v>
      </c>
      <c r="T183" s="223">
        <f>S183*H183</f>
        <v>0</v>
      </c>
      <c r="U183" s="39"/>
      <c r="V183" s="39"/>
      <c r="W183" s="39"/>
      <c r="X183" s="39"/>
      <c r="Y183" s="39"/>
      <c r="Z183" s="39"/>
      <c r="AA183" s="39"/>
      <c r="AB183" s="39"/>
      <c r="AC183" s="39"/>
      <c r="AD183" s="39"/>
      <c r="AE183" s="39"/>
      <c r="AR183" s="224" t="s">
        <v>391</v>
      </c>
      <c r="AT183" s="224" t="s">
        <v>247</v>
      </c>
      <c r="AU183" s="224" t="s">
        <v>80</v>
      </c>
      <c r="AY183" s="18" t="s">
        <v>244</v>
      </c>
      <c r="BE183" s="225">
        <f>IF(N183="základní",J183,0)</f>
        <v>0</v>
      </c>
      <c r="BF183" s="225">
        <f>IF(N183="snížená",J183,0)</f>
        <v>0</v>
      </c>
      <c r="BG183" s="225">
        <f>IF(N183="zákl. přenesená",J183,0)</f>
        <v>0</v>
      </c>
      <c r="BH183" s="225">
        <f>IF(N183="sníž. přenesená",J183,0)</f>
        <v>0</v>
      </c>
      <c r="BI183" s="225">
        <f>IF(N183="nulová",J183,0)</f>
        <v>0</v>
      </c>
      <c r="BJ183" s="18" t="s">
        <v>80</v>
      </c>
      <c r="BK183" s="225">
        <f>ROUND(I183*H183,2)</f>
        <v>0</v>
      </c>
      <c r="BL183" s="18" t="s">
        <v>391</v>
      </c>
      <c r="BM183" s="224" t="s">
        <v>3505</v>
      </c>
    </row>
    <row r="184" s="2" customFormat="1" ht="24.15" customHeight="1">
      <c r="A184" s="39"/>
      <c r="B184" s="40"/>
      <c r="C184" s="213" t="s">
        <v>1013</v>
      </c>
      <c r="D184" s="213" t="s">
        <v>247</v>
      </c>
      <c r="E184" s="214" t="s">
        <v>1952</v>
      </c>
      <c r="F184" s="215" t="s">
        <v>1953</v>
      </c>
      <c r="G184" s="216" t="s">
        <v>258</v>
      </c>
      <c r="H184" s="217">
        <v>2</v>
      </c>
      <c r="I184" s="218"/>
      <c r="J184" s="219">
        <f>ROUND(I184*H184,2)</f>
        <v>0</v>
      </c>
      <c r="K184" s="215" t="s">
        <v>359</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391</v>
      </c>
      <c r="AT184" s="224" t="s">
        <v>247</v>
      </c>
      <c r="AU184" s="224" t="s">
        <v>80</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391</v>
      </c>
      <c r="BM184" s="224" t="s">
        <v>3506</v>
      </c>
    </row>
    <row r="185" s="2" customFormat="1" ht="24.15" customHeight="1">
      <c r="A185" s="39"/>
      <c r="B185" s="40"/>
      <c r="C185" s="213" t="s">
        <v>1015</v>
      </c>
      <c r="D185" s="213" t="s">
        <v>247</v>
      </c>
      <c r="E185" s="214" t="s">
        <v>1956</v>
      </c>
      <c r="F185" s="215" t="s">
        <v>1957</v>
      </c>
      <c r="G185" s="216" t="s">
        <v>258</v>
      </c>
      <c r="H185" s="217">
        <v>1</v>
      </c>
      <c r="I185" s="218"/>
      <c r="J185" s="219">
        <f>ROUND(I185*H185,2)</f>
        <v>0</v>
      </c>
      <c r="K185" s="215" t="s">
        <v>359</v>
      </c>
      <c r="L185" s="45"/>
      <c r="M185" s="278" t="s">
        <v>19</v>
      </c>
      <c r="N185" s="279" t="s">
        <v>44</v>
      </c>
      <c r="O185" s="280"/>
      <c r="P185" s="281">
        <f>O185*H185</f>
        <v>0</v>
      </c>
      <c r="Q185" s="281">
        <v>0</v>
      </c>
      <c r="R185" s="281">
        <f>Q185*H185</f>
        <v>0</v>
      </c>
      <c r="S185" s="281">
        <v>0</v>
      </c>
      <c r="T185" s="282">
        <f>S185*H185</f>
        <v>0</v>
      </c>
      <c r="U185" s="39"/>
      <c r="V185" s="39"/>
      <c r="W185" s="39"/>
      <c r="X185" s="39"/>
      <c r="Y185" s="39"/>
      <c r="Z185" s="39"/>
      <c r="AA185" s="39"/>
      <c r="AB185" s="39"/>
      <c r="AC185" s="39"/>
      <c r="AD185" s="39"/>
      <c r="AE185" s="39"/>
      <c r="AR185" s="224" t="s">
        <v>391</v>
      </c>
      <c r="AT185" s="224" t="s">
        <v>247</v>
      </c>
      <c r="AU185" s="224" t="s">
        <v>80</v>
      </c>
      <c r="AY185" s="18" t="s">
        <v>244</v>
      </c>
      <c r="BE185" s="225">
        <f>IF(N185="základní",J185,0)</f>
        <v>0</v>
      </c>
      <c r="BF185" s="225">
        <f>IF(N185="snížená",J185,0)</f>
        <v>0</v>
      </c>
      <c r="BG185" s="225">
        <f>IF(N185="zákl. přenesená",J185,0)</f>
        <v>0</v>
      </c>
      <c r="BH185" s="225">
        <f>IF(N185="sníž. přenesená",J185,0)</f>
        <v>0</v>
      </c>
      <c r="BI185" s="225">
        <f>IF(N185="nulová",J185,0)</f>
        <v>0</v>
      </c>
      <c r="BJ185" s="18" t="s">
        <v>80</v>
      </c>
      <c r="BK185" s="225">
        <f>ROUND(I185*H185,2)</f>
        <v>0</v>
      </c>
      <c r="BL185" s="18" t="s">
        <v>391</v>
      </c>
      <c r="BM185" s="224" t="s">
        <v>3507</v>
      </c>
    </row>
    <row r="186" s="2" customFormat="1" ht="6.96" customHeight="1">
      <c r="A186" s="39"/>
      <c r="B186" s="60"/>
      <c r="C186" s="61"/>
      <c r="D186" s="61"/>
      <c r="E186" s="61"/>
      <c r="F186" s="61"/>
      <c r="G186" s="61"/>
      <c r="H186" s="61"/>
      <c r="I186" s="61"/>
      <c r="J186" s="61"/>
      <c r="K186" s="61"/>
      <c r="L186" s="45"/>
      <c r="M186" s="39"/>
      <c r="O186" s="39"/>
      <c r="P186" s="39"/>
      <c r="Q186" s="39"/>
      <c r="R186" s="39"/>
      <c r="S186" s="39"/>
      <c r="T186" s="39"/>
      <c r="U186" s="39"/>
      <c r="V186" s="39"/>
      <c r="W186" s="39"/>
      <c r="X186" s="39"/>
      <c r="Y186" s="39"/>
      <c r="Z186" s="39"/>
      <c r="AA186" s="39"/>
      <c r="AB186" s="39"/>
      <c r="AC186" s="39"/>
      <c r="AD186" s="39"/>
      <c r="AE186" s="39"/>
    </row>
  </sheetData>
  <sheetProtection sheet="1" autoFilter="0" formatColumns="0" formatRows="0" objects="1" scenarios="1" spinCount="100000" saltValue="XbXu7278LJ182XUwgahh39lDMYSwozFULJ7/WpCxoS+/JgahefFM6mLH2CPIZA2ETjJWAV2EWthd9A46/cfkvA==" hashValue="2c8qehFUunR5uJo6UpFPA0gDbYdaT79q0PEEfebb6AopLTOZqs1Wbn1PyTnCUJ9yLYqcceyw+QM7e22LHuSiLw==" algorithmName="SHA-512" password="CC35"/>
  <autoFilter ref="C92:K185"/>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87</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218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220</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ROUND((SUM(BE88:BE133)),  2)</f>
        <v>0</v>
      </c>
      <c r="G35" s="39"/>
      <c r="H35" s="39"/>
      <c r="I35" s="158">
        <v>0.20999999999999999</v>
      </c>
      <c r="J35" s="157">
        <f>ROUND(((SUM(BE88:BE133))*I35),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ROUND((SUM(BF88:BF133)),  2)</f>
        <v>0</v>
      </c>
      <c r="G36" s="39"/>
      <c r="H36" s="39"/>
      <c r="I36" s="158">
        <v>0.12</v>
      </c>
      <c r="J36" s="157">
        <f>ROUND(((SUM(BF88:BF133))*I36),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ROUND((SUM(BG88:BG133)),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ROUND((SUM(BH88:BH133)),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ROUND((SUM(BI88:BI133)),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218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01 - dle ÚRS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225</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226</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227</v>
      </c>
      <c r="E66" s="183"/>
      <c r="F66" s="183"/>
      <c r="G66" s="183"/>
      <c r="H66" s="183"/>
      <c r="I66" s="183"/>
      <c r="J66" s="184">
        <f>J98</f>
        <v>0</v>
      </c>
      <c r="K66" s="126"/>
      <c r="L66" s="185"/>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218</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01 - dle ÚRS</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 xml:space="preserve"> </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Pavel Pospíšil, DiS.</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f>
        <v>0</v>
      </c>
      <c r="Q88" s="97"/>
      <c r="R88" s="194">
        <f>R89</f>
        <v>0.175178</v>
      </c>
      <c r="S88" s="97"/>
      <c r="T88" s="195">
        <f>T89</f>
        <v>0</v>
      </c>
      <c r="U88" s="39"/>
      <c r="V88" s="39"/>
      <c r="W88" s="39"/>
      <c r="X88" s="39"/>
      <c r="Y88" s="39"/>
      <c r="Z88" s="39"/>
      <c r="AA88" s="39"/>
      <c r="AB88" s="39"/>
      <c r="AC88" s="39"/>
      <c r="AD88" s="39"/>
      <c r="AE88" s="39"/>
      <c r="AT88" s="18" t="s">
        <v>72</v>
      </c>
      <c r="AU88" s="18" t="s">
        <v>224</v>
      </c>
      <c r="BK88" s="196">
        <f>BK89</f>
        <v>0</v>
      </c>
    </row>
    <row r="89" s="12" customFormat="1" ht="25.92" customHeight="1">
      <c r="A89" s="12"/>
      <c r="B89" s="197"/>
      <c r="C89" s="198"/>
      <c r="D89" s="199" t="s">
        <v>72</v>
      </c>
      <c r="E89" s="200" t="s">
        <v>241</v>
      </c>
      <c r="F89" s="200" t="s">
        <v>242</v>
      </c>
      <c r="G89" s="198"/>
      <c r="H89" s="198"/>
      <c r="I89" s="201"/>
      <c r="J89" s="202">
        <f>BK89</f>
        <v>0</v>
      </c>
      <c r="K89" s="198"/>
      <c r="L89" s="203"/>
      <c r="M89" s="204"/>
      <c r="N89" s="205"/>
      <c r="O89" s="205"/>
      <c r="P89" s="206">
        <f>P90+P98</f>
        <v>0</v>
      </c>
      <c r="Q89" s="205"/>
      <c r="R89" s="206">
        <f>R90+R98</f>
        <v>0.175178</v>
      </c>
      <c r="S89" s="205"/>
      <c r="T89" s="207">
        <f>T90+T98</f>
        <v>0</v>
      </c>
      <c r="U89" s="12"/>
      <c r="V89" s="12"/>
      <c r="W89" s="12"/>
      <c r="X89" s="12"/>
      <c r="Y89" s="12"/>
      <c r="Z89" s="12"/>
      <c r="AA89" s="12"/>
      <c r="AB89" s="12"/>
      <c r="AC89" s="12"/>
      <c r="AD89" s="12"/>
      <c r="AE89" s="12"/>
      <c r="AR89" s="208" t="s">
        <v>243</v>
      </c>
      <c r="AT89" s="209" t="s">
        <v>72</v>
      </c>
      <c r="AU89" s="209" t="s">
        <v>73</v>
      </c>
      <c r="AY89" s="208" t="s">
        <v>244</v>
      </c>
      <c r="BK89" s="210">
        <f>BK90+BK98</f>
        <v>0</v>
      </c>
    </row>
    <row r="90" s="12" customFormat="1" ht="22.8" customHeight="1">
      <c r="A90" s="12"/>
      <c r="B90" s="197"/>
      <c r="C90" s="198"/>
      <c r="D90" s="199" t="s">
        <v>72</v>
      </c>
      <c r="E90" s="211" t="s">
        <v>245</v>
      </c>
      <c r="F90" s="211" t="s">
        <v>246</v>
      </c>
      <c r="G90" s="198"/>
      <c r="H90" s="198"/>
      <c r="I90" s="201"/>
      <c r="J90" s="212">
        <f>BK90</f>
        <v>0</v>
      </c>
      <c r="K90" s="198"/>
      <c r="L90" s="203"/>
      <c r="M90" s="204"/>
      <c r="N90" s="205"/>
      <c r="O90" s="205"/>
      <c r="P90" s="206">
        <f>SUM(P91:P97)</f>
        <v>0</v>
      </c>
      <c r="Q90" s="205"/>
      <c r="R90" s="206">
        <f>SUM(R91:R97)</f>
        <v>0.096519999999999995</v>
      </c>
      <c r="S90" s="205"/>
      <c r="T90" s="207">
        <f>SUM(T91:T97)</f>
        <v>0</v>
      </c>
      <c r="U90" s="12"/>
      <c r="V90" s="12"/>
      <c r="W90" s="12"/>
      <c r="X90" s="12"/>
      <c r="Y90" s="12"/>
      <c r="Z90" s="12"/>
      <c r="AA90" s="12"/>
      <c r="AB90" s="12"/>
      <c r="AC90" s="12"/>
      <c r="AD90" s="12"/>
      <c r="AE90" s="12"/>
      <c r="AR90" s="208" t="s">
        <v>243</v>
      </c>
      <c r="AT90" s="209" t="s">
        <v>72</v>
      </c>
      <c r="AU90" s="209" t="s">
        <v>80</v>
      </c>
      <c r="AY90" s="208" t="s">
        <v>244</v>
      </c>
      <c r="BK90" s="210">
        <f>SUM(BK91:BK97)</f>
        <v>0</v>
      </c>
    </row>
    <row r="91" s="2" customFormat="1" ht="16.5" customHeight="1">
      <c r="A91" s="39"/>
      <c r="B91" s="40"/>
      <c r="C91" s="213" t="s">
        <v>80</v>
      </c>
      <c r="D91" s="213" t="s">
        <v>247</v>
      </c>
      <c r="E91" s="214" t="s">
        <v>248</v>
      </c>
      <c r="F91" s="215" t="s">
        <v>249</v>
      </c>
      <c r="G91" s="216" t="s">
        <v>250</v>
      </c>
      <c r="H91" s="217">
        <v>40</v>
      </c>
      <c r="I91" s="218"/>
      <c r="J91" s="219">
        <f>ROUND(I91*H91,2)</f>
        <v>0</v>
      </c>
      <c r="K91" s="215" t="s">
        <v>251</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252</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252</v>
      </c>
      <c r="BM91" s="224" t="s">
        <v>253</v>
      </c>
    </row>
    <row r="92" s="2" customFormat="1">
      <c r="A92" s="39"/>
      <c r="B92" s="40"/>
      <c r="C92" s="41"/>
      <c r="D92" s="226" t="s">
        <v>254</v>
      </c>
      <c r="E92" s="41"/>
      <c r="F92" s="227" t="s">
        <v>255</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254</v>
      </c>
      <c r="AU92" s="18" t="s">
        <v>82</v>
      </c>
    </row>
    <row r="93" s="2" customFormat="1" ht="16.5" customHeight="1">
      <c r="A93" s="39"/>
      <c r="B93" s="40"/>
      <c r="C93" s="213" t="s">
        <v>82</v>
      </c>
      <c r="D93" s="213" t="s">
        <v>247</v>
      </c>
      <c r="E93" s="214" t="s">
        <v>256</v>
      </c>
      <c r="F93" s="215" t="s">
        <v>257</v>
      </c>
      <c r="G93" s="216" t="s">
        <v>258</v>
      </c>
      <c r="H93" s="217">
        <v>32</v>
      </c>
      <c r="I93" s="218"/>
      <c r="J93" s="219">
        <f>ROUND(I93*H93,2)</f>
        <v>0</v>
      </c>
      <c r="K93" s="215" t="s">
        <v>251</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252</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252</v>
      </c>
      <c r="BM93" s="224" t="s">
        <v>259</v>
      </c>
    </row>
    <row r="94" s="2" customFormat="1">
      <c r="A94" s="39"/>
      <c r="B94" s="40"/>
      <c r="C94" s="41"/>
      <c r="D94" s="226" t="s">
        <v>254</v>
      </c>
      <c r="E94" s="41"/>
      <c r="F94" s="227" t="s">
        <v>260</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254</v>
      </c>
      <c r="AU94" s="18" t="s">
        <v>82</v>
      </c>
    </row>
    <row r="95" s="2" customFormat="1" ht="21.75" customHeight="1">
      <c r="A95" s="39"/>
      <c r="B95" s="40"/>
      <c r="C95" s="231" t="s">
        <v>243</v>
      </c>
      <c r="D95" s="231" t="s">
        <v>241</v>
      </c>
      <c r="E95" s="232" t="s">
        <v>261</v>
      </c>
      <c r="F95" s="233" t="s">
        <v>262</v>
      </c>
      <c r="G95" s="234" t="s">
        <v>250</v>
      </c>
      <c r="H95" s="235">
        <v>118</v>
      </c>
      <c r="I95" s="236"/>
      <c r="J95" s="237">
        <f>ROUND(I95*H95,2)</f>
        <v>0</v>
      </c>
      <c r="K95" s="233" t="s">
        <v>251</v>
      </c>
      <c r="L95" s="238"/>
      <c r="M95" s="239" t="s">
        <v>19</v>
      </c>
      <c r="N95" s="240" t="s">
        <v>44</v>
      </c>
      <c r="O95" s="85"/>
      <c r="P95" s="222">
        <f>O95*H95</f>
        <v>0</v>
      </c>
      <c r="Q95" s="222">
        <v>0.00029999999999999997</v>
      </c>
      <c r="R95" s="222">
        <f>Q95*H95</f>
        <v>0.035399999999999994</v>
      </c>
      <c r="S95" s="222">
        <v>0</v>
      </c>
      <c r="T95" s="223">
        <f>S95*H95</f>
        <v>0</v>
      </c>
      <c r="U95" s="39"/>
      <c r="V95" s="39"/>
      <c r="W95" s="39"/>
      <c r="X95" s="39"/>
      <c r="Y95" s="39"/>
      <c r="Z95" s="39"/>
      <c r="AA95" s="39"/>
      <c r="AB95" s="39"/>
      <c r="AC95" s="39"/>
      <c r="AD95" s="39"/>
      <c r="AE95" s="39"/>
      <c r="AR95" s="224" t="s">
        <v>263</v>
      </c>
      <c r="AT95" s="224" t="s">
        <v>241</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264</v>
      </c>
      <c r="BM95" s="224" t="s">
        <v>265</v>
      </c>
    </row>
    <row r="96" s="2" customFormat="1" ht="21.75" customHeight="1">
      <c r="A96" s="39"/>
      <c r="B96" s="40"/>
      <c r="C96" s="231" t="s">
        <v>264</v>
      </c>
      <c r="D96" s="231" t="s">
        <v>241</v>
      </c>
      <c r="E96" s="232" t="s">
        <v>266</v>
      </c>
      <c r="F96" s="233" t="s">
        <v>267</v>
      </c>
      <c r="G96" s="234" t="s">
        <v>250</v>
      </c>
      <c r="H96" s="235">
        <v>160</v>
      </c>
      <c r="I96" s="236"/>
      <c r="J96" s="237">
        <f>ROUND(I96*H96,2)</f>
        <v>0</v>
      </c>
      <c r="K96" s="233" t="s">
        <v>251</v>
      </c>
      <c r="L96" s="238"/>
      <c r="M96" s="239" t="s">
        <v>19</v>
      </c>
      <c r="N96" s="240" t="s">
        <v>44</v>
      </c>
      <c r="O96" s="85"/>
      <c r="P96" s="222">
        <f>O96*H96</f>
        <v>0</v>
      </c>
      <c r="Q96" s="222">
        <v>0.00022000000000000001</v>
      </c>
      <c r="R96" s="222">
        <f>Q96*H96</f>
        <v>0.035200000000000002</v>
      </c>
      <c r="S96" s="222">
        <v>0</v>
      </c>
      <c r="T96" s="223">
        <f>S96*H96</f>
        <v>0</v>
      </c>
      <c r="U96" s="39"/>
      <c r="V96" s="39"/>
      <c r="W96" s="39"/>
      <c r="X96" s="39"/>
      <c r="Y96" s="39"/>
      <c r="Z96" s="39"/>
      <c r="AA96" s="39"/>
      <c r="AB96" s="39"/>
      <c r="AC96" s="39"/>
      <c r="AD96" s="39"/>
      <c r="AE96" s="39"/>
      <c r="AR96" s="224" t="s">
        <v>263</v>
      </c>
      <c r="AT96" s="224" t="s">
        <v>241</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264</v>
      </c>
      <c r="BM96" s="224" t="s">
        <v>268</v>
      </c>
    </row>
    <row r="97" s="2" customFormat="1" ht="21.75" customHeight="1">
      <c r="A97" s="39"/>
      <c r="B97" s="40"/>
      <c r="C97" s="231" t="s">
        <v>269</v>
      </c>
      <c r="D97" s="231" t="s">
        <v>241</v>
      </c>
      <c r="E97" s="232" t="s">
        <v>270</v>
      </c>
      <c r="F97" s="233" t="s">
        <v>271</v>
      </c>
      <c r="G97" s="234" t="s">
        <v>250</v>
      </c>
      <c r="H97" s="235">
        <v>54</v>
      </c>
      <c r="I97" s="236"/>
      <c r="J97" s="237">
        <f>ROUND(I97*H97,2)</f>
        <v>0</v>
      </c>
      <c r="K97" s="233" t="s">
        <v>251</v>
      </c>
      <c r="L97" s="238"/>
      <c r="M97" s="239" t="s">
        <v>19</v>
      </c>
      <c r="N97" s="240" t="s">
        <v>44</v>
      </c>
      <c r="O97" s="85"/>
      <c r="P97" s="222">
        <f>O97*H97</f>
        <v>0</v>
      </c>
      <c r="Q97" s="222">
        <v>0.00048000000000000001</v>
      </c>
      <c r="R97" s="222">
        <f>Q97*H97</f>
        <v>0.025920000000000002</v>
      </c>
      <c r="S97" s="222">
        <v>0</v>
      </c>
      <c r="T97" s="223">
        <f>S97*H97</f>
        <v>0</v>
      </c>
      <c r="U97" s="39"/>
      <c r="V97" s="39"/>
      <c r="W97" s="39"/>
      <c r="X97" s="39"/>
      <c r="Y97" s="39"/>
      <c r="Z97" s="39"/>
      <c r="AA97" s="39"/>
      <c r="AB97" s="39"/>
      <c r="AC97" s="39"/>
      <c r="AD97" s="39"/>
      <c r="AE97" s="39"/>
      <c r="AR97" s="224" t="s">
        <v>263</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264</v>
      </c>
      <c r="BM97" s="224" t="s">
        <v>272</v>
      </c>
    </row>
    <row r="98" s="12" customFormat="1" ht="22.8" customHeight="1">
      <c r="A98" s="12"/>
      <c r="B98" s="197"/>
      <c r="C98" s="198"/>
      <c r="D98" s="199" t="s">
        <v>72</v>
      </c>
      <c r="E98" s="211" t="s">
        <v>273</v>
      </c>
      <c r="F98" s="211" t="s">
        <v>274</v>
      </c>
      <c r="G98" s="198"/>
      <c r="H98" s="198"/>
      <c r="I98" s="201"/>
      <c r="J98" s="212">
        <f>BK98</f>
        <v>0</v>
      </c>
      <c r="K98" s="198"/>
      <c r="L98" s="203"/>
      <c r="M98" s="204"/>
      <c r="N98" s="205"/>
      <c r="O98" s="205"/>
      <c r="P98" s="206">
        <f>SUM(P99:P133)</f>
        <v>0</v>
      </c>
      <c r="Q98" s="205"/>
      <c r="R98" s="206">
        <f>SUM(R99:R133)</f>
        <v>0.078658000000000006</v>
      </c>
      <c r="S98" s="205"/>
      <c r="T98" s="207">
        <f>SUM(T99:T133)</f>
        <v>0</v>
      </c>
      <c r="U98" s="12"/>
      <c r="V98" s="12"/>
      <c r="W98" s="12"/>
      <c r="X98" s="12"/>
      <c r="Y98" s="12"/>
      <c r="Z98" s="12"/>
      <c r="AA98" s="12"/>
      <c r="AB98" s="12"/>
      <c r="AC98" s="12"/>
      <c r="AD98" s="12"/>
      <c r="AE98" s="12"/>
      <c r="AR98" s="208" t="s">
        <v>243</v>
      </c>
      <c r="AT98" s="209" t="s">
        <v>72</v>
      </c>
      <c r="AU98" s="209" t="s">
        <v>80</v>
      </c>
      <c r="AY98" s="208" t="s">
        <v>244</v>
      </c>
      <c r="BK98" s="210">
        <f>SUM(BK99:BK133)</f>
        <v>0</v>
      </c>
    </row>
    <row r="99" s="2" customFormat="1" ht="16.5" customHeight="1">
      <c r="A99" s="39"/>
      <c r="B99" s="40"/>
      <c r="C99" s="213" t="s">
        <v>275</v>
      </c>
      <c r="D99" s="213" t="s">
        <v>247</v>
      </c>
      <c r="E99" s="214" t="s">
        <v>276</v>
      </c>
      <c r="F99" s="215" t="s">
        <v>277</v>
      </c>
      <c r="G99" s="216" t="s">
        <v>278</v>
      </c>
      <c r="H99" s="217">
        <v>4.1799999999999997</v>
      </c>
      <c r="I99" s="218"/>
      <c r="J99" s="219">
        <f>ROUND(I99*H99,2)</f>
        <v>0</v>
      </c>
      <c r="K99" s="215" t="s">
        <v>251</v>
      </c>
      <c r="L99" s="45"/>
      <c r="M99" s="220" t="s">
        <v>19</v>
      </c>
      <c r="N99" s="221" t="s">
        <v>44</v>
      </c>
      <c r="O99" s="85"/>
      <c r="P99" s="222">
        <f>O99*H99</f>
        <v>0</v>
      </c>
      <c r="Q99" s="222">
        <v>0.0088000000000000005</v>
      </c>
      <c r="R99" s="222">
        <f>Q99*H99</f>
        <v>0.036783999999999997</v>
      </c>
      <c r="S99" s="222">
        <v>0</v>
      </c>
      <c r="T99" s="223">
        <f>S99*H99</f>
        <v>0</v>
      </c>
      <c r="U99" s="39"/>
      <c r="V99" s="39"/>
      <c r="W99" s="39"/>
      <c r="X99" s="39"/>
      <c r="Y99" s="39"/>
      <c r="Z99" s="39"/>
      <c r="AA99" s="39"/>
      <c r="AB99" s="39"/>
      <c r="AC99" s="39"/>
      <c r="AD99" s="39"/>
      <c r="AE99" s="39"/>
      <c r="AR99" s="224" t="s">
        <v>279</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280</v>
      </c>
    </row>
    <row r="100" s="2" customFormat="1">
      <c r="A100" s="39"/>
      <c r="B100" s="40"/>
      <c r="C100" s="41"/>
      <c r="D100" s="226" t="s">
        <v>254</v>
      </c>
      <c r="E100" s="41"/>
      <c r="F100" s="227" t="s">
        <v>281</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254</v>
      </c>
      <c r="AU100" s="18" t="s">
        <v>82</v>
      </c>
    </row>
    <row r="101" s="2" customFormat="1">
      <c r="A101" s="39"/>
      <c r="B101" s="40"/>
      <c r="C101" s="41"/>
      <c r="D101" s="241" t="s">
        <v>282</v>
      </c>
      <c r="E101" s="41"/>
      <c r="F101" s="242" t="s">
        <v>283</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282</v>
      </c>
      <c r="AU101" s="18" t="s">
        <v>82</v>
      </c>
    </row>
    <row r="102" s="13" customFormat="1">
      <c r="A102" s="13"/>
      <c r="B102" s="243"/>
      <c r="C102" s="244"/>
      <c r="D102" s="241" t="s">
        <v>284</v>
      </c>
      <c r="E102" s="245" t="s">
        <v>19</v>
      </c>
      <c r="F102" s="246" t="s">
        <v>285</v>
      </c>
      <c r="G102" s="244"/>
      <c r="H102" s="245" t="s">
        <v>19</v>
      </c>
      <c r="I102" s="247"/>
      <c r="J102" s="244"/>
      <c r="K102" s="244"/>
      <c r="L102" s="248"/>
      <c r="M102" s="249"/>
      <c r="N102" s="250"/>
      <c r="O102" s="250"/>
      <c r="P102" s="250"/>
      <c r="Q102" s="250"/>
      <c r="R102" s="250"/>
      <c r="S102" s="250"/>
      <c r="T102" s="251"/>
      <c r="U102" s="13"/>
      <c r="V102" s="13"/>
      <c r="W102" s="13"/>
      <c r="X102" s="13"/>
      <c r="Y102" s="13"/>
      <c r="Z102" s="13"/>
      <c r="AA102" s="13"/>
      <c r="AB102" s="13"/>
      <c r="AC102" s="13"/>
      <c r="AD102" s="13"/>
      <c r="AE102" s="13"/>
      <c r="AT102" s="252" t="s">
        <v>284</v>
      </c>
      <c r="AU102" s="252" t="s">
        <v>82</v>
      </c>
      <c r="AV102" s="13" t="s">
        <v>80</v>
      </c>
      <c r="AW102" s="13" t="s">
        <v>34</v>
      </c>
      <c r="AX102" s="13" t="s">
        <v>73</v>
      </c>
      <c r="AY102" s="252" t="s">
        <v>244</v>
      </c>
    </row>
    <row r="103" s="14" customFormat="1">
      <c r="A103" s="14"/>
      <c r="B103" s="253"/>
      <c r="C103" s="254"/>
      <c r="D103" s="241" t="s">
        <v>284</v>
      </c>
      <c r="E103" s="255" t="s">
        <v>19</v>
      </c>
      <c r="F103" s="256" t="s">
        <v>286</v>
      </c>
      <c r="G103" s="254"/>
      <c r="H103" s="257">
        <v>4.1799999999999997</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73</v>
      </c>
      <c r="AY103" s="263" t="s">
        <v>244</v>
      </c>
    </row>
    <row r="104" s="15" customFormat="1">
      <c r="A104" s="15"/>
      <c r="B104" s="264"/>
      <c r="C104" s="265"/>
      <c r="D104" s="241" t="s">
        <v>284</v>
      </c>
      <c r="E104" s="266" t="s">
        <v>19</v>
      </c>
      <c r="F104" s="267" t="s">
        <v>287</v>
      </c>
      <c r="G104" s="265"/>
      <c r="H104" s="268">
        <v>4.1799999999999997</v>
      </c>
      <c r="I104" s="269"/>
      <c r="J104" s="265"/>
      <c r="K104" s="265"/>
      <c r="L104" s="270"/>
      <c r="M104" s="271"/>
      <c r="N104" s="272"/>
      <c r="O104" s="272"/>
      <c r="P104" s="272"/>
      <c r="Q104" s="272"/>
      <c r="R104" s="272"/>
      <c r="S104" s="272"/>
      <c r="T104" s="273"/>
      <c r="U104" s="15"/>
      <c r="V104" s="15"/>
      <c r="W104" s="15"/>
      <c r="X104" s="15"/>
      <c r="Y104" s="15"/>
      <c r="Z104" s="15"/>
      <c r="AA104" s="15"/>
      <c r="AB104" s="15"/>
      <c r="AC104" s="15"/>
      <c r="AD104" s="15"/>
      <c r="AE104" s="15"/>
      <c r="AT104" s="274" t="s">
        <v>284</v>
      </c>
      <c r="AU104" s="274" t="s">
        <v>82</v>
      </c>
      <c r="AV104" s="15" t="s">
        <v>264</v>
      </c>
      <c r="AW104" s="15" t="s">
        <v>34</v>
      </c>
      <c r="AX104" s="15" t="s">
        <v>80</v>
      </c>
      <c r="AY104" s="274" t="s">
        <v>244</v>
      </c>
    </row>
    <row r="105" s="2" customFormat="1" ht="24.15" customHeight="1">
      <c r="A105" s="39"/>
      <c r="B105" s="40"/>
      <c r="C105" s="213" t="s">
        <v>288</v>
      </c>
      <c r="D105" s="213" t="s">
        <v>247</v>
      </c>
      <c r="E105" s="214" t="s">
        <v>289</v>
      </c>
      <c r="F105" s="215" t="s">
        <v>290</v>
      </c>
      <c r="G105" s="216" t="s">
        <v>291</v>
      </c>
      <c r="H105" s="217">
        <v>2.2999999999999998</v>
      </c>
      <c r="I105" s="218"/>
      <c r="J105" s="219">
        <f>ROUND(I105*H105,2)</f>
        <v>0</v>
      </c>
      <c r="K105" s="215" t="s">
        <v>251</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279</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292</v>
      </c>
    </row>
    <row r="106" s="2" customFormat="1">
      <c r="A106" s="39"/>
      <c r="B106" s="40"/>
      <c r="C106" s="41"/>
      <c r="D106" s="226" t="s">
        <v>254</v>
      </c>
      <c r="E106" s="41"/>
      <c r="F106" s="227" t="s">
        <v>293</v>
      </c>
      <c r="G106" s="41"/>
      <c r="H106" s="41"/>
      <c r="I106" s="228"/>
      <c r="J106" s="41"/>
      <c r="K106" s="41"/>
      <c r="L106" s="45"/>
      <c r="M106" s="229"/>
      <c r="N106" s="230"/>
      <c r="O106" s="85"/>
      <c r="P106" s="85"/>
      <c r="Q106" s="85"/>
      <c r="R106" s="85"/>
      <c r="S106" s="85"/>
      <c r="T106" s="86"/>
      <c r="U106" s="39"/>
      <c r="V106" s="39"/>
      <c r="W106" s="39"/>
      <c r="X106" s="39"/>
      <c r="Y106" s="39"/>
      <c r="Z106" s="39"/>
      <c r="AA106" s="39"/>
      <c r="AB106" s="39"/>
      <c r="AC106" s="39"/>
      <c r="AD106" s="39"/>
      <c r="AE106" s="39"/>
      <c r="AT106" s="18" t="s">
        <v>254</v>
      </c>
      <c r="AU106" s="18" t="s">
        <v>82</v>
      </c>
    </row>
    <row r="107" s="13" customFormat="1">
      <c r="A107" s="13"/>
      <c r="B107" s="243"/>
      <c r="C107" s="244"/>
      <c r="D107" s="241" t="s">
        <v>284</v>
      </c>
      <c r="E107" s="245" t="s">
        <v>19</v>
      </c>
      <c r="F107" s="246" t="s">
        <v>294</v>
      </c>
      <c r="G107" s="244"/>
      <c r="H107" s="245" t="s">
        <v>19</v>
      </c>
      <c r="I107" s="247"/>
      <c r="J107" s="244"/>
      <c r="K107" s="244"/>
      <c r="L107" s="248"/>
      <c r="M107" s="249"/>
      <c r="N107" s="250"/>
      <c r="O107" s="250"/>
      <c r="P107" s="250"/>
      <c r="Q107" s="250"/>
      <c r="R107" s="250"/>
      <c r="S107" s="250"/>
      <c r="T107" s="251"/>
      <c r="U107" s="13"/>
      <c r="V107" s="13"/>
      <c r="W107" s="13"/>
      <c r="X107" s="13"/>
      <c r="Y107" s="13"/>
      <c r="Z107" s="13"/>
      <c r="AA107" s="13"/>
      <c r="AB107" s="13"/>
      <c r="AC107" s="13"/>
      <c r="AD107" s="13"/>
      <c r="AE107" s="13"/>
      <c r="AT107" s="252" t="s">
        <v>284</v>
      </c>
      <c r="AU107" s="252" t="s">
        <v>82</v>
      </c>
      <c r="AV107" s="13" t="s">
        <v>80</v>
      </c>
      <c r="AW107" s="13" t="s">
        <v>34</v>
      </c>
      <c r="AX107" s="13" t="s">
        <v>73</v>
      </c>
      <c r="AY107" s="252" t="s">
        <v>244</v>
      </c>
    </row>
    <row r="108" s="14" customFormat="1">
      <c r="A108" s="14"/>
      <c r="B108" s="253"/>
      <c r="C108" s="254"/>
      <c r="D108" s="241" t="s">
        <v>284</v>
      </c>
      <c r="E108" s="255" t="s">
        <v>19</v>
      </c>
      <c r="F108" s="256" t="s">
        <v>295</v>
      </c>
      <c r="G108" s="254"/>
      <c r="H108" s="257">
        <v>1.5</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73</v>
      </c>
      <c r="AY108" s="263" t="s">
        <v>244</v>
      </c>
    </row>
    <row r="109" s="13" customFormat="1">
      <c r="A109" s="13"/>
      <c r="B109" s="243"/>
      <c r="C109" s="244"/>
      <c r="D109" s="241" t="s">
        <v>284</v>
      </c>
      <c r="E109" s="245" t="s">
        <v>19</v>
      </c>
      <c r="F109" s="246" t="s">
        <v>296</v>
      </c>
      <c r="G109" s="244"/>
      <c r="H109" s="245" t="s">
        <v>19</v>
      </c>
      <c r="I109" s="247"/>
      <c r="J109" s="244"/>
      <c r="K109" s="244"/>
      <c r="L109" s="248"/>
      <c r="M109" s="249"/>
      <c r="N109" s="250"/>
      <c r="O109" s="250"/>
      <c r="P109" s="250"/>
      <c r="Q109" s="250"/>
      <c r="R109" s="250"/>
      <c r="S109" s="250"/>
      <c r="T109" s="251"/>
      <c r="U109" s="13"/>
      <c r="V109" s="13"/>
      <c r="W109" s="13"/>
      <c r="X109" s="13"/>
      <c r="Y109" s="13"/>
      <c r="Z109" s="13"/>
      <c r="AA109" s="13"/>
      <c r="AB109" s="13"/>
      <c r="AC109" s="13"/>
      <c r="AD109" s="13"/>
      <c r="AE109" s="13"/>
      <c r="AT109" s="252" t="s">
        <v>284</v>
      </c>
      <c r="AU109" s="252" t="s">
        <v>82</v>
      </c>
      <c r="AV109" s="13" t="s">
        <v>80</v>
      </c>
      <c r="AW109" s="13" t="s">
        <v>34</v>
      </c>
      <c r="AX109" s="13" t="s">
        <v>73</v>
      </c>
      <c r="AY109" s="252" t="s">
        <v>244</v>
      </c>
    </row>
    <row r="110" s="14" customFormat="1">
      <c r="A110" s="14"/>
      <c r="B110" s="253"/>
      <c r="C110" s="254"/>
      <c r="D110" s="241" t="s">
        <v>284</v>
      </c>
      <c r="E110" s="255" t="s">
        <v>19</v>
      </c>
      <c r="F110" s="256" t="s">
        <v>297</v>
      </c>
      <c r="G110" s="254"/>
      <c r="H110" s="257">
        <v>0.80000000000000004</v>
      </c>
      <c r="I110" s="258"/>
      <c r="J110" s="254"/>
      <c r="K110" s="254"/>
      <c r="L110" s="259"/>
      <c r="M110" s="260"/>
      <c r="N110" s="261"/>
      <c r="O110" s="261"/>
      <c r="P110" s="261"/>
      <c r="Q110" s="261"/>
      <c r="R110" s="261"/>
      <c r="S110" s="261"/>
      <c r="T110" s="262"/>
      <c r="U110" s="14"/>
      <c r="V110" s="14"/>
      <c r="W110" s="14"/>
      <c r="X110" s="14"/>
      <c r="Y110" s="14"/>
      <c r="Z110" s="14"/>
      <c r="AA110" s="14"/>
      <c r="AB110" s="14"/>
      <c r="AC110" s="14"/>
      <c r="AD110" s="14"/>
      <c r="AE110" s="14"/>
      <c r="AT110" s="263" t="s">
        <v>284</v>
      </c>
      <c r="AU110" s="263" t="s">
        <v>82</v>
      </c>
      <c r="AV110" s="14" t="s">
        <v>82</v>
      </c>
      <c r="AW110" s="14" t="s">
        <v>34</v>
      </c>
      <c r="AX110" s="14" t="s">
        <v>73</v>
      </c>
      <c r="AY110" s="263" t="s">
        <v>244</v>
      </c>
    </row>
    <row r="111" s="15" customFormat="1">
      <c r="A111" s="15"/>
      <c r="B111" s="264"/>
      <c r="C111" s="265"/>
      <c r="D111" s="241" t="s">
        <v>284</v>
      </c>
      <c r="E111" s="266" t="s">
        <v>19</v>
      </c>
      <c r="F111" s="267" t="s">
        <v>287</v>
      </c>
      <c r="G111" s="265"/>
      <c r="H111" s="268">
        <v>2.2999999999999998</v>
      </c>
      <c r="I111" s="269"/>
      <c r="J111" s="265"/>
      <c r="K111" s="265"/>
      <c r="L111" s="270"/>
      <c r="M111" s="271"/>
      <c r="N111" s="272"/>
      <c r="O111" s="272"/>
      <c r="P111" s="272"/>
      <c r="Q111" s="272"/>
      <c r="R111" s="272"/>
      <c r="S111" s="272"/>
      <c r="T111" s="273"/>
      <c r="U111" s="15"/>
      <c r="V111" s="15"/>
      <c r="W111" s="15"/>
      <c r="X111" s="15"/>
      <c r="Y111" s="15"/>
      <c r="Z111" s="15"/>
      <c r="AA111" s="15"/>
      <c r="AB111" s="15"/>
      <c r="AC111" s="15"/>
      <c r="AD111" s="15"/>
      <c r="AE111" s="15"/>
      <c r="AT111" s="274" t="s">
        <v>284</v>
      </c>
      <c r="AU111" s="274" t="s">
        <v>82</v>
      </c>
      <c r="AV111" s="15" t="s">
        <v>264</v>
      </c>
      <c r="AW111" s="15" t="s">
        <v>34</v>
      </c>
      <c r="AX111" s="15" t="s">
        <v>80</v>
      </c>
      <c r="AY111" s="274" t="s">
        <v>244</v>
      </c>
    </row>
    <row r="112" s="2" customFormat="1" ht="24.15" customHeight="1">
      <c r="A112" s="39"/>
      <c r="B112" s="40"/>
      <c r="C112" s="213" t="s">
        <v>263</v>
      </c>
      <c r="D112" s="213" t="s">
        <v>247</v>
      </c>
      <c r="E112" s="214" t="s">
        <v>298</v>
      </c>
      <c r="F112" s="215" t="s">
        <v>299</v>
      </c>
      <c r="G112" s="216" t="s">
        <v>291</v>
      </c>
      <c r="H112" s="217">
        <v>2.2999999999999998</v>
      </c>
      <c r="I112" s="218"/>
      <c r="J112" s="219">
        <f>ROUND(I112*H112,2)</f>
        <v>0</v>
      </c>
      <c r="K112" s="215" t="s">
        <v>251</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279</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300</v>
      </c>
    </row>
    <row r="113" s="2" customFormat="1">
      <c r="A113" s="39"/>
      <c r="B113" s="40"/>
      <c r="C113" s="41"/>
      <c r="D113" s="226" t="s">
        <v>254</v>
      </c>
      <c r="E113" s="41"/>
      <c r="F113" s="227" t="s">
        <v>301</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2" customFormat="1" ht="33" customHeight="1">
      <c r="A114" s="39"/>
      <c r="B114" s="40"/>
      <c r="C114" s="213" t="s">
        <v>302</v>
      </c>
      <c r="D114" s="213" t="s">
        <v>247</v>
      </c>
      <c r="E114" s="214" t="s">
        <v>303</v>
      </c>
      <c r="F114" s="215" t="s">
        <v>304</v>
      </c>
      <c r="G114" s="216" t="s">
        <v>250</v>
      </c>
      <c r="H114" s="217">
        <v>1011</v>
      </c>
      <c r="I114" s="218"/>
      <c r="J114" s="219">
        <f>ROUND(I114*H114,2)</f>
        <v>0</v>
      </c>
      <c r="K114" s="215" t="s">
        <v>251</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279</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305</v>
      </c>
    </row>
    <row r="115" s="2" customFormat="1">
      <c r="A115" s="39"/>
      <c r="B115" s="40"/>
      <c r="C115" s="41"/>
      <c r="D115" s="226" t="s">
        <v>254</v>
      </c>
      <c r="E115" s="41"/>
      <c r="F115" s="227" t="s">
        <v>306</v>
      </c>
      <c r="G115" s="41"/>
      <c r="H115" s="41"/>
      <c r="I115" s="228"/>
      <c r="J115" s="41"/>
      <c r="K115" s="41"/>
      <c r="L115" s="45"/>
      <c r="M115" s="229"/>
      <c r="N115" s="230"/>
      <c r="O115" s="85"/>
      <c r="P115" s="85"/>
      <c r="Q115" s="85"/>
      <c r="R115" s="85"/>
      <c r="S115" s="85"/>
      <c r="T115" s="86"/>
      <c r="U115" s="39"/>
      <c r="V115" s="39"/>
      <c r="W115" s="39"/>
      <c r="X115" s="39"/>
      <c r="Y115" s="39"/>
      <c r="Z115" s="39"/>
      <c r="AA115" s="39"/>
      <c r="AB115" s="39"/>
      <c r="AC115" s="39"/>
      <c r="AD115" s="39"/>
      <c r="AE115" s="39"/>
      <c r="AT115" s="18" t="s">
        <v>254</v>
      </c>
      <c r="AU115" s="18" t="s">
        <v>82</v>
      </c>
    </row>
    <row r="116" s="2" customFormat="1">
      <c r="A116" s="39"/>
      <c r="B116" s="40"/>
      <c r="C116" s="41"/>
      <c r="D116" s="241" t="s">
        <v>282</v>
      </c>
      <c r="E116" s="41"/>
      <c r="F116" s="242" t="s">
        <v>307</v>
      </c>
      <c r="G116" s="41"/>
      <c r="H116" s="41"/>
      <c r="I116" s="228"/>
      <c r="J116" s="41"/>
      <c r="K116" s="41"/>
      <c r="L116" s="45"/>
      <c r="M116" s="229"/>
      <c r="N116" s="230"/>
      <c r="O116" s="85"/>
      <c r="P116" s="85"/>
      <c r="Q116" s="85"/>
      <c r="R116" s="85"/>
      <c r="S116" s="85"/>
      <c r="T116" s="86"/>
      <c r="U116" s="39"/>
      <c r="V116" s="39"/>
      <c r="W116" s="39"/>
      <c r="X116" s="39"/>
      <c r="Y116" s="39"/>
      <c r="Z116" s="39"/>
      <c r="AA116" s="39"/>
      <c r="AB116" s="39"/>
      <c r="AC116" s="39"/>
      <c r="AD116" s="39"/>
      <c r="AE116" s="39"/>
      <c r="AT116" s="18" t="s">
        <v>282</v>
      </c>
      <c r="AU116" s="18" t="s">
        <v>82</v>
      </c>
    </row>
    <row r="117" s="2" customFormat="1" ht="33" customHeight="1">
      <c r="A117" s="39"/>
      <c r="B117" s="40"/>
      <c r="C117" s="213" t="s">
        <v>308</v>
      </c>
      <c r="D117" s="213" t="s">
        <v>247</v>
      </c>
      <c r="E117" s="214" t="s">
        <v>309</v>
      </c>
      <c r="F117" s="215" t="s">
        <v>310</v>
      </c>
      <c r="G117" s="216" t="s">
        <v>250</v>
      </c>
      <c r="H117" s="217">
        <v>21</v>
      </c>
      <c r="I117" s="218"/>
      <c r="J117" s="219">
        <f>ROUND(I117*H117,2)</f>
        <v>0</v>
      </c>
      <c r="K117" s="215" t="s">
        <v>251</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279</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311</v>
      </c>
    </row>
    <row r="118" s="2" customFormat="1">
      <c r="A118" s="39"/>
      <c r="B118" s="40"/>
      <c r="C118" s="41"/>
      <c r="D118" s="226" t="s">
        <v>254</v>
      </c>
      <c r="E118" s="41"/>
      <c r="F118" s="227" t="s">
        <v>312</v>
      </c>
      <c r="G118" s="41"/>
      <c r="H118" s="41"/>
      <c r="I118" s="228"/>
      <c r="J118" s="41"/>
      <c r="K118" s="41"/>
      <c r="L118" s="45"/>
      <c r="M118" s="229"/>
      <c r="N118" s="230"/>
      <c r="O118" s="85"/>
      <c r="P118" s="85"/>
      <c r="Q118" s="85"/>
      <c r="R118" s="85"/>
      <c r="S118" s="85"/>
      <c r="T118" s="86"/>
      <c r="U118" s="39"/>
      <c r="V118" s="39"/>
      <c r="W118" s="39"/>
      <c r="X118" s="39"/>
      <c r="Y118" s="39"/>
      <c r="Z118" s="39"/>
      <c r="AA118" s="39"/>
      <c r="AB118" s="39"/>
      <c r="AC118" s="39"/>
      <c r="AD118" s="39"/>
      <c r="AE118" s="39"/>
      <c r="AT118" s="18" t="s">
        <v>254</v>
      </c>
      <c r="AU118" s="18" t="s">
        <v>82</v>
      </c>
    </row>
    <row r="119" s="2" customFormat="1" ht="33" customHeight="1">
      <c r="A119" s="39"/>
      <c r="B119" s="40"/>
      <c r="C119" s="213" t="s">
        <v>313</v>
      </c>
      <c r="D119" s="213" t="s">
        <v>247</v>
      </c>
      <c r="E119" s="214" t="s">
        <v>314</v>
      </c>
      <c r="F119" s="215" t="s">
        <v>315</v>
      </c>
      <c r="G119" s="216" t="s">
        <v>250</v>
      </c>
      <c r="H119" s="217">
        <v>1011</v>
      </c>
      <c r="I119" s="218"/>
      <c r="J119" s="219">
        <f>ROUND(I119*H119,2)</f>
        <v>0</v>
      </c>
      <c r="K119" s="215" t="s">
        <v>251</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279</v>
      </c>
      <c r="AT119" s="224" t="s">
        <v>247</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316</v>
      </c>
    </row>
    <row r="120" s="2" customFormat="1">
      <c r="A120" s="39"/>
      <c r="B120" s="40"/>
      <c r="C120" s="41"/>
      <c r="D120" s="226" t="s">
        <v>254</v>
      </c>
      <c r="E120" s="41"/>
      <c r="F120" s="227" t="s">
        <v>317</v>
      </c>
      <c r="G120" s="41"/>
      <c r="H120" s="41"/>
      <c r="I120" s="228"/>
      <c r="J120" s="41"/>
      <c r="K120" s="41"/>
      <c r="L120" s="45"/>
      <c r="M120" s="229"/>
      <c r="N120" s="230"/>
      <c r="O120" s="85"/>
      <c r="P120" s="85"/>
      <c r="Q120" s="85"/>
      <c r="R120" s="85"/>
      <c r="S120" s="85"/>
      <c r="T120" s="86"/>
      <c r="U120" s="39"/>
      <c r="V120" s="39"/>
      <c r="W120" s="39"/>
      <c r="X120" s="39"/>
      <c r="Y120" s="39"/>
      <c r="Z120" s="39"/>
      <c r="AA120" s="39"/>
      <c r="AB120" s="39"/>
      <c r="AC120" s="39"/>
      <c r="AD120" s="39"/>
      <c r="AE120" s="39"/>
      <c r="AT120" s="18" t="s">
        <v>254</v>
      </c>
      <c r="AU120" s="18" t="s">
        <v>82</v>
      </c>
    </row>
    <row r="121" s="2" customFormat="1" ht="33" customHeight="1">
      <c r="A121" s="39"/>
      <c r="B121" s="40"/>
      <c r="C121" s="213" t="s">
        <v>8</v>
      </c>
      <c r="D121" s="213" t="s">
        <v>247</v>
      </c>
      <c r="E121" s="214" t="s">
        <v>318</v>
      </c>
      <c r="F121" s="215" t="s">
        <v>319</v>
      </c>
      <c r="G121" s="216" t="s">
        <v>250</v>
      </c>
      <c r="H121" s="217">
        <v>21</v>
      </c>
      <c r="I121" s="218"/>
      <c r="J121" s="219">
        <f>ROUND(I121*H121,2)</f>
        <v>0</v>
      </c>
      <c r="K121" s="215" t="s">
        <v>251</v>
      </c>
      <c r="L121" s="45"/>
      <c r="M121" s="220" t="s">
        <v>19</v>
      </c>
      <c r="N121" s="221"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279</v>
      </c>
      <c r="AT121" s="224" t="s">
        <v>247</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320</v>
      </c>
    </row>
    <row r="122" s="2" customFormat="1">
      <c r="A122" s="39"/>
      <c r="B122" s="40"/>
      <c r="C122" s="41"/>
      <c r="D122" s="226" t="s">
        <v>254</v>
      </c>
      <c r="E122" s="41"/>
      <c r="F122" s="227" t="s">
        <v>321</v>
      </c>
      <c r="G122" s="41"/>
      <c r="H122" s="41"/>
      <c r="I122" s="228"/>
      <c r="J122" s="41"/>
      <c r="K122" s="41"/>
      <c r="L122" s="45"/>
      <c r="M122" s="229"/>
      <c r="N122" s="230"/>
      <c r="O122" s="85"/>
      <c r="P122" s="85"/>
      <c r="Q122" s="85"/>
      <c r="R122" s="85"/>
      <c r="S122" s="85"/>
      <c r="T122" s="86"/>
      <c r="U122" s="39"/>
      <c r="V122" s="39"/>
      <c r="W122" s="39"/>
      <c r="X122" s="39"/>
      <c r="Y122" s="39"/>
      <c r="Z122" s="39"/>
      <c r="AA122" s="39"/>
      <c r="AB122" s="39"/>
      <c r="AC122" s="39"/>
      <c r="AD122" s="39"/>
      <c r="AE122" s="39"/>
      <c r="AT122" s="18" t="s">
        <v>254</v>
      </c>
      <c r="AU122" s="18" t="s">
        <v>82</v>
      </c>
    </row>
    <row r="123" s="2" customFormat="1" ht="24.15" customHeight="1">
      <c r="A123" s="39"/>
      <c r="B123" s="40"/>
      <c r="C123" s="213" t="s">
        <v>322</v>
      </c>
      <c r="D123" s="213" t="s">
        <v>247</v>
      </c>
      <c r="E123" s="214" t="s">
        <v>323</v>
      </c>
      <c r="F123" s="215" t="s">
        <v>324</v>
      </c>
      <c r="G123" s="216" t="s">
        <v>250</v>
      </c>
      <c r="H123" s="217">
        <v>7</v>
      </c>
      <c r="I123" s="218"/>
      <c r="J123" s="219">
        <f>ROUND(I123*H123,2)</f>
        <v>0</v>
      </c>
      <c r="K123" s="215" t="s">
        <v>251</v>
      </c>
      <c r="L123" s="45"/>
      <c r="M123" s="220" t="s">
        <v>19</v>
      </c>
      <c r="N123" s="221" t="s">
        <v>44</v>
      </c>
      <c r="O123" s="85"/>
      <c r="P123" s="222">
        <f>O123*H123</f>
        <v>0</v>
      </c>
      <c r="Q123" s="222">
        <v>0.0036600000000000001</v>
      </c>
      <c r="R123" s="222">
        <f>Q123*H123</f>
        <v>0.02562</v>
      </c>
      <c r="S123" s="222">
        <v>0</v>
      </c>
      <c r="T123" s="223">
        <f>S123*H123</f>
        <v>0</v>
      </c>
      <c r="U123" s="39"/>
      <c r="V123" s="39"/>
      <c r="W123" s="39"/>
      <c r="X123" s="39"/>
      <c r="Y123" s="39"/>
      <c r="Z123" s="39"/>
      <c r="AA123" s="39"/>
      <c r="AB123" s="39"/>
      <c r="AC123" s="39"/>
      <c r="AD123" s="39"/>
      <c r="AE123" s="39"/>
      <c r="AR123" s="224" t="s">
        <v>279</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279</v>
      </c>
      <c r="BM123" s="224" t="s">
        <v>325</v>
      </c>
    </row>
    <row r="124" s="2" customFormat="1">
      <c r="A124" s="39"/>
      <c r="B124" s="40"/>
      <c r="C124" s="41"/>
      <c r="D124" s="226" t="s">
        <v>254</v>
      </c>
      <c r="E124" s="41"/>
      <c r="F124" s="227" t="s">
        <v>326</v>
      </c>
      <c r="G124" s="41"/>
      <c r="H124" s="41"/>
      <c r="I124" s="228"/>
      <c r="J124" s="41"/>
      <c r="K124" s="41"/>
      <c r="L124" s="45"/>
      <c r="M124" s="229"/>
      <c r="N124" s="230"/>
      <c r="O124" s="85"/>
      <c r="P124" s="85"/>
      <c r="Q124" s="85"/>
      <c r="R124" s="85"/>
      <c r="S124" s="85"/>
      <c r="T124" s="86"/>
      <c r="U124" s="39"/>
      <c r="V124" s="39"/>
      <c r="W124" s="39"/>
      <c r="X124" s="39"/>
      <c r="Y124" s="39"/>
      <c r="Z124" s="39"/>
      <c r="AA124" s="39"/>
      <c r="AB124" s="39"/>
      <c r="AC124" s="39"/>
      <c r="AD124" s="39"/>
      <c r="AE124" s="39"/>
      <c r="AT124" s="18" t="s">
        <v>254</v>
      </c>
      <c r="AU124" s="18" t="s">
        <v>82</v>
      </c>
    </row>
    <row r="125" s="2" customFormat="1" ht="24.15" customHeight="1">
      <c r="A125" s="39"/>
      <c r="B125" s="40"/>
      <c r="C125" s="213" t="s">
        <v>327</v>
      </c>
      <c r="D125" s="213" t="s">
        <v>247</v>
      </c>
      <c r="E125" s="214" t="s">
        <v>328</v>
      </c>
      <c r="F125" s="215" t="s">
        <v>329</v>
      </c>
      <c r="G125" s="216" t="s">
        <v>258</v>
      </c>
      <c r="H125" s="217">
        <v>1</v>
      </c>
      <c r="I125" s="218"/>
      <c r="J125" s="219">
        <f>ROUND(I125*H125,2)</f>
        <v>0</v>
      </c>
      <c r="K125" s="215" t="s">
        <v>251</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279</v>
      </c>
      <c r="AT125" s="224" t="s">
        <v>247</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330</v>
      </c>
    </row>
    <row r="126" s="2" customFormat="1">
      <c r="A126" s="39"/>
      <c r="B126" s="40"/>
      <c r="C126" s="41"/>
      <c r="D126" s="226" t="s">
        <v>254</v>
      </c>
      <c r="E126" s="41"/>
      <c r="F126" s="227" t="s">
        <v>331</v>
      </c>
      <c r="G126" s="41"/>
      <c r="H126" s="41"/>
      <c r="I126" s="228"/>
      <c r="J126" s="41"/>
      <c r="K126" s="41"/>
      <c r="L126" s="45"/>
      <c r="M126" s="229"/>
      <c r="N126" s="230"/>
      <c r="O126" s="85"/>
      <c r="P126" s="85"/>
      <c r="Q126" s="85"/>
      <c r="R126" s="85"/>
      <c r="S126" s="85"/>
      <c r="T126" s="86"/>
      <c r="U126" s="39"/>
      <c r="V126" s="39"/>
      <c r="W126" s="39"/>
      <c r="X126" s="39"/>
      <c r="Y126" s="39"/>
      <c r="Z126" s="39"/>
      <c r="AA126" s="39"/>
      <c r="AB126" s="39"/>
      <c r="AC126" s="39"/>
      <c r="AD126" s="39"/>
      <c r="AE126" s="39"/>
      <c r="AT126" s="18" t="s">
        <v>254</v>
      </c>
      <c r="AU126" s="18" t="s">
        <v>82</v>
      </c>
    </row>
    <row r="127" s="2" customFormat="1" ht="24.15" customHeight="1">
      <c r="A127" s="39"/>
      <c r="B127" s="40"/>
      <c r="C127" s="213" t="s">
        <v>332</v>
      </c>
      <c r="D127" s="213" t="s">
        <v>247</v>
      </c>
      <c r="E127" s="214" t="s">
        <v>333</v>
      </c>
      <c r="F127" s="215" t="s">
        <v>334</v>
      </c>
      <c r="G127" s="216" t="s">
        <v>258</v>
      </c>
      <c r="H127" s="217">
        <v>1</v>
      </c>
      <c r="I127" s="218"/>
      <c r="J127" s="219">
        <f>ROUND(I127*H127,2)</f>
        <v>0</v>
      </c>
      <c r="K127" s="215" t="s">
        <v>251</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279</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279</v>
      </c>
      <c r="BM127" s="224" t="s">
        <v>335</v>
      </c>
    </row>
    <row r="128" s="2" customFormat="1">
      <c r="A128" s="39"/>
      <c r="B128" s="40"/>
      <c r="C128" s="41"/>
      <c r="D128" s="226" t="s">
        <v>254</v>
      </c>
      <c r="E128" s="41"/>
      <c r="F128" s="227" t="s">
        <v>336</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254</v>
      </c>
      <c r="AU128" s="18" t="s">
        <v>82</v>
      </c>
    </row>
    <row r="129" s="2" customFormat="1" ht="24.15" customHeight="1">
      <c r="A129" s="39"/>
      <c r="B129" s="40"/>
      <c r="C129" s="213" t="s">
        <v>252</v>
      </c>
      <c r="D129" s="213" t="s">
        <v>247</v>
      </c>
      <c r="E129" s="214" t="s">
        <v>337</v>
      </c>
      <c r="F129" s="215" t="s">
        <v>338</v>
      </c>
      <c r="G129" s="216" t="s">
        <v>339</v>
      </c>
      <c r="H129" s="217">
        <v>812.70000000000005</v>
      </c>
      <c r="I129" s="218"/>
      <c r="J129" s="219">
        <f>ROUND(I129*H129,2)</f>
        <v>0</v>
      </c>
      <c r="K129" s="215" t="s">
        <v>251</v>
      </c>
      <c r="L129" s="45"/>
      <c r="M129" s="220" t="s">
        <v>19</v>
      </c>
      <c r="N129" s="221" t="s">
        <v>44</v>
      </c>
      <c r="O129" s="85"/>
      <c r="P129" s="222">
        <f>O129*H129</f>
        <v>0</v>
      </c>
      <c r="Q129" s="222">
        <v>2.0000000000000002E-05</v>
      </c>
      <c r="R129" s="222">
        <f>Q129*H129</f>
        <v>0.016254000000000001</v>
      </c>
      <c r="S129" s="222">
        <v>0</v>
      </c>
      <c r="T129" s="223">
        <f>S129*H129</f>
        <v>0</v>
      </c>
      <c r="U129" s="39"/>
      <c r="V129" s="39"/>
      <c r="W129" s="39"/>
      <c r="X129" s="39"/>
      <c r="Y129" s="39"/>
      <c r="Z129" s="39"/>
      <c r="AA129" s="39"/>
      <c r="AB129" s="39"/>
      <c r="AC129" s="39"/>
      <c r="AD129" s="39"/>
      <c r="AE129" s="39"/>
      <c r="AR129" s="224" t="s">
        <v>279</v>
      </c>
      <c r="AT129" s="224" t="s">
        <v>247</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340</v>
      </c>
    </row>
    <row r="130" s="2" customFormat="1">
      <c r="A130" s="39"/>
      <c r="B130" s="40"/>
      <c r="C130" s="41"/>
      <c r="D130" s="226" t="s">
        <v>254</v>
      </c>
      <c r="E130" s="41"/>
      <c r="F130" s="227" t="s">
        <v>341</v>
      </c>
      <c r="G130" s="41"/>
      <c r="H130" s="41"/>
      <c r="I130" s="228"/>
      <c r="J130" s="41"/>
      <c r="K130" s="41"/>
      <c r="L130" s="45"/>
      <c r="M130" s="229"/>
      <c r="N130" s="230"/>
      <c r="O130" s="85"/>
      <c r="P130" s="85"/>
      <c r="Q130" s="85"/>
      <c r="R130" s="85"/>
      <c r="S130" s="85"/>
      <c r="T130" s="86"/>
      <c r="U130" s="39"/>
      <c r="V130" s="39"/>
      <c r="W130" s="39"/>
      <c r="X130" s="39"/>
      <c r="Y130" s="39"/>
      <c r="Z130" s="39"/>
      <c r="AA130" s="39"/>
      <c r="AB130" s="39"/>
      <c r="AC130" s="39"/>
      <c r="AD130" s="39"/>
      <c r="AE130" s="39"/>
      <c r="AT130" s="18" t="s">
        <v>254</v>
      </c>
      <c r="AU130" s="18" t="s">
        <v>82</v>
      </c>
    </row>
    <row r="131" s="13" customFormat="1">
      <c r="A131" s="13"/>
      <c r="B131" s="243"/>
      <c r="C131" s="244"/>
      <c r="D131" s="241" t="s">
        <v>284</v>
      </c>
      <c r="E131" s="245" t="s">
        <v>19</v>
      </c>
      <c r="F131" s="246" t="s">
        <v>342</v>
      </c>
      <c r="G131" s="244"/>
      <c r="H131" s="245" t="s">
        <v>19</v>
      </c>
      <c r="I131" s="247"/>
      <c r="J131" s="244"/>
      <c r="K131" s="244"/>
      <c r="L131" s="248"/>
      <c r="M131" s="249"/>
      <c r="N131" s="250"/>
      <c r="O131" s="250"/>
      <c r="P131" s="250"/>
      <c r="Q131" s="250"/>
      <c r="R131" s="250"/>
      <c r="S131" s="250"/>
      <c r="T131" s="251"/>
      <c r="U131" s="13"/>
      <c r="V131" s="13"/>
      <c r="W131" s="13"/>
      <c r="X131" s="13"/>
      <c r="Y131" s="13"/>
      <c r="Z131" s="13"/>
      <c r="AA131" s="13"/>
      <c r="AB131" s="13"/>
      <c r="AC131" s="13"/>
      <c r="AD131" s="13"/>
      <c r="AE131" s="13"/>
      <c r="AT131" s="252" t="s">
        <v>284</v>
      </c>
      <c r="AU131" s="252" t="s">
        <v>82</v>
      </c>
      <c r="AV131" s="13" t="s">
        <v>80</v>
      </c>
      <c r="AW131" s="13" t="s">
        <v>34</v>
      </c>
      <c r="AX131" s="13" t="s">
        <v>73</v>
      </c>
      <c r="AY131" s="252" t="s">
        <v>244</v>
      </c>
    </row>
    <row r="132" s="14" customFormat="1">
      <c r="A132" s="14"/>
      <c r="B132" s="253"/>
      <c r="C132" s="254"/>
      <c r="D132" s="241" t="s">
        <v>284</v>
      </c>
      <c r="E132" s="255" t="s">
        <v>19</v>
      </c>
      <c r="F132" s="256" t="s">
        <v>343</v>
      </c>
      <c r="G132" s="254"/>
      <c r="H132" s="257">
        <v>812.70000000000005</v>
      </c>
      <c r="I132" s="258"/>
      <c r="J132" s="254"/>
      <c r="K132" s="254"/>
      <c r="L132" s="259"/>
      <c r="M132" s="260"/>
      <c r="N132" s="261"/>
      <c r="O132" s="261"/>
      <c r="P132" s="261"/>
      <c r="Q132" s="261"/>
      <c r="R132" s="261"/>
      <c r="S132" s="261"/>
      <c r="T132" s="262"/>
      <c r="U132" s="14"/>
      <c r="V132" s="14"/>
      <c r="W132" s="14"/>
      <c r="X132" s="14"/>
      <c r="Y132" s="14"/>
      <c r="Z132" s="14"/>
      <c r="AA132" s="14"/>
      <c r="AB132" s="14"/>
      <c r="AC132" s="14"/>
      <c r="AD132" s="14"/>
      <c r="AE132" s="14"/>
      <c r="AT132" s="263" t="s">
        <v>284</v>
      </c>
      <c r="AU132" s="263" t="s">
        <v>82</v>
      </c>
      <c r="AV132" s="14" t="s">
        <v>82</v>
      </c>
      <c r="AW132" s="14" t="s">
        <v>34</v>
      </c>
      <c r="AX132" s="14" t="s">
        <v>73</v>
      </c>
      <c r="AY132" s="263" t="s">
        <v>244</v>
      </c>
    </row>
    <row r="133" s="15" customFormat="1">
      <c r="A133" s="15"/>
      <c r="B133" s="264"/>
      <c r="C133" s="265"/>
      <c r="D133" s="241" t="s">
        <v>284</v>
      </c>
      <c r="E133" s="266" t="s">
        <v>19</v>
      </c>
      <c r="F133" s="267" t="s">
        <v>287</v>
      </c>
      <c r="G133" s="265"/>
      <c r="H133" s="268">
        <v>812.70000000000005</v>
      </c>
      <c r="I133" s="269"/>
      <c r="J133" s="265"/>
      <c r="K133" s="265"/>
      <c r="L133" s="270"/>
      <c r="M133" s="275"/>
      <c r="N133" s="276"/>
      <c r="O133" s="276"/>
      <c r="P133" s="276"/>
      <c r="Q133" s="276"/>
      <c r="R133" s="276"/>
      <c r="S133" s="276"/>
      <c r="T133" s="277"/>
      <c r="U133" s="15"/>
      <c r="V133" s="15"/>
      <c r="W133" s="15"/>
      <c r="X133" s="15"/>
      <c r="Y133" s="15"/>
      <c r="Z133" s="15"/>
      <c r="AA133" s="15"/>
      <c r="AB133" s="15"/>
      <c r="AC133" s="15"/>
      <c r="AD133" s="15"/>
      <c r="AE133" s="15"/>
      <c r="AT133" s="274" t="s">
        <v>284</v>
      </c>
      <c r="AU133" s="274" t="s">
        <v>82</v>
      </c>
      <c r="AV133" s="15" t="s">
        <v>264</v>
      </c>
      <c r="AW133" s="15" t="s">
        <v>34</v>
      </c>
      <c r="AX133" s="15" t="s">
        <v>80</v>
      </c>
      <c r="AY133" s="274" t="s">
        <v>244</v>
      </c>
    </row>
    <row r="134" s="2" customFormat="1" ht="6.96" customHeight="1">
      <c r="A134" s="39"/>
      <c r="B134" s="60"/>
      <c r="C134" s="61"/>
      <c r="D134" s="61"/>
      <c r="E134" s="61"/>
      <c r="F134" s="61"/>
      <c r="G134" s="61"/>
      <c r="H134" s="61"/>
      <c r="I134" s="61"/>
      <c r="J134" s="61"/>
      <c r="K134" s="61"/>
      <c r="L134" s="45"/>
      <c r="M134" s="39"/>
      <c r="O134" s="39"/>
      <c r="P134" s="39"/>
      <c r="Q134" s="39"/>
      <c r="R134" s="39"/>
      <c r="S134" s="39"/>
      <c r="T134" s="39"/>
      <c r="U134" s="39"/>
      <c r="V134" s="39"/>
      <c r="W134" s="39"/>
      <c r="X134" s="39"/>
      <c r="Y134" s="39"/>
      <c r="Z134" s="39"/>
      <c r="AA134" s="39"/>
      <c r="AB134" s="39"/>
      <c r="AC134" s="39"/>
      <c r="AD134" s="39"/>
      <c r="AE134" s="39"/>
    </row>
  </sheetData>
  <sheetProtection sheet="1" autoFilter="0" formatColumns="0" formatRows="0" objects="1" scenarios="1" spinCount="100000" saltValue="OPWlquFzEFEKLY51lhJRfXXNtXm7KuZiKS+4rM8Ey4oOI9X4CrKXRrtgRPjMhikE1xh2mGSqhrRqV5TvM1bJPg==" hashValue="pC1EZUFlpr9G+oKta0AYBxrkVcbkp+XJQvJ0oXgdWyzAkwbz81lWjgWlIDaIJEZD0duBKp3UkuRlnl4t9F1oAQ==" algorithmName="SHA-512" password="CC35"/>
  <autoFilter ref="C87:K133"/>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742124001"/>
    <hyperlink ref="F94" r:id="rId2" display="https://podminky.urs.cz/item/CS_URS_2026_01/742124005"/>
    <hyperlink ref="F100" r:id="rId3" display="https://podminky.urs.cz/item/CS_URS_2026_01/460010023"/>
    <hyperlink ref="F106" r:id="rId4" display="https://podminky.urs.cz/item/CS_URS_2026_01/460131113"/>
    <hyperlink ref="F113" r:id="rId5" display="https://podminky.urs.cz/item/CS_URS_2026_01/460391123"/>
    <hyperlink ref="F115" r:id="rId6" display="https://podminky.urs.cz/item/CS_URS_2026_01/460161182"/>
    <hyperlink ref="F118" r:id="rId7" display="https://podminky.urs.cz/item/CS_URS_2026_01/460161312"/>
    <hyperlink ref="F120" r:id="rId8" display="https://podminky.urs.cz/item/CS_URS_2026_01/460431192"/>
    <hyperlink ref="F122" r:id="rId9" display="https://podminky.urs.cz/item/CS_URS_2026_01/460431332"/>
    <hyperlink ref="F124" r:id="rId10" display="https://podminky.urs.cz/item/CS_URS_2026_01/460631214"/>
    <hyperlink ref="F126" r:id="rId11" display="https://podminky.urs.cz/item/CS_URS_2026_01/460632113"/>
    <hyperlink ref="F128" r:id="rId12" display="https://podminky.urs.cz/item/CS_URS_2026_01/460632213"/>
    <hyperlink ref="F130" r:id="rId13" display="https://podminky.urs.cz/item/CS_URS_2026_01/46058113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3508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220</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ROUND((SUM(BE87:BE132)),  2)</f>
        <v>0</v>
      </c>
      <c r="G35" s="39"/>
      <c r="H35" s="39"/>
      <c r="I35" s="158">
        <v>0.20999999999999999</v>
      </c>
      <c r="J35" s="157">
        <f>ROUND(((SUM(BE87:BE132))*I35),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ROUND((SUM(BF87:BF132)),  2)</f>
        <v>0</v>
      </c>
      <c r="G36" s="39"/>
      <c r="H36" s="39"/>
      <c r="I36" s="158">
        <v>0.12</v>
      </c>
      <c r="J36" s="157">
        <f>ROUND(((SUM(BF87:BF132))*I36),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ROUND((SUM(BG87:BG132)),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ROUND((SUM(BH87:BH132)),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ROUND((SUM(BI87:BI132)),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3508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01 - dle ÚRS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225</v>
      </c>
      <c r="E64" s="178"/>
      <c r="F64" s="178"/>
      <c r="G64" s="178"/>
      <c r="H64" s="178"/>
      <c r="I64" s="178"/>
      <c r="J64" s="179">
        <f>J88</f>
        <v>0</v>
      </c>
      <c r="K64" s="176"/>
      <c r="L64" s="180"/>
      <c r="S64" s="9"/>
      <c r="T64" s="9"/>
      <c r="U64" s="9"/>
      <c r="V64" s="9"/>
      <c r="W64" s="9"/>
      <c r="X64" s="9"/>
      <c r="Y64" s="9"/>
      <c r="Z64" s="9"/>
      <c r="AA64" s="9"/>
      <c r="AB64" s="9"/>
      <c r="AC64" s="9"/>
      <c r="AD64" s="9"/>
      <c r="AE64" s="9"/>
    </row>
    <row r="65" hidden="1" s="10" customFormat="1" ht="19.92" customHeight="1">
      <c r="A65" s="10"/>
      <c r="B65" s="181"/>
      <c r="C65" s="126"/>
      <c r="D65" s="182" t="s">
        <v>227</v>
      </c>
      <c r="E65" s="183"/>
      <c r="F65" s="183"/>
      <c r="G65" s="183"/>
      <c r="H65" s="183"/>
      <c r="I65" s="183"/>
      <c r="J65" s="184">
        <f>J89</f>
        <v>0</v>
      </c>
      <c r="K65" s="126"/>
      <c r="L65" s="185"/>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5"/>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5"/>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5"/>
      <c r="S71" s="39"/>
      <c r="T71" s="39"/>
      <c r="U71" s="39"/>
      <c r="V71" s="39"/>
      <c r="W71" s="39"/>
      <c r="X71" s="39"/>
      <c r="Y71" s="39"/>
      <c r="Z71" s="39"/>
      <c r="AA71" s="39"/>
      <c r="AB71" s="39"/>
      <c r="AC71" s="39"/>
      <c r="AD71" s="39"/>
      <c r="AE71" s="39"/>
    </row>
    <row r="72" s="2" customFormat="1" ht="24.96" customHeight="1">
      <c r="A72" s="39"/>
      <c r="B72" s="40"/>
      <c r="C72" s="24" t="s">
        <v>228</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170" t="str">
        <f>E7</f>
        <v>Oprava zabezpečovacího zařízení v ŽST Doudleby n. O.</v>
      </c>
      <c r="F75" s="33"/>
      <c r="G75" s="33"/>
      <c r="H75" s="33"/>
      <c r="I75" s="41"/>
      <c r="J75" s="41"/>
      <c r="K75" s="41"/>
      <c r="L75" s="145"/>
      <c r="S75" s="39"/>
      <c r="T75" s="39"/>
      <c r="U75" s="39"/>
      <c r="V75" s="39"/>
      <c r="W75" s="39"/>
      <c r="X75" s="39"/>
      <c r="Y75" s="39"/>
      <c r="Z75" s="39"/>
      <c r="AA75" s="39"/>
      <c r="AB75" s="39"/>
      <c r="AC75" s="39"/>
      <c r="AD75" s="39"/>
      <c r="AE75" s="39"/>
    </row>
    <row r="76" s="1" customFormat="1" ht="12" customHeight="1">
      <c r="B76" s="22"/>
      <c r="C76" s="33" t="s">
        <v>217</v>
      </c>
      <c r="D76" s="23"/>
      <c r="E76" s="23"/>
      <c r="F76" s="23"/>
      <c r="G76" s="23"/>
      <c r="H76" s="23"/>
      <c r="I76" s="23"/>
      <c r="J76" s="23"/>
      <c r="K76" s="23"/>
      <c r="L76" s="21"/>
    </row>
    <row r="77" s="2" customFormat="1" ht="16.5" customHeight="1">
      <c r="A77" s="39"/>
      <c r="B77" s="40"/>
      <c r="C77" s="41"/>
      <c r="D77" s="41"/>
      <c r="E77" s="170" t="s">
        <v>3508</v>
      </c>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219</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70" t="str">
        <f>E11</f>
        <v>01 - dle ÚRS</v>
      </c>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23. 6. 2026</v>
      </c>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 xml:space="preserve"> </v>
      </c>
      <c r="G83" s="41"/>
      <c r="H83" s="41"/>
      <c r="I83" s="33" t="s">
        <v>31</v>
      </c>
      <c r="J83" s="37" t="str">
        <f>E23</f>
        <v>Signal Projekt s.r.o.</v>
      </c>
      <c r="K83" s="41"/>
      <c r="L83" s="145"/>
      <c r="S83" s="39"/>
      <c r="T83" s="39"/>
      <c r="U83" s="39"/>
      <c r="V83" s="39"/>
      <c r="W83" s="39"/>
      <c r="X83" s="39"/>
      <c r="Y83" s="39"/>
      <c r="Z83" s="39"/>
      <c r="AA83" s="39"/>
      <c r="AB83" s="39"/>
      <c r="AC83" s="39"/>
      <c r="AD83" s="39"/>
      <c r="AE83" s="39"/>
    </row>
    <row r="84" s="2" customFormat="1" ht="15.15" customHeight="1">
      <c r="A84" s="39"/>
      <c r="B84" s="40"/>
      <c r="C84" s="33" t="s">
        <v>29</v>
      </c>
      <c r="D84" s="41"/>
      <c r="E84" s="41"/>
      <c r="F84" s="28" t="str">
        <f>IF(E20="","",E20)</f>
        <v>Vyplň údaj</v>
      </c>
      <c r="G84" s="41"/>
      <c r="H84" s="41"/>
      <c r="I84" s="33" t="s">
        <v>35</v>
      </c>
      <c r="J84" s="37" t="str">
        <f>E26</f>
        <v>Pavel Pospíšil, DiS.</v>
      </c>
      <c r="K84" s="41"/>
      <c r="L84" s="145"/>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11" customFormat="1" ht="29.28" customHeight="1">
      <c r="A86" s="186"/>
      <c r="B86" s="187"/>
      <c r="C86" s="188" t="s">
        <v>229</v>
      </c>
      <c r="D86" s="189" t="s">
        <v>58</v>
      </c>
      <c r="E86" s="189" t="s">
        <v>54</v>
      </c>
      <c r="F86" s="189" t="s">
        <v>55</v>
      </c>
      <c r="G86" s="189" t="s">
        <v>230</v>
      </c>
      <c r="H86" s="189" t="s">
        <v>231</v>
      </c>
      <c r="I86" s="189" t="s">
        <v>232</v>
      </c>
      <c r="J86" s="189" t="s">
        <v>223</v>
      </c>
      <c r="K86" s="190" t="s">
        <v>233</v>
      </c>
      <c r="L86" s="191"/>
      <c r="M86" s="93" t="s">
        <v>19</v>
      </c>
      <c r="N86" s="94" t="s">
        <v>43</v>
      </c>
      <c r="O86" s="94" t="s">
        <v>234</v>
      </c>
      <c r="P86" s="94" t="s">
        <v>235</v>
      </c>
      <c r="Q86" s="94" t="s">
        <v>236</v>
      </c>
      <c r="R86" s="94" t="s">
        <v>237</v>
      </c>
      <c r="S86" s="94" t="s">
        <v>238</v>
      </c>
      <c r="T86" s="95" t="s">
        <v>239</v>
      </c>
      <c r="U86" s="186"/>
      <c r="V86" s="186"/>
      <c r="W86" s="186"/>
      <c r="X86" s="186"/>
      <c r="Y86" s="186"/>
      <c r="Z86" s="186"/>
      <c r="AA86" s="186"/>
      <c r="AB86" s="186"/>
      <c r="AC86" s="186"/>
      <c r="AD86" s="186"/>
      <c r="AE86" s="186"/>
    </row>
    <row r="87" s="2" customFormat="1" ht="22.8" customHeight="1">
      <c r="A87" s="39"/>
      <c r="B87" s="40"/>
      <c r="C87" s="100" t="s">
        <v>240</v>
      </c>
      <c r="D87" s="41"/>
      <c r="E87" s="41"/>
      <c r="F87" s="41"/>
      <c r="G87" s="41"/>
      <c r="H87" s="41"/>
      <c r="I87" s="41"/>
      <c r="J87" s="192">
        <f>BK87</f>
        <v>0</v>
      </c>
      <c r="K87" s="41"/>
      <c r="L87" s="45"/>
      <c r="M87" s="96"/>
      <c r="N87" s="193"/>
      <c r="O87" s="97"/>
      <c r="P87" s="194">
        <f>P88</f>
        <v>0</v>
      </c>
      <c r="Q87" s="97"/>
      <c r="R87" s="194">
        <f>R88</f>
        <v>0.36495440000000001</v>
      </c>
      <c r="S87" s="97"/>
      <c r="T87" s="195">
        <f>T88</f>
        <v>0</v>
      </c>
      <c r="U87" s="39"/>
      <c r="V87" s="39"/>
      <c r="W87" s="39"/>
      <c r="X87" s="39"/>
      <c r="Y87" s="39"/>
      <c r="Z87" s="39"/>
      <c r="AA87" s="39"/>
      <c r="AB87" s="39"/>
      <c r="AC87" s="39"/>
      <c r="AD87" s="39"/>
      <c r="AE87" s="39"/>
      <c r="AT87" s="18" t="s">
        <v>72</v>
      </c>
      <c r="AU87" s="18" t="s">
        <v>224</v>
      </c>
      <c r="BK87" s="196">
        <f>BK88</f>
        <v>0</v>
      </c>
    </row>
    <row r="88" s="12" customFormat="1" ht="25.92" customHeight="1">
      <c r="A88" s="12"/>
      <c r="B88" s="197"/>
      <c r="C88" s="198"/>
      <c r="D88" s="199" t="s">
        <v>72</v>
      </c>
      <c r="E88" s="200" t="s">
        <v>241</v>
      </c>
      <c r="F88" s="200" t="s">
        <v>242</v>
      </c>
      <c r="G88" s="198"/>
      <c r="H88" s="198"/>
      <c r="I88" s="201"/>
      <c r="J88" s="202">
        <f>BK88</f>
        <v>0</v>
      </c>
      <c r="K88" s="198"/>
      <c r="L88" s="203"/>
      <c r="M88" s="204"/>
      <c r="N88" s="205"/>
      <c r="O88" s="205"/>
      <c r="P88" s="206">
        <f>P89</f>
        <v>0</v>
      </c>
      <c r="Q88" s="205"/>
      <c r="R88" s="206">
        <f>R89</f>
        <v>0.36495440000000001</v>
      </c>
      <c r="S88" s="205"/>
      <c r="T88" s="207">
        <f>T89</f>
        <v>0</v>
      </c>
      <c r="U88" s="12"/>
      <c r="V88" s="12"/>
      <c r="W88" s="12"/>
      <c r="X88" s="12"/>
      <c r="Y88" s="12"/>
      <c r="Z88" s="12"/>
      <c r="AA88" s="12"/>
      <c r="AB88" s="12"/>
      <c r="AC88" s="12"/>
      <c r="AD88" s="12"/>
      <c r="AE88" s="12"/>
      <c r="AR88" s="208" t="s">
        <v>243</v>
      </c>
      <c r="AT88" s="209" t="s">
        <v>72</v>
      </c>
      <c r="AU88" s="209" t="s">
        <v>73</v>
      </c>
      <c r="AY88" s="208" t="s">
        <v>244</v>
      </c>
      <c r="BK88" s="210">
        <f>BK89</f>
        <v>0</v>
      </c>
    </row>
    <row r="89" s="12" customFormat="1" ht="22.8" customHeight="1">
      <c r="A89" s="12"/>
      <c r="B89" s="197"/>
      <c r="C89" s="198"/>
      <c r="D89" s="199" t="s">
        <v>72</v>
      </c>
      <c r="E89" s="211" t="s">
        <v>273</v>
      </c>
      <c r="F89" s="211" t="s">
        <v>274</v>
      </c>
      <c r="G89" s="198"/>
      <c r="H89" s="198"/>
      <c r="I89" s="201"/>
      <c r="J89" s="212">
        <f>BK89</f>
        <v>0</v>
      </c>
      <c r="K89" s="198"/>
      <c r="L89" s="203"/>
      <c r="M89" s="204"/>
      <c r="N89" s="205"/>
      <c r="O89" s="205"/>
      <c r="P89" s="206">
        <f>SUM(P90:P132)</f>
        <v>0</v>
      </c>
      <c r="Q89" s="205"/>
      <c r="R89" s="206">
        <f>SUM(R90:R132)</f>
        <v>0.36495440000000001</v>
      </c>
      <c r="S89" s="205"/>
      <c r="T89" s="207">
        <f>SUM(T90:T132)</f>
        <v>0</v>
      </c>
      <c r="U89" s="12"/>
      <c r="V89" s="12"/>
      <c r="W89" s="12"/>
      <c r="X89" s="12"/>
      <c r="Y89" s="12"/>
      <c r="Z89" s="12"/>
      <c r="AA89" s="12"/>
      <c r="AB89" s="12"/>
      <c r="AC89" s="12"/>
      <c r="AD89" s="12"/>
      <c r="AE89" s="12"/>
      <c r="AR89" s="208" t="s">
        <v>243</v>
      </c>
      <c r="AT89" s="209" t="s">
        <v>72</v>
      </c>
      <c r="AU89" s="209" t="s">
        <v>80</v>
      </c>
      <c r="AY89" s="208" t="s">
        <v>244</v>
      </c>
      <c r="BK89" s="210">
        <f>SUM(BK90:BK132)</f>
        <v>0</v>
      </c>
    </row>
    <row r="90" s="2" customFormat="1" ht="16.5" customHeight="1">
      <c r="A90" s="39"/>
      <c r="B90" s="40"/>
      <c r="C90" s="213" t="s">
        <v>80</v>
      </c>
      <c r="D90" s="213" t="s">
        <v>247</v>
      </c>
      <c r="E90" s="214" t="s">
        <v>276</v>
      </c>
      <c r="F90" s="215" t="s">
        <v>277</v>
      </c>
      <c r="G90" s="216" t="s">
        <v>278</v>
      </c>
      <c r="H90" s="217">
        <v>2.3029999999999999</v>
      </c>
      <c r="I90" s="218"/>
      <c r="J90" s="219">
        <f>ROUND(I90*H90,2)</f>
        <v>0</v>
      </c>
      <c r="K90" s="215" t="s">
        <v>251</v>
      </c>
      <c r="L90" s="45"/>
      <c r="M90" s="220" t="s">
        <v>19</v>
      </c>
      <c r="N90" s="221" t="s">
        <v>44</v>
      </c>
      <c r="O90" s="85"/>
      <c r="P90" s="222">
        <f>O90*H90</f>
        <v>0</v>
      </c>
      <c r="Q90" s="222">
        <v>0.0088000000000000005</v>
      </c>
      <c r="R90" s="222">
        <f>Q90*H90</f>
        <v>0.0202664</v>
      </c>
      <c r="S90" s="222">
        <v>0</v>
      </c>
      <c r="T90" s="223">
        <f>S90*H90</f>
        <v>0</v>
      </c>
      <c r="U90" s="39"/>
      <c r="V90" s="39"/>
      <c r="W90" s="39"/>
      <c r="X90" s="39"/>
      <c r="Y90" s="39"/>
      <c r="Z90" s="39"/>
      <c r="AA90" s="39"/>
      <c r="AB90" s="39"/>
      <c r="AC90" s="39"/>
      <c r="AD90" s="39"/>
      <c r="AE90" s="39"/>
      <c r="AR90" s="224" t="s">
        <v>279</v>
      </c>
      <c r="AT90" s="224" t="s">
        <v>247</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279</v>
      </c>
      <c r="BM90" s="224" t="s">
        <v>3509</v>
      </c>
    </row>
    <row r="91" s="2" customFormat="1">
      <c r="A91" s="39"/>
      <c r="B91" s="40"/>
      <c r="C91" s="41"/>
      <c r="D91" s="226" t="s">
        <v>254</v>
      </c>
      <c r="E91" s="41"/>
      <c r="F91" s="227" t="s">
        <v>281</v>
      </c>
      <c r="G91" s="41"/>
      <c r="H91" s="41"/>
      <c r="I91" s="228"/>
      <c r="J91" s="41"/>
      <c r="K91" s="41"/>
      <c r="L91" s="45"/>
      <c r="M91" s="229"/>
      <c r="N91" s="230"/>
      <c r="O91" s="85"/>
      <c r="P91" s="85"/>
      <c r="Q91" s="85"/>
      <c r="R91" s="85"/>
      <c r="S91" s="85"/>
      <c r="T91" s="86"/>
      <c r="U91" s="39"/>
      <c r="V91" s="39"/>
      <c r="W91" s="39"/>
      <c r="X91" s="39"/>
      <c r="Y91" s="39"/>
      <c r="Z91" s="39"/>
      <c r="AA91" s="39"/>
      <c r="AB91" s="39"/>
      <c r="AC91" s="39"/>
      <c r="AD91" s="39"/>
      <c r="AE91" s="39"/>
      <c r="AT91" s="18" t="s">
        <v>254</v>
      </c>
      <c r="AU91" s="18" t="s">
        <v>82</v>
      </c>
    </row>
    <row r="92" s="2" customFormat="1">
      <c r="A92" s="39"/>
      <c r="B92" s="40"/>
      <c r="C92" s="41"/>
      <c r="D92" s="241" t="s">
        <v>282</v>
      </c>
      <c r="E92" s="41"/>
      <c r="F92" s="242" t="s">
        <v>283</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282</v>
      </c>
      <c r="AU92" s="18" t="s">
        <v>82</v>
      </c>
    </row>
    <row r="93" s="13" customFormat="1">
      <c r="A93" s="13"/>
      <c r="B93" s="243"/>
      <c r="C93" s="244"/>
      <c r="D93" s="241" t="s">
        <v>284</v>
      </c>
      <c r="E93" s="245" t="s">
        <v>19</v>
      </c>
      <c r="F93" s="246" t="s">
        <v>285</v>
      </c>
      <c r="G93" s="244"/>
      <c r="H93" s="245" t="s">
        <v>19</v>
      </c>
      <c r="I93" s="247"/>
      <c r="J93" s="244"/>
      <c r="K93" s="244"/>
      <c r="L93" s="248"/>
      <c r="M93" s="249"/>
      <c r="N93" s="250"/>
      <c r="O93" s="250"/>
      <c r="P93" s="250"/>
      <c r="Q93" s="250"/>
      <c r="R93" s="250"/>
      <c r="S93" s="250"/>
      <c r="T93" s="251"/>
      <c r="U93" s="13"/>
      <c r="V93" s="13"/>
      <c r="W93" s="13"/>
      <c r="X93" s="13"/>
      <c r="Y93" s="13"/>
      <c r="Z93" s="13"/>
      <c r="AA93" s="13"/>
      <c r="AB93" s="13"/>
      <c r="AC93" s="13"/>
      <c r="AD93" s="13"/>
      <c r="AE93" s="13"/>
      <c r="AT93" s="252" t="s">
        <v>284</v>
      </c>
      <c r="AU93" s="252" t="s">
        <v>82</v>
      </c>
      <c r="AV93" s="13" t="s">
        <v>80</v>
      </c>
      <c r="AW93" s="13" t="s">
        <v>34</v>
      </c>
      <c r="AX93" s="13" t="s">
        <v>73</v>
      </c>
      <c r="AY93" s="252" t="s">
        <v>244</v>
      </c>
    </row>
    <row r="94" s="14" customFormat="1">
      <c r="A94" s="14"/>
      <c r="B94" s="253"/>
      <c r="C94" s="254"/>
      <c r="D94" s="241" t="s">
        <v>284</v>
      </c>
      <c r="E94" s="255" t="s">
        <v>19</v>
      </c>
      <c r="F94" s="256" t="s">
        <v>3510</v>
      </c>
      <c r="G94" s="254"/>
      <c r="H94" s="257">
        <v>2.3029999999999999</v>
      </c>
      <c r="I94" s="258"/>
      <c r="J94" s="254"/>
      <c r="K94" s="254"/>
      <c r="L94" s="259"/>
      <c r="M94" s="260"/>
      <c r="N94" s="261"/>
      <c r="O94" s="261"/>
      <c r="P94" s="261"/>
      <c r="Q94" s="261"/>
      <c r="R94" s="261"/>
      <c r="S94" s="261"/>
      <c r="T94" s="262"/>
      <c r="U94" s="14"/>
      <c r="V94" s="14"/>
      <c r="W94" s="14"/>
      <c r="X94" s="14"/>
      <c r="Y94" s="14"/>
      <c r="Z94" s="14"/>
      <c r="AA94" s="14"/>
      <c r="AB94" s="14"/>
      <c r="AC94" s="14"/>
      <c r="AD94" s="14"/>
      <c r="AE94" s="14"/>
      <c r="AT94" s="263" t="s">
        <v>284</v>
      </c>
      <c r="AU94" s="263" t="s">
        <v>82</v>
      </c>
      <c r="AV94" s="14" t="s">
        <v>82</v>
      </c>
      <c r="AW94" s="14" t="s">
        <v>34</v>
      </c>
      <c r="AX94" s="14" t="s">
        <v>73</v>
      </c>
      <c r="AY94" s="263" t="s">
        <v>244</v>
      </c>
    </row>
    <row r="95" s="15" customFormat="1">
      <c r="A95" s="15"/>
      <c r="B95" s="264"/>
      <c r="C95" s="265"/>
      <c r="D95" s="241" t="s">
        <v>284</v>
      </c>
      <c r="E95" s="266" t="s">
        <v>19</v>
      </c>
      <c r="F95" s="267" t="s">
        <v>287</v>
      </c>
      <c r="G95" s="265"/>
      <c r="H95" s="268">
        <v>2.3029999999999999</v>
      </c>
      <c r="I95" s="269"/>
      <c r="J95" s="265"/>
      <c r="K95" s="265"/>
      <c r="L95" s="270"/>
      <c r="M95" s="271"/>
      <c r="N95" s="272"/>
      <c r="O95" s="272"/>
      <c r="P95" s="272"/>
      <c r="Q95" s="272"/>
      <c r="R95" s="272"/>
      <c r="S95" s="272"/>
      <c r="T95" s="273"/>
      <c r="U95" s="15"/>
      <c r="V95" s="15"/>
      <c r="W95" s="15"/>
      <c r="X95" s="15"/>
      <c r="Y95" s="15"/>
      <c r="Z95" s="15"/>
      <c r="AA95" s="15"/>
      <c r="AB95" s="15"/>
      <c r="AC95" s="15"/>
      <c r="AD95" s="15"/>
      <c r="AE95" s="15"/>
      <c r="AT95" s="274" t="s">
        <v>284</v>
      </c>
      <c r="AU95" s="274" t="s">
        <v>82</v>
      </c>
      <c r="AV95" s="15" t="s">
        <v>264</v>
      </c>
      <c r="AW95" s="15" t="s">
        <v>34</v>
      </c>
      <c r="AX95" s="15" t="s">
        <v>80</v>
      </c>
      <c r="AY95" s="274" t="s">
        <v>244</v>
      </c>
    </row>
    <row r="96" s="2" customFormat="1" ht="24.15" customHeight="1">
      <c r="A96" s="39"/>
      <c r="B96" s="40"/>
      <c r="C96" s="213" t="s">
        <v>82</v>
      </c>
      <c r="D96" s="213" t="s">
        <v>247</v>
      </c>
      <c r="E96" s="214" t="s">
        <v>289</v>
      </c>
      <c r="F96" s="215" t="s">
        <v>290</v>
      </c>
      <c r="G96" s="216" t="s">
        <v>291</v>
      </c>
      <c r="H96" s="217">
        <v>1.8999999999999999</v>
      </c>
      <c r="I96" s="218"/>
      <c r="J96" s="219">
        <f>ROUND(I96*H96,2)</f>
        <v>0</v>
      </c>
      <c r="K96" s="215" t="s">
        <v>251</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279</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279</v>
      </c>
      <c r="BM96" s="224" t="s">
        <v>3511</v>
      </c>
    </row>
    <row r="97" s="2" customFormat="1">
      <c r="A97" s="39"/>
      <c r="B97" s="40"/>
      <c r="C97" s="41"/>
      <c r="D97" s="226" t="s">
        <v>254</v>
      </c>
      <c r="E97" s="41"/>
      <c r="F97" s="227" t="s">
        <v>293</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254</v>
      </c>
      <c r="AU97" s="18" t="s">
        <v>82</v>
      </c>
    </row>
    <row r="98" s="13" customFormat="1">
      <c r="A98" s="13"/>
      <c r="B98" s="243"/>
      <c r="C98" s="244"/>
      <c r="D98" s="241" t="s">
        <v>284</v>
      </c>
      <c r="E98" s="245" t="s">
        <v>19</v>
      </c>
      <c r="F98" s="246" t="s">
        <v>294</v>
      </c>
      <c r="G98" s="244"/>
      <c r="H98" s="245" t="s">
        <v>19</v>
      </c>
      <c r="I98" s="247"/>
      <c r="J98" s="244"/>
      <c r="K98" s="244"/>
      <c r="L98" s="248"/>
      <c r="M98" s="249"/>
      <c r="N98" s="250"/>
      <c r="O98" s="250"/>
      <c r="P98" s="250"/>
      <c r="Q98" s="250"/>
      <c r="R98" s="250"/>
      <c r="S98" s="250"/>
      <c r="T98" s="251"/>
      <c r="U98" s="13"/>
      <c r="V98" s="13"/>
      <c r="W98" s="13"/>
      <c r="X98" s="13"/>
      <c r="Y98" s="13"/>
      <c r="Z98" s="13"/>
      <c r="AA98" s="13"/>
      <c r="AB98" s="13"/>
      <c r="AC98" s="13"/>
      <c r="AD98" s="13"/>
      <c r="AE98" s="13"/>
      <c r="AT98" s="252" t="s">
        <v>284</v>
      </c>
      <c r="AU98" s="252" t="s">
        <v>82</v>
      </c>
      <c r="AV98" s="13" t="s">
        <v>80</v>
      </c>
      <c r="AW98" s="13" t="s">
        <v>34</v>
      </c>
      <c r="AX98" s="13" t="s">
        <v>73</v>
      </c>
      <c r="AY98" s="252" t="s">
        <v>244</v>
      </c>
    </row>
    <row r="99" s="14" customFormat="1">
      <c r="A99" s="14"/>
      <c r="B99" s="253"/>
      <c r="C99" s="254"/>
      <c r="D99" s="241" t="s">
        <v>284</v>
      </c>
      <c r="E99" s="255" t="s">
        <v>19</v>
      </c>
      <c r="F99" s="256" t="s">
        <v>3393</v>
      </c>
      <c r="G99" s="254"/>
      <c r="H99" s="257">
        <v>1</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73</v>
      </c>
      <c r="AY99" s="263" t="s">
        <v>244</v>
      </c>
    </row>
    <row r="100" s="13" customFormat="1">
      <c r="A100" s="13"/>
      <c r="B100" s="243"/>
      <c r="C100" s="244"/>
      <c r="D100" s="241" t="s">
        <v>284</v>
      </c>
      <c r="E100" s="245" t="s">
        <v>19</v>
      </c>
      <c r="F100" s="246" t="s">
        <v>296</v>
      </c>
      <c r="G100" s="244"/>
      <c r="H100" s="245" t="s">
        <v>19</v>
      </c>
      <c r="I100" s="247"/>
      <c r="J100" s="244"/>
      <c r="K100" s="244"/>
      <c r="L100" s="248"/>
      <c r="M100" s="249"/>
      <c r="N100" s="250"/>
      <c r="O100" s="250"/>
      <c r="P100" s="250"/>
      <c r="Q100" s="250"/>
      <c r="R100" s="250"/>
      <c r="S100" s="250"/>
      <c r="T100" s="251"/>
      <c r="U100" s="13"/>
      <c r="V100" s="13"/>
      <c r="W100" s="13"/>
      <c r="X100" s="13"/>
      <c r="Y100" s="13"/>
      <c r="Z100" s="13"/>
      <c r="AA100" s="13"/>
      <c r="AB100" s="13"/>
      <c r="AC100" s="13"/>
      <c r="AD100" s="13"/>
      <c r="AE100" s="13"/>
      <c r="AT100" s="252" t="s">
        <v>284</v>
      </c>
      <c r="AU100" s="252" t="s">
        <v>82</v>
      </c>
      <c r="AV100" s="13" t="s">
        <v>80</v>
      </c>
      <c r="AW100" s="13" t="s">
        <v>34</v>
      </c>
      <c r="AX100" s="13" t="s">
        <v>73</v>
      </c>
      <c r="AY100" s="252" t="s">
        <v>244</v>
      </c>
    </row>
    <row r="101" s="14" customFormat="1">
      <c r="A101" s="14"/>
      <c r="B101" s="253"/>
      <c r="C101" s="254"/>
      <c r="D101" s="241" t="s">
        <v>284</v>
      </c>
      <c r="E101" s="255" t="s">
        <v>19</v>
      </c>
      <c r="F101" s="256" t="s">
        <v>297</v>
      </c>
      <c r="G101" s="254"/>
      <c r="H101" s="257">
        <v>0.80000000000000004</v>
      </c>
      <c r="I101" s="258"/>
      <c r="J101" s="254"/>
      <c r="K101" s="254"/>
      <c r="L101" s="259"/>
      <c r="M101" s="260"/>
      <c r="N101" s="261"/>
      <c r="O101" s="261"/>
      <c r="P101" s="261"/>
      <c r="Q101" s="261"/>
      <c r="R101" s="261"/>
      <c r="S101" s="261"/>
      <c r="T101" s="262"/>
      <c r="U101" s="14"/>
      <c r="V101" s="14"/>
      <c r="W101" s="14"/>
      <c r="X101" s="14"/>
      <c r="Y101" s="14"/>
      <c r="Z101" s="14"/>
      <c r="AA101" s="14"/>
      <c r="AB101" s="14"/>
      <c r="AC101" s="14"/>
      <c r="AD101" s="14"/>
      <c r="AE101" s="14"/>
      <c r="AT101" s="263" t="s">
        <v>284</v>
      </c>
      <c r="AU101" s="263" t="s">
        <v>82</v>
      </c>
      <c r="AV101" s="14" t="s">
        <v>82</v>
      </c>
      <c r="AW101" s="14" t="s">
        <v>34</v>
      </c>
      <c r="AX101" s="14" t="s">
        <v>73</v>
      </c>
      <c r="AY101" s="263" t="s">
        <v>244</v>
      </c>
    </row>
    <row r="102" s="13" customFormat="1">
      <c r="A102" s="13"/>
      <c r="B102" s="243"/>
      <c r="C102" s="244"/>
      <c r="D102" s="241" t="s">
        <v>284</v>
      </c>
      <c r="E102" s="245" t="s">
        <v>19</v>
      </c>
      <c r="F102" s="246" t="s">
        <v>653</v>
      </c>
      <c r="G102" s="244"/>
      <c r="H102" s="245" t="s">
        <v>19</v>
      </c>
      <c r="I102" s="247"/>
      <c r="J102" s="244"/>
      <c r="K102" s="244"/>
      <c r="L102" s="248"/>
      <c r="M102" s="249"/>
      <c r="N102" s="250"/>
      <c r="O102" s="250"/>
      <c r="P102" s="250"/>
      <c r="Q102" s="250"/>
      <c r="R102" s="250"/>
      <c r="S102" s="250"/>
      <c r="T102" s="251"/>
      <c r="U102" s="13"/>
      <c r="V102" s="13"/>
      <c r="W102" s="13"/>
      <c r="X102" s="13"/>
      <c r="Y102" s="13"/>
      <c r="Z102" s="13"/>
      <c r="AA102" s="13"/>
      <c r="AB102" s="13"/>
      <c r="AC102" s="13"/>
      <c r="AD102" s="13"/>
      <c r="AE102" s="13"/>
      <c r="AT102" s="252" t="s">
        <v>284</v>
      </c>
      <c r="AU102" s="252" t="s">
        <v>82</v>
      </c>
      <c r="AV102" s="13" t="s">
        <v>80</v>
      </c>
      <c r="AW102" s="13" t="s">
        <v>34</v>
      </c>
      <c r="AX102" s="13" t="s">
        <v>73</v>
      </c>
      <c r="AY102" s="252" t="s">
        <v>244</v>
      </c>
    </row>
    <row r="103" s="14" customFormat="1">
      <c r="A103" s="14"/>
      <c r="B103" s="253"/>
      <c r="C103" s="254"/>
      <c r="D103" s="241" t="s">
        <v>284</v>
      </c>
      <c r="E103" s="255" t="s">
        <v>19</v>
      </c>
      <c r="F103" s="256" t="s">
        <v>654</v>
      </c>
      <c r="G103" s="254"/>
      <c r="H103" s="257">
        <v>0.10000000000000001</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73</v>
      </c>
      <c r="AY103" s="263" t="s">
        <v>244</v>
      </c>
    </row>
    <row r="104" s="15" customFormat="1">
      <c r="A104" s="15"/>
      <c r="B104" s="264"/>
      <c r="C104" s="265"/>
      <c r="D104" s="241" t="s">
        <v>284</v>
      </c>
      <c r="E104" s="266" t="s">
        <v>19</v>
      </c>
      <c r="F104" s="267" t="s">
        <v>287</v>
      </c>
      <c r="G104" s="265"/>
      <c r="H104" s="268">
        <v>1.9000000000000001</v>
      </c>
      <c r="I104" s="269"/>
      <c r="J104" s="265"/>
      <c r="K104" s="265"/>
      <c r="L104" s="270"/>
      <c r="M104" s="271"/>
      <c r="N104" s="272"/>
      <c r="O104" s="272"/>
      <c r="P104" s="272"/>
      <c r="Q104" s="272"/>
      <c r="R104" s="272"/>
      <c r="S104" s="272"/>
      <c r="T104" s="273"/>
      <c r="U104" s="15"/>
      <c r="V104" s="15"/>
      <c r="W104" s="15"/>
      <c r="X104" s="15"/>
      <c r="Y104" s="15"/>
      <c r="Z104" s="15"/>
      <c r="AA104" s="15"/>
      <c r="AB104" s="15"/>
      <c r="AC104" s="15"/>
      <c r="AD104" s="15"/>
      <c r="AE104" s="15"/>
      <c r="AT104" s="274" t="s">
        <v>284</v>
      </c>
      <c r="AU104" s="274" t="s">
        <v>82</v>
      </c>
      <c r="AV104" s="15" t="s">
        <v>264</v>
      </c>
      <c r="AW104" s="15" t="s">
        <v>34</v>
      </c>
      <c r="AX104" s="15" t="s">
        <v>80</v>
      </c>
      <c r="AY104" s="274" t="s">
        <v>244</v>
      </c>
    </row>
    <row r="105" s="2" customFormat="1" ht="24.15" customHeight="1">
      <c r="A105" s="39"/>
      <c r="B105" s="40"/>
      <c r="C105" s="213" t="s">
        <v>243</v>
      </c>
      <c r="D105" s="213" t="s">
        <v>247</v>
      </c>
      <c r="E105" s="214" t="s">
        <v>298</v>
      </c>
      <c r="F105" s="215" t="s">
        <v>299</v>
      </c>
      <c r="G105" s="216" t="s">
        <v>291</v>
      </c>
      <c r="H105" s="217">
        <v>1.8999999999999999</v>
      </c>
      <c r="I105" s="218"/>
      <c r="J105" s="219">
        <f>ROUND(I105*H105,2)</f>
        <v>0</v>
      </c>
      <c r="K105" s="215" t="s">
        <v>251</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279</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3512</v>
      </c>
    </row>
    <row r="106" s="2" customFormat="1">
      <c r="A106" s="39"/>
      <c r="B106" s="40"/>
      <c r="C106" s="41"/>
      <c r="D106" s="226" t="s">
        <v>254</v>
      </c>
      <c r="E106" s="41"/>
      <c r="F106" s="227" t="s">
        <v>301</v>
      </c>
      <c r="G106" s="41"/>
      <c r="H106" s="41"/>
      <c r="I106" s="228"/>
      <c r="J106" s="41"/>
      <c r="K106" s="41"/>
      <c r="L106" s="45"/>
      <c r="M106" s="229"/>
      <c r="N106" s="230"/>
      <c r="O106" s="85"/>
      <c r="P106" s="85"/>
      <c r="Q106" s="85"/>
      <c r="R106" s="85"/>
      <c r="S106" s="85"/>
      <c r="T106" s="86"/>
      <c r="U106" s="39"/>
      <c r="V106" s="39"/>
      <c r="W106" s="39"/>
      <c r="X106" s="39"/>
      <c r="Y106" s="39"/>
      <c r="Z106" s="39"/>
      <c r="AA106" s="39"/>
      <c r="AB106" s="39"/>
      <c r="AC106" s="39"/>
      <c r="AD106" s="39"/>
      <c r="AE106" s="39"/>
      <c r="AT106" s="18" t="s">
        <v>254</v>
      </c>
      <c r="AU106" s="18" t="s">
        <v>82</v>
      </c>
    </row>
    <row r="107" s="2" customFormat="1" ht="33" customHeight="1">
      <c r="A107" s="39"/>
      <c r="B107" s="40"/>
      <c r="C107" s="213" t="s">
        <v>264</v>
      </c>
      <c r="D107" s="213" t="s">
        <v>247</v>
      </c>
      <c r="E107" s="214" t="s">
        <v>657</v>
      </c>
      <c r="F107" s="215" t="s">
        <v>658</v>
      </c>
      <c r="G107" s="216" t="s">
        <v>250</v>
      </c>
      <c r="H107" s="217">
        <v>368</v>
      </c>
      <c r="I107" s="218"/>
      <c r="J107" s="219">
        <f>ROUND(I107*H107,2)</f>
        <v>0</v>
      </c>
      <c r="K107" s="215" t="s">
        <v>251</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279</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3513</v>
      </c>
    </row>
    <row r="108" s="2" customFormat="1">
      <c r="A108" s="39"/>
      <c r="B108" s="40"/>
      <c r="C108" s="41"/>
      <c r="D108" s="226" t="s">
        <v>254</v>
      </c>
      <c r="E108" s="41"/>
      <c r="F108" s="227" t="s">
        <v>660</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254</v>
      </c>
      <c r="AU108" s="18" t="s">
        <v>82</v>
      </c>
    </row>
    <row r="109" s="2" customFormat="1" ht="33" customHeight="1">
      <c r="A109" s="39"/>
      <c r="B109" s="40"/>
      <c r="C109" s="213" t="s">
        <v>269</v>
      </c>
      <c r="D109" s="213" t="s">
        <v>247</v>
      </c>
      <c r="E109" s="214" t="s">
        <v>303</v>
      </c>
      <c r="F109" s="215" t="s">
        <v>304</v>
      </c>
      <c r="G109" s="216" t="s">
        <v>250</v>
      </c>
      <c r="H109" s="217">
        <v>1559</v>
      </c>
      <c r="I109" s="218"/>
      <c r="J109" s="219">
        <f>ROUND(I109*H109,2)</f>
        <v>0</v>
      </c>
      <c r="K109" s="215" t="s">
        <v>251</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279</v>
      </c>
      <c r="AT109" s="224" t="s">
        <v>247</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3514</v>
      </c>
    </row>
    <row r="110" s="2" customFormat="1">
      <c r="A110" s="39"/>
      <c r="B110" s="40"/>
      <c r="C110" s="41"/>
      <c r="D110" s="226" t="s">
        <v>254</v>
      </c>
      <c r="E110" s="41"/>
      <c r="F110" s="227" t="s">
        <v>306</v>
      </c>
      <c r="G110" s="41"/>
      <c r="H110" s="41"/>
      <c r="I110" s="228"/>
      <c r="J110" s="41"/>
      <c r="K110" s="41"/>
      <c r="L110" s="45"/>
      <c r="M110" s="229"/>
      <c r="N110" s="230"/>
      <c r="O110" s="85"/>
      <c r="P110" s="85"/>
      <c r="Q110" s="85"/>
      <c r="R110" s="85"/>
      <c r="S110" s="85"/>
      <c r="T110" s="86"/>
      <c r="U110" s="39"/>
      <c r="V110" s="39"/>
      <c r="W110" s="39"/>
      <c r="X110" s="39"/>
      <c r="Y110" s="39"/>
      <c r="Z110" s="39"/>
      <c r="AA110" s="39"/>
      <c r="AB110" s="39"/>
      <c r="AC110" s="39"/>
      <c r="AD110" s="39"/>
      <c r="AE110" s="39"/>
      <c r="AT110" s="18" t="s">
        <v>254</v>
      </c>
      <c r="AU110" s="18" t="s">
        <v>82</v>
      </c>
    </row>
    <row r="111" s="2" customFormat="1">
      <c r="A111" s="39"/>
      <c r="B111" s="40"/>
      <c r="C111" s="41"/>
      <c r="D111" s="241" t="s">
        <v>282</v>
      </c>
      <c r="E111" s="41"/>
      <c r="F111" s="242" t="s">
        <v>307</v>
      </c>
      <c r="G111" s="41"/>
      <c r="H111" s="41"/>
      <c r="I111" s="228"/>
      <c r="J111" s="41"/>
      <c r="K111" s="41"/>
      <c r="L111" s="45"/>
      <c r="M111" s="229"/>
      <c r="N111" s="230"/>
      <c r="O111" s="85"/>
      <c r="P111" s="85"/>
      <c r="Q111" s="85"/>
      <c r="R111" s="85"/>
      <c r="S111" s="85"/>
      <c r="T111" s="86"/>
      <c r="U111" s="39"/>
      <c r="V111" s="39"/>
      <c r="W111" s="39"/>
      <c r="X111" s="39"/>
      <c r="Y111" s="39"/>
      <c r="Z111" s="39"/>
      <c r="AA111" s="39"/>
      <c r="AB111" s="39"/>
      <c r="AC111" s="39"/>
      <c r="AD111" s="39"/>
      <c r="AE111" s="39"/>
      <c r="AT111" s="18" t="s">
        <v>282</v>
      </c>
      <c r="AU111" s="18" t="s">
        <v>82</v>
      </c>
    </row>
    <row r="112" s="2" customFormat="1" ht="33" customHeight="1">
      <c r="A112" s="39"/>
      <c r="B112" s="40"/>
      <c r="C112" s="213" t="s">
        <v>275</v>
      </c>
      <c r="D112" s="213" t="s">
        <v>247</v>
      </c>
      <c r="E112" s="214" t="s">
        <v>309</v>
      </c>
      <c r="F112" s="215" t="s">
        <v>310</v>
      </c>
      <c r="G112" s="216" t="s">
        <v>250</v>
      </c>
      <c r="H112" s="217">
        <v>31</v>
      </c>
      <c r="I112" s="218"/>
      <c r="J112" s="219">
        <f>ROUND(I112*H112,2)</f>
        <v>0</v>
      </c>
      <c r="K112" s="215" t="s">
        <v>251</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279</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3515</v>
      </c>
    </row>
    <row r="113" s="2" customFormat="1">
      <c r="A113" s="39"/>
      <c r="B113" s="40"/>
      <c r="C113" s="41"/>
      <c r="D113" s="226" t="s">
        <v>254</v>
      </c>
      <c r="E113" s="41"/>
      <c r="F113" s="227" t="s">
        <v>312</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2" customFormat="1" ht="33" customHeight="1">
      <c r="A114" s="39"/>
      <c r="B114" s="40"/>
      <c r="C114" s="213" t="s">
        <v>288</v>
      </c>
      <c r="D114" s="213" t="s">
        <v>247</v>
      </c>
      <c r="E114" s="214" t="s">
        <v>679</v>
      </c>
      <c r="F114" s="215" t="s">
        <v>680</v>
      </c>
      <c r="G114" s="216" t="s">
        <v>250</v>
      </c>
      <c r="H114" s="217">
        <v>368</v>
      </c>
      <c r="I114" s="218"/>
      <c r="J114" s="219">
        <f>ROUND(I114*H114,2)</f>
        <v>0</v>
      </c>
      <c r="K114" s="215" t="s">
        <v>251</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279</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3516</v>
      </c>
    </row>
    <row r="115" s="2" customFormat="1">
      <c r="A115" s="39"/>
      <c r="B115" s="40"/>
      <c r="C115" s="41"/>
      <c r="D115" s="226" t="s">
        <v>254</v>
      </c>
      <c r="E115" s="41"/>
      <c r="F115" s="227" t="s">
        <v>682</v>
      </c>
      <c r="G115" s="41"/>
      <c r="H115" s="41"/>
      <c r="I115" s="228"/>
      <c r="J115" s="41"/>
      <c r="K115" s="41"/>
      <c r="L115" s="45"/>
      <c r="M115" s="229"/>
      <c r="N115" s="230"/>
      <c r="O115" s="85"/>
      <c r="P115" s="85"/>
      <c r="Q115" s="85"/>
      <c r="R115" s="85"/>
      <c r="S115" s="85"/>
      <c r="T115" s="86"/>
      <c r="U115" s="39"/>
      <c r="V115" s="39"/>
      <c r="W115" s="39"/>
      <c r="X115" s="39"/>
      <c r="Y115" s="39"/>
      <c r="Z115" s="39"/>
      <c r="AA115" s="39"/>
      <c r="AB115" s="39"/>
      <c r="AC115" s="39"/>
      <c r="AD115" s="39"/>
      <c r="AE115" s="39"/>
      <c r="AT115" s="18" t="s">
        <v>254</v>
      </c>
      <c r="AU115" s="18" t="s">
        <v>82</v>
      </c>
    </row>
    <row r="116" s="2" customFormat="1" ht="33" customHeight="1">
      <c r="A116" s="39"/>
      <c r="B116" s="40"/>
      <c r="C116" s="213" t="s">
        <v>263</v>
      </c>
      <c r="D116" s="213" t="s">
        <v>247</v>
      </c>
      <c r="E116" s="214" t="s">
        <v>314</v>
      </c>
      <c r="F116" s="215" t="s">
        <v>315</v>
      </c>
      <c r="G116" s="216" t="s">
        <v>250</v>
      </c>
      <c r="H116" s="217">
        <v>1559</v>
      </c>
      <c r="I116" s="218"/>
      <c r="J116" s="219">
        <f>ROUND(I116*H116,2)</f>
        <v>0</v>
      </c>
      <c r="K116" s="215" t="s">
        <v>251</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279</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279</v>
      </c>
      <c r="BM116" s="224" t="s">
        <v>3517</v>
      </c>
    </row>
    <row r="117" s="2" customFormat="1">
      <c r="A117" s="39"/>
      <c r="B117" s="40"/>
      <c r="C117" s="41"/>
      <c r="D117" s="226" t="s">
        <v>254</v>
      </c>
      <c r="E117" s="41"/>
      <c r="F117" s="227" t="s">
        <v>317</v>
      </c>
      <c r="G117" s="41"/>
      <c r="H117" s="41"/>
      <c r="I117" s="228"/>
      <c r="J117" s="41"/>
      <c r="K117" s="41"/>
      <c r="L117" s="45"/>
      <c r="M117" s="229"/>
      <c r="N117" s="230"/>
      <c r="O117" s="85"/>
      <c r="P117" s="85"/>
      <c r="Q117" s="85"/>
      <c r="R117" s="85"/>
      <c r="S117" s="85"/>
      <c r="T117" s="86"/>
      <c r="U117" s="39"/>
      <c r="V117" s="39"/>
      <c r="W117" s="39"/>
      <c r="X117" s="39"/>
      <c r="Y117" s="39"/>
      <c r="Z117" s="39"/>
      <c r="AA117" s="39"/>
      <c r="AB117" s="39"/>
      <c r="AC117" s="39"/>
      <c r="AD117" s="39"/>
      <c r="AE117" s="39"/>
      <c r="AT117" s="18" t="s">
        <v>254</v>
      </c>
      <c r="AU117" s="18" t="s">
        <v>82</v>
      </c>
    </row>
    <row r="118" s="2" customFormat="1" ht="33" customHeight="1">
      <c r="A118" s="39"/>
      <c r="B118" s="40"/>
      <c r="C118" s="213" t="s">
        <v>302</v>
      </c>
      <c r="D118" s="213" t="s">
        <v>247</v>
      </c>
      <c r="E118" s="214" t="s">
        <v>318</v>
      </c>
      <c r="F118" s="215" t="s">
        <v>319</v>
      </c>
      <c r="G118" s="216" t="s">
        <v>250</v>
      </c>
      <c r="H118" s="217">
        <v>31</v>
      </c>
      <c r="I118" s="218"/>
      <c r="J118" s="219">
        <f>ROUND(I118*H118,2)</f>
        <v>0</v>
      </c>
      <c r="K118" s="215" t="s">
        <v>251</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279</v>
      </c>
      <c r="AT118" s="224" t="s">
        <v>247</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279</v>
      </c>
      <c r="BM118" s="224" t="s">
        <v>3518</v>
      </c>
    </row>
    <row r="119" s="2" customFormat="1">
      <c r="A119" s="39"/>
      <c r="B119" s="40"/>
      <c r="C119" s="41"/>
      <c r="D119" s="226" t="s">
        <v>254</v>
      </c>
      <c r="E119" s="41"/>
      <c r="F119" s="227" t="s">
        <v>321</v>
      </c>
      <c r="G119" s="41"/>
      <c r="H119" s="41"/>
      <c r="I119" s="228"/>
      <c r="J119" s="41"/>
      <c r="K119" s="41"/>
      <c r="L119" s="45"/>
      <c r="M119" s="229"/>
      <c r="N119" s="230"/>
      <c r="O119" s="85"/>
      <c r="P119" s="85"/>
      <c r="Q119" s="85"/>
      <c r="R119" s="85"/>
      <c r="S119" s="85"/>
      <c r="T119" s="86"/>
      <c r="U119" s="39"/>
      <c r="V119" s="39"/>
      <c r="W119" s="39"/>
      <c r="X119" s="39"/>
      <c r="Y119" s="39"/>
      <c r="Z119" s="39"/>
      <c r="AA119" s="39"/>
      <c r="AB119" s="39"/>
      <c r="AC119" s="39"/>
      <c r="AD119" s="39"/>
      <c r="AE119" s="39"/>
      <c r="AT119" s="18" t="s">
        <v>254</v>
      </c>
      <c r="AU119" s="18" t="s">
        <v>82</v>
      </c>
    </row>
    <row r="120" s="2" customFormat="1" ht="24.15" customHeight="1">
      <c r="A120" s="39"/>
      <c r="B120" s="40"/>
      <c r="C120" s="213" t="s">
        <v>308</v>
      </c>
      <c r="D120" s="213" t="s">
        <v>247</v>
      </c>
      <c r="E120" s="214" t="s">
        <v>337</v>
      </c>
      <c r="F120" s="215" t="s">
        <v>338</v>
      </c>
      <c r="G120" s="216" t="s">
        <v>339</v>
      </c>
      <c r="H120" s="217">
        <v>1313.4000000000001</v>
      </c>
      <c r="I120" s="218"/>
      <c r="J120" s="219">
        <f>ROUND(I120*H120,2)</f>
        <v>0</v>
      </c>
      <c r="K120" s="215" t="s">
        <v>251</v>
      </c>
      <c r="L120" s="45"/>
      <c r="M120" s="220" t="s">
        <v>19</v>
      </c>
      <c r="N120" s="221" t="s">
        <v>44</v>
      </c>
      <c r="O120" s="85"/>
      <c r="P120" s="222">
        <f>O120*H120</f>
        <v>0</v>
      </c>
      <c r="Q120" s="222">
        <v>2.0000000000000002E-05</v>
      </c>
      <c r="R120" s="222">
        <f>Q120*H120</f>
        <v>0.026268000000000003</v>
      </c>
      <c r="S120" s="222">
        <v>0</v>
      </c>
      <c r="T120" s="223">
        <f>S120*H120</f>
        <v>0</v>
      </c>
      <c r="U120" s="39"/>
      <c r="V120" s="39"/>
      <c r="W120" s="39"/>
      <c r="X120" s="39"/>
      <c r="Y120" s="39"/>
      <c r="Z120" s="39"/>
      <c r="AA120" s="39"/>
      <c r="AB120" s="39"/>
      <c r="AC120" s="39"/>
      <c r="AD120" s="39"/>
      <c r="AE120" s="39"/>
      <c r="AR120" s="224" t="s">
        <v>279</v>
      </c>
      <c r="AT120" s="224" t="s">
        <v>247</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3519</v>
      </c>
    </row>
    <row r="121" s="2" customFormat="1">
      <c r="A121" s="39"/>
      <c r="B121" s="40"/>
      <c r="C121" s="41"/>
      <c r="D121" s="226" t="s">
        <v>254</v>
      </c>
      <c r="E121" s="41"/>
      <c r="F121" s="227" t="s">
        <v>341</v>
      </c>
      <c r="G121" s="41"/>
      <c r="H121" s="41"/>
      <c r="I121" s="228"/>
      <c r="J121" s="41"/>
      <c r="K121" s="41"/>
      <c r="L121" s="45"/>
      <c r="M121" s="229"/>
      <c r="N121" s="230"/>
      <c r="O121" s="85"/>
      <c r="P121" s="85"/>
      <c r="Q121" s="85"/>
      <c r="R121" s="85"/>
      <c r="S121" s="85"/>
      <c r="T121" s="86"/>
      <c r="U121" s="39"/>
      <c r="V121" s="39"/>
      <c r="W121" s="39"/>
      <c r="X121" s="39"/>
      <c r="Y121" s="39"/>
      <c r="Z121" s="39"/>
      <c r="AA121" s="39"/>
      <c r="AB121" s="39"/>
      <c r="AC121" s="39"/>
      <c r="AD121" s="39"/>
      <c r="AE121" s="39"/>
      <c r="AT121" s="18" t="s">
        <v>254</v>
      </c>
      <c r="AU121" s="18" t="s">
        <v>82</v>
      </c>
    </row>
    <row r="122" s="13" customFormat="1">
      <c r="A122" s="13"/>
      <c r="B122" s="243"/>
      <c r="C122" s="244"/>
      <c r="D122" s="241" t="s">
        <v>284</v>
      </c>
      <c r="E122" s="245" t="s">
        <v>19</v>
      </c>
      <c r="F122" s="246" t="s">
        <v>342</v>
      </c>
      <c r="G122" s="244"/>
      <c r="H122" s="245" t="s">
        <v>19</v>
      </c>
      <c r="I122" s="247"/>
      <c r="J122" s="244"/>
      <c r="K122" s="244"/>
      <c r="L122" s="248"/>
      <c r="M122" s="249"/>
      <c r="N122" s="250"/>
      <c r="O122" s="250"/>
      <c r="P122" s="250"/>
      <c r="Q122" s="250"/>
      <c r="R122" s="250"/>
      <c r="S122" s="250"/>
      <c r="T122" s="251"/>
      <c r="U122" s="13"/>
      <c r="V122" s="13"/>
      <c r="W122" s="13"/>
      <c r="X122" s="13"/>
      <c r="Y122" s="13"/>
      <c r="Z122" s="13"/>
      <c r="AA122" s="13"/>
      <c r="AB122" s="13"/>
      <c r="AC122" s="13"/>
      <c r="AD122" s="13"/>
      <c r="AE122" s="13"/>
      <c r="AT122" s="252" t="s">
        <v>284</v>
      </c>
      <c r="AU122" s="252" t="s">
        <v>82</v>
      </c>
      <c r="AV122" s="13" t="s">
        <v>80</v>
      </c>
      <c r="AW122" s="13" t="s">
        <v>34</v>
      </c>
      <c r="AX122" s="13" t="s">
        <v>73</v>
      </c>
      <c r="AY122" s="252" t="s">
        <v>244</v>
      </c>
    </row>
    <row r="123" s="14" customFormat="1">
      <c r="A123" s="14"/>
      <c r="B123" s="253"/>
      <c r="C123" s="254"/>
      <c r="D123" s="241" t="s">
        <v>284</v>
      </c>
      <c r="E123" s="255" t="s">
        <v>19</v>
      </c>
      <c r="F123" s="256" t="s">
        <v>3520</v>
      </c>
      <c r="G123" s="254"/>
      <c r="H123" s="257">
        <v>1313.4000000000001</v>
      </c>
      <c r="I123" s="258"/>
      <c r="J123" s="254"/>
      <c r="K123" s="254"/>
      <c r="L123" s="259"/>
      <c r="M123" s="260"/>
      <c r="N123" s="261"/>
      <c r="O123" s="261"/>
      <c r="P123" s="261"/>
      <c r="Q123" s="261"/>
      <c r="R123" s="261"/>
      <c r="S123" s="261"/>
      <c r="T123" s="262"/>
      <c r="U123" s="14"/>
      <c r="V123" s="14"/>
      <c r="W123" s="14"/>
      <c r="X123" s="14"/>
      <c r="Y123" s="14"/>
      <c r="Z123" s="14"/>
      <c r="AA123" s="14"/>
      <c r="AB123" s="14"/>
      <c r="AC123" s="14"/>
      <c r="AD123" s="14"/>
      <c r="AE123" s="14"/>
      <c r="AT123" s="263" t="s">
        <v>284</v>
      </c>
      <c r="AU123" s="263" t="s">
        <v>82</v>
      </c>
      <c r="AV123" s="14" t="s">
        <v>82</v>
      </c>
      <c r="AW123" s="14" t="s">
        <v>34</v>
      </c>
      <c r="AX123" s="14" t="s">
        <v>73</v>
      </c>
      <c r="AY123" s="263" t="s">
        <v>244</v>
      </c>
    </row>
    <row r="124" s="15" customFormat="1">
      <c r="A124" s="15"/>
      <c r="B124" s="264"/>
      <c r="C124" s="265"/>
      <c r="D124" s="241" t="s">
        <v>284</v>
      </c>
      <c r="E124" s="266" t="s">
        <v>19</v>
      </c>
      <c r="F124" s="267" t="s">
        <v>287</v>
      </c>
      <c r="G124" s="265"/>
      <c r="H124" s="268">
        <v>1313.4000000000001</v>
      </c>
      <c r="I124" s="269"/>
      <c r="J124" s="265"/>
      <c r="K124" s="265"/>
      <c r="L124" s="270"/>
      <c r="M124" s="271"/>
      <c r="N124" s="272"/>
      <c r="O124" s="272"/>
      <c r="P124" s="272"/>
      <c r="Q124" s="272"/>
      <c r="R124" s="272"/>
      <c r="S124" s="272"/>
      <c r="T124" s="273"/>
      <c r="U124" s="15"/>
      <c r="V124" s="15"/>
      <c r="W124" s="15"/>
      <c r="X124" s="15"/>
      <c r="Y124" s="15"/>
      <c r="Z124" s="15"/>
      <c r="AA124" s="15"/>
      <c r="AB124" s="15"/>
      <c r="AC124" s="15"/>
      <c r="AD124" s="15"/>
      <c r="AE124" s="15"/>
      <c r="AT124" s="274" t="s">
        <v>284</v>
      </c>
      <c r="AU124" s="274" t="s">
        <v>82</v>
      </c>
      <c r="AV124" s="15" t="s">
        <v>264</v>
      </c>
      <c r="AW124" s="15" t="s">
        <v>34</v>
      </c>
      <c r="AX124" s="15" t="s">
        <v>80</v>
      </c>
      <c r="AY124" s="274" t="s">
        <v>244</v>
      </c>
    </row>
    <row r="125" s="2" customFormat="1" ht="24.15" customHeight="1">
      <c r="A125" s="39"/>
      <c r="B125" s="40"/>
      <c r="C125" s="213" t="s">
        <v>313</v>
      </c>
      <c r="D125" s="213" t="s">
        <v>247</v>
      </c>
      <c r="E125" s="214" t="s">
        <v>323</v>
      </c>
      <c r="F125" s="215" t="s">
        <v>324</v>
      </c>
      <c r="G125" s="216" t="s">
        <v>250</v>
      </c>
      <c r="H125" s="217">
        <v>87</v>
      </c>
      <c r="I125" s="218"/>
      <c r="J125" s="219">
        <f>ROUND(I125*H125,2)</f>
        <v>0</v>
      </c>
      <c r="K125" s="215" t="s">
        <v>251</v>
      </c>
      <c r="L125" s="45"/>
      <c r="M125" s="220" t="s">
        <v>19</v>
      </c>
      <c r="N125" s="221" t="s">
        <v>44</v>
      </c>
      <c r="O125" s="85"/>
      <c r="P125" s="222">
        <f>O125*H125</f>
        <v>0</v>
      </c>
      <c r="Q125" s="222">
        <v>0.0036600000000000001</v>
      </c>
      <c r="R125" s="222">
        <f>Q125*H125</f>
        <v>0.31841999999999998</v>
      </c>
      <c r="S125" s="222">
        <v>0</v>
      </c>
      <c r="T125" s="223">
        <f>S125*H125</f>
        <v>0</v>
      </c>
      <c r="U125" s="39"/>
      <c r="V125" s="39"/>
      <c r="W125" s="39"/>
      <c r="X125" s="39"/>
      <c r="Y125" s="39"/>
      <c r="Z125" s="39"/>
      <c r="AA125" s="39"/>
      <c r="AB125" s="39"/>
      <c r="AC125" s="39"/>
      <c r="AD125" s="39"/>
      <c r="AE125" s="39"/>
      <c r="AR125" s="224" t="s">
        <v>279</v>
      </c>
      <c r="AT125" s="224" t="s">
        <v>247</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3521</v>
      </c>
    </row>
    <row r="126" s="2" customFormat="1">
      <c r="A126" s="39"/>
      <c r="B126" s="40"/>
      <c r="C126" s="41"/>
      <c r="D126" s="226" t="s">
        <v>254</v>
      </c>
      <c r="E126" s="41"/>
      <c r="F126" s="227" t="s">
        <v>326</v>
      </c>
      <c r="G126" s="41"/>
      <c r="H126" s="41"/>
      <c r="I126" s="228"/>
      <c r="J126" s="41"/>
      <c r="K126" s="41"/>
      <c r="L126" s="45"/>
      <c r="M126" s="229"/>
      <c r="N126" s="230"/>
      <c r="O126" s="85"/>
      <c r="P126" s="85"/>
      <c r="Q126" s="85"/>
      <c r="R126" s="85"/>
      <c r="S126" s="85"/>
      <c r="T126" s="86"/>
      <c r="U126" s="39"/>
      <c r="V126" s="39"/>
      <c r="W126" s="39"/>
      <c r="X126" s="39"/>
      <c r="Y126" s="39"/>
      <c r="Z126" s="39"/>
      <c r="AA126" s="39"/>
      <c r="AB126" s="39"/>
      <c r="AC126" s="39"/>
      <c r="AD126" s="39"/>
      <c r="AE126" s="39"/>
      <c r="AT126" s="18" t="s">
        <v>254</v>
      </c>
      <c r="AU126" s="18" t="s">
        <v>82</v>
      </c>
    </row>
    <row r="127" s="2" customFormat="1" ht="24.15" customHeight="1">
      <c r="A127" s="39"/>
      <c r="B127" s="40"/>
      <c r="C127" s="213" t="s">
        <v>8</v>
      </c>
      <c r="D127" s="213" t="s">
        <v>247</v>
      </c>
      <c r="E127" s="214" t="s">
        <v>328</v>
      </c>
      <c r="F127" s="215" t="s">
        <v>329</v>
      </c>
      <c r="G127" s="216" t="s">
        <v>258</v>
      </c>
      <c r="H127" s="217">
        <v>10</v>
      </c>
      <c r="I127" s="218"/>
      <c r="J127" s="219">
        <f>ROUND(I127*H127,2)</f>
        <v>0</v>
      </c>
      <c r="K127" s="215" t="s">
        <v>251</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279</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279</v>
      </c>
      <c r="BM127" s="224" t="s">
        <v>3522</v>
      </c>
    </row>
    <row r="128" s="2" customFormat="1">
      <c r="A128" s="39"/>
      <c r="B128" s="40"/>
      <c r="C128" s="41"/>
      <c r="D128" s="226" t="s">
        <v>254</v>
      </c>
      <c r="E128" s="41"/>
      <c r="F128" s="227" t="s">
        <v>331</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254</v>
      </c>
      <c r="AU128" s="18" t="s">
        <v>82</v>
      </c>
    </row>
    <row r="129" s="2" customFormat="1" ht="24.15" customHeight="1">
      <c r="A129" s="39"/>
      <c r="B129" s="40"/>
      <c r="C129" s="213" t="s">
        <v>322</v>
      </c>
      <c r="D129" s="213" t="s">
        <v>247</v>
      </c>
      <c r="E129" s="214" t="s">
        <v>333</v>
      </c>
      <c r="F129" s="215" t="s">
        <v>334</v>
      </c>
      <c r="G129" s="216" t="s">
        <v>258</v>
      </c>
      <c r="H129" s="217">
        <v>10</v>
      </c>
      <c r="I129" s="218"/>
      <c r="J129" s="219">
        <f>ROUND(I129*H129,2)</f>
        <v>0</v>
      </c>
      <c r="K129" s="215" t="s">
        <v>251</v>
      </c>
      <c r="L129" s="45"/>
      <c r="M129" s="220" t="s">
        <v>19</v>
      </c>
      <c r="N129" s="221"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279</v>
      </c>
      <c r="AT129" s="224" t="s">
        <v>247</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3523</v>
      </c>
    </row>
    <row r="130" s="2" customFormat="1">
      <c r="A130" s="39"/>
      <c r="B130" s="40"/>
      <c r="C130" s="41"/>
      <c r="D130" s="226" t="s">
        <v>254</v>
      </c>
      <c r="E130" s="41"/>
      <c r="F130" s="227" t="s">
        <v>336</v>
      </c>
      <c r="G130" s="41"/>
      <c r="H130" s="41"/>
      <c r="I130" s="228"/>
      <c r="J130" s="41"/>
      <c r="K130" s="41"/>
      <c r="L130" s="45"/>
      <c r="M130" s="229"/>
      <c r="N130" s="230"/>
      <c r="O130" s="85"/>
      <c r="P130" s="85"/>
      <c r="Q130" s="85"/>
      <c r="R130" s="85"/>
      <c r="S130" s="85"/>
      <c r="T130" s="86"/>
      <c r="U130" s="39"/>
      <c r="V130" s="39"/>
      <c r="W130" s="39"/>
      <c r="X130" s="39"/>
      <c r="Y130" s="39"/>
      <c r="Z130" s="39"/>
      <c r="AA130" s="39"/>
      <c r="AB130" s="39"/>
      <c r="AC130" s="39"/>
      <c r="AD130" s="39"/>
      <c r="AE130" s="39"/>
      <c r="AT130" s="18" t="s">
        <v>254</v>
      </c>
      <c r="AU130" s="18" t="s">
        <v>82</v>
      </c>
    </row>
    <row r="131" s="2" customFormat="1" ht="21.75" customHeight="1">
      <c r="A131" s="39"/>
      <c r="B131" s="40"/>
      <c r="C131" s="213" t="s">
        <v>327</v>
      </c>
      <c r="D131" s="213" t="s">
        <v>247</v>
      </c>
      <c r="E131" s="214" t="s">
        <v>701</v>
      </c>
      <c r="F131" s="215" t="s">
        <v>702</v>
      </c>
      <c r="G131" s="216" t="s">
        <v>250</v>
      </c>
      <c r="H131" s="217">
        <v>384</v>
      </c>
      <c r="I131" s="218"/>
      <c r="J131" s="219">
        <f>ROUND(I131*H131,2)</f>
        <v>0</v>
      </c>
      <c r="K131" s="215" t="s">
        <v>251</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279</v>
      </c>
      <c r="AT131" s="224" t="s">
        <v>247</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279</v>
      </c>
      <c r="BM131" s="224" t="s">
        <v>3524</v>
      </c>
    </row>
    <row r="132" s="2" customFormat="1">
      <c r="A132" s="39"/>
      <c r="B132" s="40"/>
      <c r="C132" s="41"/>
      <c r="D132" s="226" t="s">
        <v>254</v>
      </c>
      <c r="E132" s="41"/>
      <c r="F132" s="227" t="s">
        <v>704</v>
      </c>
      <c r="G132" s="41"/>
      <c r="H132" s="41"/>
      <c r="I132" s="228"/>
      <c r="J132" s="41"/>
      <c r="K132" s="41"/>
      <c r="L132" s="45"/>
      <c r="M132" s="284"/>
      <c r="N132" s="285"/>
      <c r="O132" s="280"/>
      <c r="P132" s="280"/>
      <c r="Q132" s="280"/>
      <c r="R132" s="280"/>
      <c r="S132" s="280"/>
      <c r="T132" s="286"/>
      <c r="U132" s="39"/>
      <c r="V132" s="39"/>
      <c r="W132" s="39"/>
      <c r="X132" s="39"/>
      <c r="Y132" s="39"/>
      <c r="Z132" s="39"/>
      <c r="AA132" s="39"/>
      <c r="AB132" s="39"/>
      <c r="AC132" s="39"/>
      <c r="AD132" s="39"/>
      <c r="AE132" s="39"/>
      <c r="AT132" s="18" t="s">
        <v>254</v>
      </c>
      <c r="AU132" s="18" t="s">
        <v>82</v>
      </c>
    </row>
    <row r="133" s="2" customFormat="1" ht="6.96" customHeight="1">
      <c r="A133" s="39"/>
      <c r="B133" s="60"/>
      <c r="C133" s="61"/>
      <c r="D133" s="61"/>
      <c r="E133" s="61"/>
      <c r="F133" s="61"/>
      <c r="G133" s="61"/>
      <c r="H133" s="61"/>
      <c r="I133" s="61"/>
      <c r="J133" s="61"/>
      <c r="K133" s="61"/>
      <c r="L133" s="45"/>
      <c r="M133" s="39"/>
      <c r="O133" s="39"/>
      <c r="P133" s="39"/>
      <c r="Q133" s="39"/>
      <c r="R133" s="39"/>
      <c r="S133" s="39"/>
      <c r="T133" s="39"/>
      <c r="U133" s="39"/>
      <c r="V133" s="39"/>
      <c r="W133" s="39"/>
      <c r="X133" s="39"/>
      <c r="Y133" s="39"/>
      <c r="Z133" s="39"/>
      <c r="AA133" s="39"/>
      <c r="AB133" s="39"/>
      <c r="AC133" s="39"/>
      <c r="AD133" s="39"/>
      <c r="AE133" s="39"/>
    </row>
  </sheetData>
  <sheetProtection sheet="1" autoFilter="0" formatColumns="0" formatRows="0" objects="1" scenarios="1" spinCount="100000" saltValue="DVpqUDBFdzilXHVF546gBPBJTlW9r11x0RkkmkTZ42Zq9wWec6kUYew5Q0ygx2TgIWvm70eQhuQWUj6BIiTzjA==" hashValue="Y4jeKaaKdg41ieiIWq/cj+dknSIEsYJm9fctnw/LY4K1FefWx6BQM4Q1CgCEKjZbBG7+SYW28C1injmsLQgfWw==" algorithmName="SHA-512" password="CC35"/>
  <autoFilter ref="C86:K13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6_01/460010023"/>
    <hyperlink ref="F97" r:id="rId2" display="https://podminky.urs.cz/item/CS_URS_2026_01/460131113"/>
    <hyperlink ref="F106" r:id="rId3" display="https://podminky.urs.cz/item/CS_URS_2026_01/460391123"/>
    <hyperlink ref="F108" r:id="rId4" display="https://podminky.urs.cz/item/CS_URS_2026_01/460161142"/>
    <hyperlink ref="F110" r:id="rId5" display="https://podminky.urs.cz/item/CS_URS_2026_01/460161182"/>
    <hyperlink ref="F113" r:id="rId6" display="https://podminky.urs.cz/item/CS_URS_2026_01/460161312"/>
    <hyperlink ref="F115" r:id="rId7" display="https://podminky.urs.cz/item/CS_URS_2026_01/460431152"/>
    <hyperlink ref="F117" r:id="rId8" display="https://podminky.urs.cz/item/CS_URS_2026_01/460431192"/>
    <hyperlink ref="F119" r:id="rId9" display="https://podminky.urs.cz/item/CS_URS_2026_01/460431332"/>
    <hyperlink ref="F121" r:id="rId10" display="https://podminky.urs.cz/item/CS_URS_2026_01/460581131"/>
    <hyperlink ref="F126" r:id="rId11" display="https://podminky.urs.cz/item/CS_URS_2026_01/460631214"/>
    <hyperlink ref="F128" r:id="rId12" display="https://podminky.urs.cz/item/CS_URS_2026_01/460632113"/>
    <hyperlink ref="F130" r:id="rId13" display="https://podminky.urs.cz/item/CS_URS_2026_01/460632213"/>
    <hyperlink ref="F132" r:id="rId14" display="https://podminky.urs.cz/item/CS_URS_2026_01/4606611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146</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3508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344</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ROUND((SUM(BE97:BE219)),  2)</f>
        <v>0</v>
      </c>
      <c r="G35" s="39"/>
      <c r="H35" s="39"/>
      <c r="I35" s="158">
        <v>0.20999999999999999</v>
      </c>
      <c r="J35" s="157">
        <f>ROUND(((SUM(BE97:BE219))*I35),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ROUND((SUM(BF97:BF219)),  2)</f>
        <v>0</v>
      </c>
      <c r="G36" s="39"/>
      <c r="H36" s="39"/>
      <c r="I36" s="158">
        <v>0.12</v>
      </c>
      <c r="J36" s="157">
        <f>ROUND(((SUM(BF97:BF219))*I36),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ROUND((SUM(BG97:BG219)),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ROUND((SUM(BH97:BH219)),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ROUND((SUM(BI97:BI219)),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3508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ÚOŽI</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345</v>
      </c>
      <c r="E64" s="178"/>
      <c r="F64" s="178"/>
      <c r="G64" s="178"/>
      <c r="H64" s="178"/>
      <c r="I64" s="178"/>
      <c r="J64" s="179">
        <f>J98</f>
        <v>0</v>
      </c>
      <c r="K64" s="176"/>
      <c r="L64" s="180"/>
      <c r="S64" s="9"/>
      <c r="T64" s="9"/>
      <c r="U64" s="9"/>
      <c r="V64" s="9"/>
      <c r="W64" s="9"/>
      <c r="X64" s="9"/>
      <c r="Y64" s="9"/>
      <c r="Z64" s="9"/>
      <c r="AA64" s="9"/>
      <c r="AB64" s="9"/>
      <c r="AC64" s="9"/>
      <c r="AD64" s="9"/>
      <c r="AE64" s="9"/>
    </row>
    <row r="65" hidden="1" s="10" customFormat="1" ht="19.92" customHeight="1">
      <c r="A65" s="10"/>
      <c r="B65" s="181"/>
      <c r="C65" s="126"/>
      <c r="D65" s="182" t="s">
        <v>346</v>
      </c>
      <c r="E65" s="183"/>
      <c r="F65" s="183"/>
      <c r="G65" s="183"/>
      <c r="H65" s="183"/>
      <c r="I65" s="183"/>
      <c r="J65" s="184">
        <f>J99</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347</v>
      </c>
      <c r="E66" s="183"/>
      <c r="F66" s="183"/>
      <c r="G66" s="183"/>
      <c r="H66" s="183"/>
      <c r="I66" s="183"/>
      <c r="J66" s="184">
        <f>J109</f>
        <v>0</v>
      </c>
      <c r="K66" s="126"/>
      <c r="L66" s="185"/>
      <c r="S66" s="10"/>
      <c r="T66" s="10"/>
      <c r="U66" s="10"/>
      <c r="V66" s="10"/>
      <c r="W66" s="10"/>
      <c r="X66" s="10"/>
      <c r="Y66" s="10"/>
      <c r="Z66" s="10"/>
      <c r="AA66" s="10"/>
      <c r="AB66" s="10"/>
      <c r="AC66" s="10"/>
      <c r="AD66" s="10"/>
      <c r="AE66" s="10"/>
    </row>
    <row r="67" hidden="1" s="9" customFormat="1" ht="24.96" customHeight="1">
      <c r="A67" s="9"/>
      <c r="B67" s="175"/>
      <c r="C67" s="176"/>
      <c r="D67" s="177" t="s">
        <v>348</v>
      </c>
      <c r="E67" s="178"/>
      <c r="F67" s="178"/>
      <c r="G67" s="178"/>
      <c r="H67" s="178"/>
      <c r="I67" s="178"/>
      <c r="J67" s="179">
        <f>J123</f>
        <v>0</v>
      </c>
      <c r="K67" s="176"/>
      <c r="L67" s="180"/>
      <c r="S67" s="9"/>
      <c r="T67" s="9"/>
      <c r="U67" s="9"/>
      <c r="V67" s="9"/>
      <c r="W67" s="9"/>
      <c r="X67" s="9"/>
      <c r="Y67" s="9"/>
      <c r="Z67" s="9"/>
      <c r="AA67" s="9"/>
      <c r="AB67" s="9"/>
      <c r="AC67" s="9"/>
      <c r="AD67" s="9"/>
      <c r="AE67" s="9"/>
    </row>
    <row r="68" hidden="1" s="10" customFormat="1" ht="19.92" customHeight="1">
      <c r="A68" s="10"/>
      <c r="B68" s="181"/>
      <c r="C68" s="126"/>
      <c r="D68" s="182" t="s">
        <v>349</v>
      </c>
      <c r="E68" s="183"/>
      <c r="F68" s="183"/>
      <c r="G68" s="183"/>
      <c r="H68" s="183"/>
      <c r="I68" s="183"/>
      <c r="J68" s="184">
        <f>J132</f>
        <v>0</v>
      </c>
      <c r="K68" s="126"/>
      <c r="L68" s="185"/>
      <c r="S68" s="10"/>
      <c r="T68" s="10"/>
      <c r="U68" s="10"/>
      <c r="V68" s="10"/>
      <c r="W68" s="10"/>
      <c r="X68" s="10"/>
      <c r="Y68" s="10"/>
      <c r="Z68" s="10"/>
      <c r="AA68" s="10"/>
      <c r="AB68" s="10"/>
      <c r="AC68" s="10"/>
      <c r="AD68" s="10"/>
      <c r="AE68" s="10"/>
    </row>
    <row r="69" hidden="1" s="10" customFormat="1" ht="19.92" customHeight="1">
      <c r="A69" s="10"/>
      <c r="B69" s="181"/>
      <c r="C69" s="126"/>
      <c r="D69" s="182" t="s">
        <v>755</v>
      </c>
      <c r="E69" s="183"/>
      <c r="F69" s="183"/>
      <c r="G69" s="183"/>
      <c r="H69" s="183"/>
      <c r="I69" s="183"/>
      <c r="J69" s="184">
        <f>J149</f>
        <v>0</v>
      </c>
      <c r="K69" s="126"/>
      <c r="L69" s="185"/>
      <c r="S69" s="10"/>
      <c r="T69" s="10"/>
      <c r="U69" s="10"/>
      <c r="V69" s="10"/>
      <c r="W69" s="10"/>
      <c r="X69" s="10"/>
      <c r="Y69" s="10"/>
      <c r="Z69" s="10"/>
      <c r="AA69" s="10"/>
      <c r="AB69" s="10"/>
      <c r="AC69" s="10"/>
      <c r="AD69" s="10"/>
      <c r="AE69" s="10"/>
    </row>
    <row r="70" hidden="1" s="9" customFormat="1" ht="24.96" customHeight="1">
      <c r="A70" s="9"/>
      <c r="B70" s="175"/>
      <c r="C70" s="176"/>
      <c r="D70" s="177" t="s">
        <v>350</v>
      </c>
      <c r="E70" s="178"/>
      <c r="F70" s="178"/>
      <c r="G70" s="178"/>
      <c r="H70" s="178"/>
      <c r="I70" s="178"/>
      <c r="J70" s="179">
        <f>J162</f>
        <v>0</v>
      </c>
      <c r="K70" s="176"/>
      <c r="L70" s="180"/>
      <c r="S70" s="9"/>
      <c r="T70" s="9"/>
      <c r="U70" s="9"/>
      <c r="V70" s="9"/>
      <c r="W70" s="9"/>
      <c r="X70" s="9"/>
      <c r="Y70" s="9"/>
      <c r="Z70" s="9"/>
      <c r="AA70" s="9"/>
      <c r="AB70" s="9"/>
      <c r="AC70" s="9"/>
      <c r="AD70" s="9"/>
      <c r="AE70" s="9"/>
    </row>
    <row r="71" hidden="1" s="10" customFormat="1" ht="19.92" customHeight="1">
      <c r="A71" s="10"/>
      <c r="B71" s="181"/>
      <c r="C71" s="126"/>
      <c r="D71" s="182" t="s">
        <v>3525</v>
      </c>
      <c r="E71" s="183"/>
      <c r="F71" s="183"/>
      <c r="G71" s="183"/>
      <c r="H71" s="183"/>
      <c r="I71" s="183"/>
      <c r="J71" s="184">
        <f>J163</f>
        <v>0</v>
      </c>
      <c r="K71" s="126"/>
      <c r="L71" s="185"/>
      <c r="S71" s="10"/>
      <c r="T71" s="10"/>
      <c r="U71" s="10"/>
      <c r="V71" s="10"/>
      <c r="W71" s="10"/>
      <c r="X71" s="10"/>
      <c r="Y71" s="10"/>
      <c r="Z71" s="10"/>
      <c r="AA71" s="10"/>
      <c r="AB71" s="10"/>
      <c r="AC71" s="10"/>
      <c r="AD71" s="10"/>
      <c r="AE71" s="10"/>
    </row>
    <row r="72" hidden="1" s="10" customFormat="1" ht="19.92" customHeight="1">
      <c r="A72" s="10"/>
      <c r="B72" s="181"/>
      <c r="C72" s="126"/>
      <c r="D72" s="182" t="s">
        <v>3526</v>
      </c>
      <c r="E72" s="183"/>
      <c r="F72" s="183"/>
      <c r="G72" s="183"/>
      <c r="H72" s="183"/>
      <c r="I72" s="183"/>
      <c r="J72" s="184">
        <f>J174</f>
        <v>0</v>
      </c>
      <c r="K72" s="126"/>
      <c r="L72" s="185"/>
      <c r="S72" s="10"/>
      <c r="T72" s="10"/>
      <c r="U72" s="10"/>
      <c r="V72" s="10"/>
      <c r="W72" s="10"/>
      <c r="X72" s="10"/>
      <c r="Y72" s="10"/>
      <c r="Z72" s="10"/>
      <c r="AA72" s="10"/>
      <c r="AB72" s="10"/>
      <c r="AC72" s="10"/>
      <c r="AD72" s="10"/>
      <c r="AE72" s="10"/>
    </row>
    <row r="73" hidden="1" s="10" customFormat="1" ht="19.92" customHeight="1">
      <c r="A73" s="10"/>
      <c r="B73" s="181"/>
      <c r="C73" s="126"/>
      <c r="D73" s="182" t="s">
        <v>3527</v>
      </c>
      <c r="E73" s="183"/>
      <c r="F73" s="183"/>
      <c r="G73" s="183"/>
      <c r="H73" s="183"/>
      <c r="I73" s="183"/>
      <c r="J73" s="184">
        <f>J187</f>
        <v>0</v>
      </c>
      <c r="K73" s="126"/>
      <c r="L73" s="185"/>
      <c r="S73" s="10"/>
      <c r="T73" s="10"/>
      <c r="U73" s="10"/>
      <c r="V73" s="10"/>
      <c r="W73" s="10"/>
      <c r="X73" s="10"/>
      <c r="Y73" s="10"/>
      <c r="Z73" s="10"/>
      <c r="AA73" s="10"/>
      <c r="AB73" s="10"/>
      <c r="AC73" s="10"/>
      <c r="AD73" s="10"/>
      <c r="AE73" s="10"/>
    </row>
    <row r="74" hidden="1" s="9" customFormat="1" ht="24.96" customHeight="1">
      <c r="A74" s="9"/>
      <c r="B74" s="175"/>
      <c r="C74" s="176"/>
      <c r="D74" s="177" t="s">
        <v>764</v>
      </c>
      <c r="E74" s="178"/>
      <c r="F74" s="178"/>
      <c r="G74" s="178"/>
      <c r="H74" s="178"/>
      <c r="I74" s="178"/>
      <c r="J74" s="179">
        <f>J196</f>
        <v>0</v>
      </c>
      <c r="K74" s="176"/>
      <c r="L74" s="180"/>
      <c r="S74" s="9"/>
      <c r="T74" s="9"/>
      <c r="U74" s="9"/>
      <c r="V74" s="9"/>
      <c r="W74" s="9"/>
      <c r="X74" s="9"/>
      <c r="Y74" s="9"/>
      <c r="Z74" s="9"/>
      <c r="AA74" s="9"/>
      <c r="AB74" s="9"/>
      <c r="AC74" s="9"/>
      <c r="AD74" s="9"/>
      <c r="AE74" s="9"/>
    </row>
    <row r="75" hidden="1" s="9" customFormat="1" ht="24.96" customHeight="1">
      <c r="A75" s="9"/>
      <c r="B75" s="175"/>
      <c r="C75" s="176"/>
      <c r="D75" s="177" t="s">
        <v>765</v>
      </c>
      <c r="E75" s="178"/>
      <c r="F75" s="178"/>
      <c r="G75" s="178"/>
      <c r="H75" s="178"/>
      <c r="I75" s="178"/>
      <c r="J75" s="179">
        <f>J205</f>
        <v>0</v>
      </c>
      <c r="K75" s="176"/>
      <c r="L75" s="180"/>
      <c r="S75" s="9"/>
      <c r="T75" s="9"/>
      <c r="U75" s="9"/>
      <c r="V75" s="9"/>
      <c r="W75" s="9"/>
      <c r="X75" s="9"/>
      <c r="Y75" s="9"/>
      <c r="Z75" s="9"/>
      <c r="AA75" s="9"/>
      <c r="AB75" s="9"/>
      <c r="AC75" s="9"/>
      <c r="AD75" s="9"/>
      <c r="AE75" s="9"/>
    </row>
    <row r="76" hidden="1" s="2" customFormat="1" ht="21.84"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5"/>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5"/>
      <c r="S81" s="39"/>
      <c r="T81" s="39"/>
      <c r="U81" s="39"/>
      <c r="V81" s="39"/>
      <c r="W81" s="39"/>
      <c r="X81" s="39"/>
      <c r="Y81" s="39"/>
      <c r="Z81" s="39"/>
      <c r="AA81" s="39"/>
      <c r="AB81" s="39"/>
      <c r="AC81" s="39"/>
      <c r="AD81" s="39"/>
      <c r="AE81" s="39"/>
    </row>
    <row r="82" s="2" customFormat="1" ht="24.96" customHeight="1">
      <c r="A82" s="39"/>
      <c r="B82" s="40"/>
      <c r="C82" s="24" t="s">
        <v>228</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6.5" customHeight="1">
      <c r="A85" s="39"/>
      <c r="B85" s="40"/>
      <c r="C85" s="41"/>
      <c r="D85" s="41"/>
      <c r="E85" s="170" t="str">
        <f>E7</f>
        <v>Oprava zabezpečovacího zařízení v ŽST Doudleby n. O.</v>
      </c>
      <c r="F85" s="33"/>
      <c r="G85" s="33"/>
      <c r="H85" s="33"/>
      <c r="I85" s="41"/>
      <c r="J85" s="41"/>
      <c r="K85" s="41"/>
      <c r="L85" s="145"/>
      <c r="S85" s="39"/>
      <c r="T85" s="39"/>
      <c r="U85" s="39"/>
      <c r="V85" s="39"/>
      <c r="W85" s="39"/>
      <c r="X85" s="39"/>
      <c r="Y85" s="39"/>
      <c r="Z85" s="39"/>
      <c r="AA85" s="39"/>
      <c r="AB85" s="39"/>
      <c r="AC85" s="39"/>
      <c r="AD85" s="39"/>
      <c r="AE85" s="39"/>
    </row>
    <row r="86" s="1" customFormat="1" ht="12" customHeight="1">
      <c r="B86" s="22"/>
      <c r="C86" s="33" t="s">
        <v>217</v>
      </c>
      <c r="D86" s="23"/>
      <c r="E86" s="23"/>
      <c r="F86" s="23"/>
      <c r="G86" s="23"/>
      <c r="H86" s="23"/>
      <c r="I86" s="23"/>
      <c r="J86" s="23"/>
      <c r="K86" s="23"/>
      <c r="L86" s="21"/>
    </row>
    <row r="87" s="2" customFormat="1" ht="16.5" customHeight="1">
      <c r="A87" s="39"/>
      <c r="B87" s="40"/>
      <c r="C87" s="41"/>
      <c r="D87" s="41"/>
      <c r="E87" s="170" t="s">
        <v>3508</v>
      </c>
      <c r="F87" s="41"/>
      <c r="G87" s="41"/>
      <c r="H87" s="41"/>
      <c r="I87" s="41"/>
      <c r="J87" s="41"/>
      <c r="K87" s="41"/>
      <c r="L87" s="145"/>
      <c r="S87" s="39"/>
      <c r="T87" s="39"/>
      <c r="U87" s="39"/>
      <c r="V87" s="39"/>
      <c r="W87" s="39"/>
      <c r="X87" s="39"/>
      <c r="Y87" s="39"/>
      <c r="Z87" s="39"/>
      <c r="AA87" s="39"/>
      <c r="AB87" s="39"/>
      <c r="AC87" s="39"/>
      <c r="AD87" s="39"/>
      <c r="AE87" s="39"/>
    </row>
    <row r="88" s="2" customFormat="1" ht="12" customHeight="1">
      <c r="A88" s="39"/>
      <c r="B88" s="40"/>
      <c r="C88" s="33" t="s">
        <v>219</v>
      </c>
      <c r="D88" s="41"/>
      <c r="E88" s="41"/>
      <c r="F88" s="41"/>
      <c r="G88" s="41"/>
      <c r="H88" s="41"/>
      <c r="I88" s="41"/>
      <c r="J88" s="41"/>
      <c r="K88" s="41"/>
      <c r="L88" s="145"/>
      <c r="S88" s="39"/>
      <c r="T88" s="39"/>
      <c r="U88" s="39"/>
      <c r="V88" s="39"/>
      <c r="W88" s="39"/>
      <c r="X88" s="39"/>
      <c r="Y88" s="39"/>
      <c r="Z88" s="39"/>
      <c r="AA88" s="39"/>
      <c r="AB88" s="39"/>
      <c r="AC88" s="39"/>
      <c r="AD88" s="39"/>
      <c r="AE88" s="39"/>
    </row>
    <row r="89" s="2" customFormat="1" ht="16.5" customHeight="1">
      <c r="A89" s="39"/>
      <c r="B89" s="40"/>
      <c r="C89" s="41"/>
      <c r="D89" s="41"/>
      <c r="E89" s="70" t="str">
        <f>E11</f>
        <v>02 - dle ÚOŽI</v>
      </c>
      <c r="F89" s="41"/>
      <c r="G89" s="41"/>
      <c r="H89" s="41"/>
      <c r="I89" s="41"/>
      <c r="J89" s="41"/>
      <c r="K89" s="41"/>
      <c r="L89" s="145"/>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5"/>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F14</f>
        <v xml:space="preserve"> </v>
      </c>
      <c r="G91" s="41"/>
      <c r="H91" s="41"/>
      <c r="I91" s="33" t="s">
        <v>23</v>
      </c>
      <c r="J91" s="73" t="str">
        <f>IF(J14="","",J14)</f>
        <v>23. 6. 2026</v>
      </c>
      <c r="K91" s="41"/>
      <c r="L91" s="145"/>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5"/>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E17</f>
        <v xml:space="preserve"> </v>
      </c>
      <c r="G93" s="41"/>
      <c r="H93" s="41"/>
      <c r="I93" s="33" t="s">
        <v>31</v>
      </c>
      <c r="J93" s="37" t="str">
        <f>E23</f>
        <v>Signal Projekt s.r.o.</v>
      </c>
      <c r="K93" s="41"/>
      <c r="L93" s="145"/>
      <c r="S93" s="39"/>
      <c r="T93" s="39"/>
      <c r="U93" s="39"/>
      <c r="V93" s="39"/>
      <c r="W93" s="39"/>
      <c r="X93" s="39"/>
      <c r="Y93" s="39"/>
      <c r="Z93" s="39"/>
      <c r="AA93" s="39"/>
      <c r="AB93" s="39"/>
      <c r="AC93" s="39"/>
      <c r="AD93" s="39"/>
      <c r="AE93" s="39"/>
    </row>
    <row r="94" s="2" customFormat="1" ht="15.15" customHeight="1">
      <c r="A94" s="39"/>
      <c r="B94" s="40"/>
      <c r="C94" s="33" t="s">
        <v>29</v>
      </c>
      <c r="D94" s="41"/>
      <c r="E94" s="41"/>
      <c r="F94" s="28" t="str">
        <f>IF(E20="","",E20)</f>
        <v>Vyplň údaj</v>
      </c>
      <c r="G94" s="41"/>
      <c r="H94" s="41"/>
      <c r="I94" s="33" t="s">
        <v>35</v>
      </c>
      <c r="J94" s="37" t="str">
        <f>E26</f>
        <v>Pavel Pospíšil, DiS.</v>
      </c>
      <c r="K94" s="41"/>
      <c r="L94" s="145"/>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5"/>
      <c r="S95" s="39"/>
      <c r="T95" s="39"/>
      <c r="U95" s="39"/>
      <c r="V95" s="39"/>
      <c r="W95" s="39"/>
      <c r="X95" s="39"/>
      <c r="Y95" s="39"/>
      <c r="Z95" s="39"/>
      <c r="AA95" s="39"/>
      <c r="AB95" s="39"/>
      <c r="AC95" s="39"/>
      <c r="AD95" s="39"/>
      <c r="AE95" s="39"/>
    </row>
    <row r="96" s="11" customFormat="1" ht="29.28" customHeight="1">
      <c r="A96" s="186"/>
      <c r="B96" s="187"/>
      <c r="C96" s="188" t="s">
        <v>229</v>
      </c>
      <c r="D96" s="189" t="s">
        <v>58</v>
      </c>
      <c r="E96" s="189" t="s">
        <v>54</v>
      </c>
      <c r="F96" s="189" t="s">
        <v>55</v>
      </c>
      <c r="G96" s="189" t="s">
        <v>230</v>
      </c>
      <c r="H96" s="189" t="s">
        <v>231</v>
      </c>
      <c r="I96" s="189" t="s">
        <v>232</v>
      </c>
      <c r="J96" s="189" t="s">
        <v>223</v>
      </c>
      <c r="K96" s="190" t="s">
        <v>233</v>
      </c>
      <c r="L96" s="191"/>
      <c r="M96" s="93" t="s">
        <v>19</v>
      </c>
      <c r="N96" s="94" t="s">
        <v>43</v>
      </c>
      <c r="O96" s="94" t="s">
        <v>234</v>
      </c>
      <c r="P96" s="94" t="s">
        <v>235</v>
      </c>
      <c r="Q96" s="94" t="s">
        <v>236</v>
      </c>
      <c r="R96" s="94" t="s">
        <v>237</v>
      </c>
      <c r="S96" s="94" t="s">
        <v>238</v>
      </c>
      <c r="T96" s="95" t="s">
        <v>239</v>
      </c>
      <c r="U96" s="186"/>
      <c r="V96" s="186"/>
      <c r="W96" s="186"/>
      <c r="X96" s="186"/>
      <c r="Y96" s="186"/>
      <c r="Z96" s="186"/>
      <c r="AA96" s="186"/>
      <c r="AB96" s="186"/>
      <c r="AC96" s="186"/>
      <c r="AD96" s="186"/>
      <c r="AE96" s="186"/>
    </row>
    <row r="97" s="2" customFormat="1" ht="22.8" customHeight="1">
      <c r="A97" s="39"/>
      <c r="B97" s="40"/>
      <c r="C97" s="100" t="s">
        <v>240</v>
      </c>
      <c r="D97" s="41"/>
      <c r="E97" s="41"/>
      <c r="F97" s="41"/>
      <c r="G97" s="41"/>
      <c r="H97" s="41"/>
      <c r="I97" s="41"/>
      <c r="J97" s="192">
        <f>BK97</f>
        <v>0</v>
      </c>
      <c r="K97" s="41"/>
      <c r="L97" s="45"/>
      <c r="M97" s="96"/>
      <c r="N97" s="193"/>
      <c r="O97" s="97"/>
      <c r="P97" s="194">
        <f>P98+P123+P162+P196+P205</f>
        <v>0</v>
      </c>
      <c r="Q97" s="97"/>
      <c r="R97" s="194">
        <f>R98+R123+R162+R196+R205</f>
        <v>0</v>
      </c>
      <c r="S97" s="97"/>
      <c r="T97" s="195">
        <f>T98+T123+T162+T196+T205</f>
        <v>0</v>
      </c>
      <c r="U97" s="39"/>
      <c r="V97" s="39"/>
      <c r="W97" s="39"/>
      <c r="X97" s="39"/>
      <c r="Y97" s="39"/>
      <c r="Z97" s="39"/>
      <c r="AA97" s="39"/>
      <c r="AB97" s="39"/>
      <c r="AC97" s="39"/>
      <c r="AD97" s="39"/>
      <c r="AE97" s="39"/>
      <c r="AT97" s="18" t="s">
        <v>72</v>
      </c>
      <c r="AU97" s="18" t="s">
        <v>224</v>
      </c>
      <c r="BK97" s="196">
        <f>BK98+BK123+BK162+BK196+BK205</f>
        <v>0</v>
      </c>
    </row>
    <row r="98" s="12" customFormat="1" ht="25.92" customHeight="1">
      <c r="A98" s="12"/>
      <c r="B98" s="197"/>
      <c r="C98" s="198"/>
      <c r="D98" s="199" t="s">
        <v>72</v>
      </c>
      <c r="E98" s="200" t="s">
        <v>84</v>
      </c>
      <c r="F98" s="200" t="s">
        <v>354</v>
      </c>
      <c r="G98" s="198"/>
      <c r="H98" s="198"/>
      <c r="I98" s="201"/>
      <c r="J98" s="202">
        <f>BK98</f>
        <v>0</v>
      </c>
      <c r="K98" s="198"/>
      <c r="L98" s="203"/>
      <c r="M98" s="204"/>
      <c r="N98" s="205"/>
      <c r="O98" s="205"/>
      <c r="P98" s="206">
        <f>P99+P109</f>
        <v>0</v>
      </c>
      <c r="Q98" s="205"/>
      <c r="R98" s="206">
        <f>R99+R109</f>
        <v>0</v>
      </c>
      <c r="S98" s="205"/>
      <c r="T98" s="207">
        <f>T99+T109</f>
        <v>0</v>
      </c>
      <c r="U98" s="12"/>
      <c r="V98" s="12"/>
      <c r="W98" s="12"/>
      <c r="X98" s="12"/>
      <c r="Y98" s="12"/>
      <c r="Z98" s="12"/>
      <c r="AA98" s="12"/>
      <c r="AB98" s="12"/>
      <c r="AC98" s="12"/>
      <c r="AD98" s="12"/>
      <c r="AE98" s="12"/>
      <c r="AR98" s="208" t="s">
        <v>80</v>
      </c>
      <c r="AT98" s="209" t="s">
        <v>72</v>
      </c>
      <c r="AU98" s="209" t="s">
        <v>73</v>
      </c>
      <c r="AY98" s="208" t="s">
        <v>244</v>
      </c>
      <c r="BK98" s="210">
        <f>BK99+BK109</f>
        <v>0</v>
      </c>
    </row>
    <row r="99" s="12" customFormat="1" ht="22.8" customHeight="1">
      <c r="A99" s="12"/>
      <c r="B99" s="197"/>
      <c r="C99" s="198"/>
      <c r="D99" s="199" t="s">
        <v>72</v>
      </c>
      <c r="E99" s="211" t="s">
        <v>355</v>
      </c>
      <c r="F99" s="211" t="s">
        <v>356</v>
      </c>
      <c r="G99" s="198"/>
      <c r="H99" s="198"/>
      <c r="I99" s="201"/>
      <c r="J99" s="212">
        <f>BK99</f>
        <v>0</v>
      </c>
      <c r="K99" s="198"/>
      <c r="L99" s="203"/>
      <c r="M99" s="204"/>
      <c r="N99" s="205"/>
      <c r="O99" s="205"/>
      <c r="P99" s="206">
        <f>SUM(P100:P108)</f>
        <v>0</v>
      </c>
      <c r="Q99" s="205"/>
      <c r="R99" s="206">
        <f>SUM(R100:R108)</f>
        <v>0</v>
      </c>
      <c r="S99" s="205"/>
      <c r="T99" s="207">
        <f>SUM(T100:T108)</f>
        <v>0</v>
      </c>
      <c r="U99" s="12"/>
      <c r="V99" s="12"/>
      <c r="W99" s="12"/>
      <c r="X99" s="12"/>
      <c r="Y99" s="12"/>
      <c r="Z99" s="12"/>
      <c r="AA99" s="12"/>
      <c r="AB99" s="12"/>
      <c r="AC99" s="12"/>
      <c r="AD99" s="12"/>
      <c r="AE99" s="12"/>
      <c r="AR99" s="208" t="s">
        <v>80</v>
      </c>
      <c r="AT99" s="209" t="s">
        <v>72</v>
      </c>
      <c r="AU99" s="209" t="s">
        <v>80</v>
      </c>
      <c r="AY99" s="208" t="s">
        <v>244</v>
      </c>
      <c r="BK99" s="210">
        <f>SUM(BK100:BK108)</f>
        <v>0</v>
      </c>
    </row>
    <row r="100" s="2" customFormat="1" ht="16.5" customHeight="1">
      <c r="A100" s="39"/>
      <c r="B100" s="40"/>
      <c r="C100" s="213" t="s">
        <v>80</v>
      </c>
      <c r="D100" s="213" t="s">
        <v>247</v>
      </c>
      <c r="E100" s="214" t="s">
        <v>357</v>
      </c>
      <c r="F100" s="215" t="s">
        <v>358</v>
      </c>
      <c r="G100" s="216" t="s">
        <v>258</v>
      </c>
      <c r="H100" s="217">
        <v>63</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80</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80</v>
      </c>
      <c r="BM100" s="224" t="s">
        <v>3528</v>
      </c>
    </row>
    <row r="101" s="2" customFormat="1" ht="16.5" customHeight="1">
      <c r="A101" s="39"/>
      <c r="B101" s="40"/>
      <c r="C101" s="231" t="s">
        <v>82</v>
      </c>
      <c r="D101" s="231" t="s">
        <v>241</v>
      </c>
      <c r="E101" s="232" t="s">
        <v>361</v>
      </c>
      <c r="F101" s="233" t="s">
        <v>362</v>
      </c>
      <c r="G101" s="234" t="s">
        <v>363</v>
      </c>
      <c r="H101" s="235">
        <v>1</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3529</v>
      </c>
    </row>
    <row r="102" s="2" customFormat="1" ht="16.5" customHeight="1">
      <c r="A102" s="39"/>
      <c r="B102" s="40"/>
      <c r="C102" s="213" t="s">
        <v>243</v>
      </c>
      <c r="D102" s="213" t="s">
        <v>247</v>
      </c>
      <c r="E102" s="214" t="s">
        <v>366</v>
      </c>
      <c r="F102" s="215" t="s">
        <v>367</v>
      </c>
      <c r="G102" s="216" t="s">
        <v>250</v>
      </c>
      <c r="H102" s="217">
        <v>1559</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80</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80</v>
      </c>
      <c r="BM102" s="224" t="s">
        <v>3530</v>
      </c>
    </row>
    <row r="103" s="2" customFormat="1" ht="21.75" customHeight="1">
      <c r="A103" s="39"/>
      <c r="B103" s="40"/>
      <c r="C103" s="231" t="s">
        <v>264</v>
      </c>
      <c r="D103" s="231" t="s">
        <v>241</v>
      </c>
      <c r="E103" s="232" t="s">
        <v>369</v>
      </c>
      <c r="F103" s="233" t="s">
        <v>370</v>
      </c>
      <c r="G103" s="234" t="s">
        <v>250</v>
      </c>
      <c r="H103" s="235">
        <v>1559</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3531</v>
      </c>
    </row>
    <row r="104" s="2" customFormat="1" ht="24.15" customHeight="1">
      <c r="A104" s="39"/>
      <c r="B104" s="40"/>
      <c r="C104" s="213" t="s">
        <v>269</v>
      </c>
      <c r="D104" s="213" t="s">
        <v>247</v>
      </c>
      <c r="E104" s="214" t="s">
        <v>372</v>
      </c>
      <c r="F104" s="215" t="s">
        <v>373</v>
      </c>
      <c r="G104" s="216" t="s">
        <v>258</v>
      </c>
      <c r="H104" s="217">
        <v>55</v>
      </c>
      <c r="I104" s="218"/>
      <c r="J104" s="219">
        <f>ROUND(I104*H104,2)</f>
        <v>0</v>
      </c>
      <c r="K104" s="215" t="s">
        <v>359</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80</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80</v>
      </c>
      <c r="BM104" s="224" t="s">
        <v>3532</v>
      </c>
    </row>
    <row r="105" s="2" customFormat="1" ht="21.75" customHeight="1">
      <c r="A105" s="39"/>
      <c r="B105" s="40"/>
      <c r="C105" s="231" t="s">
        <v>275</v>
      </c>
      <c r="D105" s="231" t="s">
        <v>241</v>
      </c>
      <c r="E105" s="232" t="s">
        <v>375</v>
      </c>
      <c r="F105" s="233" t="s">
        <v>376</v>
      </c>
      <c r="G105" s="234" t="s">
        <v>258</v>
      </c>
      <c r="H105" s="235">
        <v>55</v>
      </c>
      <c r="I105" s="236"/>
      <c r="J105" s="237">
        <f>ROUND(I105*H105,2)</f>
        <v>0</v>
      </c>
      <c r="K105" s="233" t="s">
        <v>359</v>
      </c>
      <c r="L105" s="238"/>
      <c r="M105" s="239" t="s">
        <v>19</v>
      </c>
      <c r="N105" s="240"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364</v>
      </c>
      <c r="AT105" s="224" t="s">
        <v>241</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3533</v>
      </c>
    </row>
    <row r="106" s="2" customFormat="1" ht="16.5" customHeight="1">
      <c r="A106" s="39"/>
      <c r="B106" s="40"/>
      <c r="C106" s="231" t="s">
        <v>288</v>
      </c>
      <c r="D106" s="231" t="s">
        <v>241</v>
      </c>
      <c r="E106" s="232" t="s">
        <v>378</v>
      </c>
      <c r="F106" s="233" t="s">
        <v>379</v>
      </c>
      <c r="G106" s="234" t="s">
        <v>250</v>
      </c>
      <c r="H106" s="235">
        <v>108</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3534</v>
      </c>
    </row>
    <row r="107" s="2" customFormat="1" ht="16.5" customHeight="1">
      <c r="A107" s="39"/>
      <c r="B107" s="40"/>
      <c r="C107" s="231" t="s">
        <v>263</v>
      </c>
      <c r="D107" s="231" t="s">
        <v>241</v>
      </c>
      <c r="E107" s="232" t="s">
        <v>774</v>
      </c>
      <c r="F107" s="233" t="s">
        <v>775</v>
      </c>
      <c r="G107" s="234" t="s">
        <v>250</v>
      </c>
      <c r="H107" s="235">
        <v>368</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3535</v>
      </c>
    </row>
    <row r="108" s="2" customFormat="1" ht="16.5" customHeight="1">
      <c r="A108" s="39"/>
      <c r="B108" s="40"/>
      <c r="C108" s="231" t="s">
        <v>302</v>
      </c>
      <c r="D108" s="231" t="s">
        <v>241</v>
      </c>
      <c r="E108" s="232" t="s">
        <v>779</v>
      </c>
      <c r="F108" s="233" t="s">
        <v>780</v>
      </c>
      <c r="G108" s="234" t="s">
        <v>258</v>
      </c>
      <c r="H108" s="235">
        <v>367</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3536</v>
      </c>
    </row>
    <row r="109" s="12" customFormat="1" ht="22.8" customHeight="1">
      <c r="A109" s="12"/>
      <c r="B109" s="197"/>
      <c r="C109" s="198"/>
      <c r="D109" s="199" t="s">
        <v>72</v>
      </c>
      <c r="E109" s="211" t="s">
        <v>381</v>
      </c>
      <c r="F109" s="211" t="s">
        <v>382</v>
      </c>
      <c r="G109" s="198"/>
      <c r="H109" s="198"/>
      <c r="I109" s="201"/>
      <c r="J109" s="212">
        <f>BK109</f>
        <v>0</v>
      </c>
      <c r="K109" s="198"/>
      <c r="L109" s="203"/>
      <c r="M109" s="204"/>
      <c r="N109" s="205"/>
      <c r="O109" s="205"/>
      <c r="P109" s="206">
        <f>SUM(P110:P122)</f>
        <v>0</v>
      </c>
      <c r="Q109" s="205"/>
      <c r="R109" s="206">
        <f>SUM(R110:R122)</f>
        <v>0</v>
      </c>
      <c r="S109" s="205"/>
      <c r="T109" s="207">
        <f>SUM(T110:T122)</f>
        <v>0</v>
      </c>
      <c r="U109" s="12"/>
      <c r="V109" s="12"/>
      <c r="W109" s="12"/>
      <c r="X109" s="12"/>
      <c r="Y109" s="12"/>
      <c r="Z109" s="12"/>
      <c r="AA109" s="12"/>
      <c r="AB109" s="12"/>
      <c r="AC109" s="12"/>
      <c r="AD109" s="12"/>
      <c r="AE109" s="12"/>
      <c r="AR109" s="208" t="s">
        <v>80</v>
      </c>
      <c r="AT109" s="209" t="s">
        <v>72</v>
      </c>
      <c r="AU109" s="209" t="s">
        <v>80</v>
      </c>
      <c r="AY109" s="208" t="s">
        <v>244</v>
      </c>
      <c r="BK109" s="210">
        <f>SUM(BK110:BK122)</f>
        <v>0</v>
      </c>
    </row>
    <row r="110" s="2" customFormat="1" ht="55.5" customHeight="1">
      <c r="A110" s="39"/>
      <c r="B110" s="40"/>
      <c r="C110" s="213" t="s">
        <v>308</v>
      </c>
      <c r="D110" s="213" t="s">
        <v>247</v>
      </c>
      <c r="E110" s="214" t="s">
        <v>383</v>
      </c>
      <c r="F110" s="215" t="s">
        <v>384</v>
      </c>
      <c r="G110" s="216" t="s">
        <v>250</v>
      </c>
      <c r="H110" s="217">
        <v>2645</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252</v>
      </c>
      <c r="AT110" s="224" t="s">
        <v>247</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252</v>
      </c>
      <c r="BM110" s="224" t="s">
        <v>3537</v>
      </c>
    </row>
    <row r="111" s="2" customFormat="1" ht="55.5" customHeight="1">
      <c r="A111" s="39"/>
      <c r="B111" s="40"/>
      <c r="C111" s="213" t="s">
        <v>313</v>
      </c>
      <c r="D111" s="213" t="s">
        <v>247</v>
      </c>
      <c r="E111" s="214" t="s">
        <v>844</v>
      </c>
      <c r="F111" s="215" t="s">
        <v>845</v>
      </c>
      <c r="G111" s="216" t="s">
        <v>250</v>
      </c>
      <c r="H111" s="217">
        <v>1787</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252</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252</v>
      </c>
      <c r="BM111" s="224" t="s">
        <v>3538</v>
      </c>
    </row>
    <row r="112" s="2" customFormat="1" ht="55.5" customHeight="1">
      <c r="A112" s="39"/>
      <c r="B112" s="40"/>
      <c r="C112" s="213" t="s">
        <v>8</v>
      </c>
      <c r="D112" s="213" t="s">
        <v>247</v>
      </c>
      <c r="E112" s="214" t="s">
        <v>386</v>
      </c>
      <c r="F112" s="215" t="s">
        <v>387</v>
      </c>
      <c r="G112" s="216" t="s">
        <v>250</v>
      </c>
      <c r="H112" s="217">
        <v>351</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252</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252</v>
      </c>
      <c r="BM112" s="224" t="s">
        <v>3539</v>
      </c>
    </row>
    <row r="113" s="2" customFormat="1" ht="49.05" customHeight="1">
      <c r="A113" s="39"/>
      <c r="B113" s="40"/>
      <c r="C113" s="213" t="s">
        <v>322</v>
      </c>
      <c r="D113" s="213" t="s">
        <v>247</v>
      </c>
      <c r="E113" s="214" t="s">
        <v>389</v>
      </c>
      <c r="F113" s="215" t="s">
        <v>390</v>
      </c>
      <c r="G113" s="216" t="s">
        <v>258</v>
      </c>
      <c r="H113" s="217">
        <v>10</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391</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391</v>
      </c>
      <c r="BM113" s="224" t="s">
        <v>3540</v>
      </c>
    </row>
    <row r="114" s="2" customFormat="1" ht="49.05" customHeight="1">
      <c r="A114" s="39"/>
      <c r="B114" s="40"/>
      <c r="C114" s="213" t="s">
        <v>327</v>
      </c>
      <c r="D114" s="213" t="s">
        <v>247</v>
      </c>
      <c r="E114" s="214" t="s">
        <v>855</v>
      </c>
      <c r="F114" s="215" t="s">
        <v>3541</v>
      </c>
      <c r="G114" s="216" t="s">
        <v>258</v>
      </c>
      <c r="H114" s="217">
        <v>4</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391</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391</v>
      </c>
      <c r="BM114" s="224" t="s">
        <v>3542</v>
      </c>
    </row>
    <row r="115" s="2" customFormat="1" ht="49.05" customHeight="1">
      <c r="A115" s="39"/>
      <c r="B115" s="40"/>
      <c r="C115" s="213" t="s">
        <v>332</v>
      </c>
      <c r="D115" s="213" t="s">
        <v>247</v>
      </c>
      <c r="E115" s="214" t="s">
        <v>861</v>
      </c>
      <c r="F115" s="215" t="s">
        <v>862</v>
      </c>
      <c r="G115" s="216" t="s">
        <v>258</v>
      </c>
      <c r="H115" s="217">
        <v>2</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391</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391</v>
      </c>
      <c r="BM115" s="224" t="s">
        <v>3543</v>
      </c>
    </row>
    <row r="116" s="2" customFormat="1" ht="49.05" customHeight="1">
      <c r="A116" s="39"/>
      <c r="B116" s="40"/>
      <c r="C116" s="213" t="s">
        <v>252</v>
      </c>
      <c r="D116" s="213" t="s">
        <v>247</v>
      </c>
      <c r="E116" s="214" t="s">
        <v>393</v>
      </c>
      <c r="F116" s="215" t="s">
        <v>394</v>
      </c>
      <c r="G116" s="216" t="s">
        <v>258</v>
      </c>
      <c r="H116" s="217">
        <v>2</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391</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391</v>
      </c>
      <c r="BM116" s="224" t="s">
        <v>3544</v>
      </c>
    </row>
    <row r="117" s="2" customFormat="1" ht="24.15" customHeight="1">
      <c r="A117" s="39"/>
      <c r="B117" s="40"/>
      <c r="C117" s="231" t="s">
        <v>411</v>
      </c>
      <c r="D117" s="231" t="s">
        <v>241</v>
      </c>
      <c r="E117" s="232" t="s">
        <v>396</v>
      </c>
      <c r="F117" s="233" t="s">
        <v>397</v>
      </c>
      <c r="G117" s="234" t="s">
        <v>250</v>
      </c>
      <c r="H117" s="235">
        <v>2093</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364</v>
      </c>
      <c r="AT117" s="224" t="s">
        <v>241</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3545</v>
      </c>
    </row>
    <row r="118" s="2" customFormat="1" ht="24.15" customHeight="1">
      <c r="A118" s="39"/>
      <c r="B118" s="40"/>
      <c r="C118" s="231" t="s">
        <v>416</v>
      </c>
      <c r="D118" s="231" t="s">
        <v>241</v>
      </c>
      <c r="E118" s="232" t="s">
        <v>824</v>
      </c>
      <c r="F118" s="233" t="s">
        <v>825</v>
      </c>
      <c r="G118" s="234" t="s">
        <v>250</v>
      </c>
      <c r="H118" s="235">
        <v>552</v>
      </c>
      <c r="I118" s="236"/>
      <c r="J118" s="237">
        <f>ROUND(I118*H118,2)</f>
        <v>0</v>
      </c>
      <c r="K118" s="233" t="s">
        <v>359</v>
      </c>
      <c r="L118" s="238"/>
      <c r="M118" s="239" t="s">
        <v>19</v>
      </c>
      <c r="N118" s="240"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364</v>
      </c>
      <c r="AT118" s="224" t="s">
        <v>241</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279</v>
      </c>
      <c r="BM118" s="224" t="s">
        <v>3546</v>
      </c>
    </row>
    <row r="119" s="2" customFormat="1" ht="24.15" customHeight="1">
      <c r="A119" s="39"/>
      <c r="B119" s="40"/>
      <c r="C119" s="231" t="s">
        <v>420</v>
      </c>
      <c r="D119" s="231" t="s">
        <v>241</v>
      </c>
      <c r="E119" s="232" t="s">
        <v>827</v>
      </c>
      <c r="F119" s="233" t="s">
        <v>828</v>
      </c>
      <c r="G119" s="234" t="s">
        <v>250</v>
      </c>
      <c r="H119" s="235">
        <v>1787</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3547</v>
      </c>
    </row>
    <row r="120" s="2" customFormat="1" ht="24.15" customHeight="1">
      <c r="A120" s="39"/>
      <c r="B120" s="40"/>
      <c r="C120" s="231" t="s">
        <v>424</v>
      </c>
      <c r="D120" s="231" t="s">
        <v>241</v>
      </c>
      <c r="E120" s="232" t="s">
        <v>399</v>
      </c>
      <c r="F120" s="233" t="s">
        <v>400</v>
      </c>
      <c r="G120" s="234" t="s">
        <v>250</v>
      </c>
      <c r="H120" s="235">
        <v>351</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364</v>
      </c>
      <c r="AT120" s="224" t="s">
        <v>241</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3548</v>
      </c>
    </row>
    <row r="121" s="2" customFormat="1" ht="24.15" customHeight="1">
      <c r="A121" s="39"/>
      <c r="B121" s="40"/>
      <c r="C121" s="231" t="s">
        <v>7</v>
      </c>
      <c r="D121" s="231" t="s">
        <v>241</v>
      </c>
      <c r="E121" s="232" t="s">
        <v>402</v>
      </c>
      <c r="F121" s="233" t="s">
        <v>403</v>
      </c>
      <c r="G121" s="234" t="s">
        <v>258</v>
      </c>
      <c r="H121" s="235">
        <v>7</v>
      </c>
      <c r="I121" s="236"/>
      <c r="J121" s="237">
        <f>ROUND(I121*H121,2)</f>
        <v>0</v>
      </c>
      <c r="K121" s="233" t="s">
        <v>359</v>
      </c>
      <c r="L121" s="238"/>
      <c r="M121" s="239" t="s">
        <v>19</v>
      </c>
      <c r="N121" s="240"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364</v>
      </c>
      <c r="AT121" s="224" t="s">
        <v>241</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3549</v>
      </c>
    </row>
    <row r="122" s="2" customFormat="1" ht="33" customHeight="1">
      <c r="A122" s="39"/>
      <c r="B122" s="40"/>
      <c r="C122" s="213" t="s">
        <v>431</v>
      </c>
      <c r="D122" s="213" t="s">
        <v>247</v>
      </c>
      <c r="E122" s="214" t="s">
        <v>408</v>
      </c>
      <c r="F122" s="215" t="s">
        <v>409</v>
      </c>
      <c r="G122" s="216" t="s">
        <v>258</v>
      </c>
      <c r="H122" s="217">
        <v>7</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252</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252</v>
      </c>
      <c r="BM122" s="224" t="s">
        <v>3550</v>
      </c>
    </row>
    <row r="123" s="12" customFormat="1" ht="25.92" customHeight="1">
      <c r="A123" s="12"/>
      <c r="B123" s="197"/>
      <c r="C123" s="198"/>
      <c r="D123" s="199" t="s">
        <v>72</v>
      </c>
      <c r="E123" s="200" t="s">
        <v>88</v>
      </c>
      <c r="F123" s="200" t="s">
        <v>415</v>
      </c>
      <c r="G123" s="198"/>
      <c r="H123" s="198"/>
      <c r="I123" s="201"/>
      <c r="J123" s="202">
        <f>BK123</f>
        <v>0</v>
      </c>
      <c r="K123" s="198"/>
      <c r="L123" s="203"/>
      <c r="M123" s="204"/>
      <c r="N123" s="205"/>
      <c r="O123" s="205"/>
      <c r="P123" s="206">
        <f>P124+SUM(P125:P132)+P149</f>
        <v>0</v>
      </c>
      <c r="Q123" s="205"/>
      <c r="R123" s="206">
        <f>R124+SUM(R125:R132)+R149</f>
        <v>0</v>
      </c>
      <c r="S123" s="205"/>
      <c r="T123" s="207">
        <f>T124+SUM(T125:T132)+T149</f>
        <v>0</v>
      </c>
      <c r="U123" s="12"/>
      <c r="V123" s="12"/>
      <c r="W123" s="12"/>
      <c r="X123" s="12"/>
      <c r="Y123" s="12"/>
      <c r="Z123" s="12"/>
      <c r="AA123" s="12"/>
      <c r="AB123" s="12"/>
      <c r="AC123" s="12"/>
      <c r="AD123" s="12"/>
      <c r="AE123" s="12"/>
      <c r="AR123" s="208" t="s">
        <v>80</v>
      </c>
      <c r="AT123" s="209" t="s">
        <v>72</v>
      </c>
      <c r="AU123" s="209" t="s">
        <v>73</v>
      </c>
      <c r="AY123" s="208" t="s">
        <v>244</v>
      </c>
      <c r="BK123" s="210">
        <f>BK124+SUM(BK125:BK132)+BK149</f>
        <v>0</v>
      </c>
    </row>
    <row r="124" s="2" customFormat="1" ht="21.75" customHeight="1">
      <c r="A124" s="39"/>
      <c r="B124" s="40"/>
      <c r="C124" s="231" t="s">
        <v>437</v>
      </c>
      <c r="D124" s="231" t="s">
        <v>241</v>
      </c>
      <c r="E124" s="232" t="s">
        <v>421</v>
      </c>
      <c r="F124" s="233" t="s">
        <v>422</v>
      </c>
      <c r="G124" s="234" t="s">
        <v>258</v>
      </c>
      <c r="H124" s="235">
        <v>1</v>
      </c>
      <c r="I124" s="236"/>
      <c r="J124" s="237">
        <f>ROUND(I124*H124,2)</f>
        <v>0</v>
      </c>
      <c r="K124" s="233" t="s">
        <v>359</v>
      </c>
      <c r="L124" s="238"/>
      <c r="M124" s="239" t="s">
        <v>19</v>
      </c>
      <c r="N124" s="240"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364</v>
      </c>
      <c r="AT124" s="224" t="s">
        <v>241</v>
      </c>
      <c r="AU124" s="224" t="s">
        <v>80</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3551</v>
      </c>
    </row>
    <row r="125" s="2" customFormat="1" ht="21.75" customHeight="1">
      <c r="A125" s="39"/>
      <c r="B125" s="40"/>
      <c r="C125" s="231" t="s">
        <v>442</v>
      </c>
      <c r="D125" s="231" t="s">
        <v>241</v>
      </c>
      <c r="E125" s="232" t="s">
        <v>3428</v>
      </c>
      <c r="F125" s="233" t="s">
        <v>3429</v>
      </c>
      <c r="G125" s="234" t="s">
        <v>258</v>
      </c>
      <c r="H125" s="235">
        <v>2</v>
      </c>
      <c r="I125" s="236"/>
      <c r="J125" s="237">
        <f>ROUND(I125*H125,2)</f>
        <v>0</v>
      </c>
      <c r="K125" s="233" t="s">
        <v>359</v>
      </c>
      <c r="L125" s="238"/>
      <c r="M125" s="239" t="s">
        <v>19</v>
      </c>
      <c r="N125" s="240"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364</v>
      </c>
      <c r="AT125" s="224" t="s">
        <v>241</v>
      </c>
      <c r="AU125" s="224" t="s">
        <v>80</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3552</v>
      </c>
    </row>
    <row r="126" s="2" customFormat="1" ht="16.5" customHeight="1">
      <c r="A126" s="39"/>
      <c r="B126" s="40"/>
      <c r="C126" s="231" t="s">
        <v>446</v>
      </c>
      <c r="D126" s="231" t="s">
        <v>241</v>
      </c>
      <c r="E126" s="232" t="s">
        <v>417</v>
      </c>
      <c r="F126" s="233" t="s">
        <v>418</v>
      </c>
      <c r="G126" s="234" t="s">
        <v>258</v>
      </c>
      <c r="H126" s="235">
        <v>4</v>
      </c>
      <c r="I126" s="236"/>
      <c r="J126" s="237">
        <f>ROUND(I126*H126,2)</f>
        <v>0</v>
      </c>
      <c r="K126" s="233" t="s">
        <v>359</v>
      </c>
      <c r="L126" s="238"/>
      <c r="M126" s="239" t="s">
        <v>19</v>
      </c>
      <c r="N126" s="240"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364</v>
      </c>
      <c r="AT126" s="224" t="s">
        <v>241</v>
      </c>
      <c r="AU126" s="224" t="s">
        <v>80</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279</v>
      </c>
      <c r="BM126" s="224" t="s">
        <v>3553</v>
      </c>
    </row>
    <row r="127" s="2" customFormat="1" ht="16.5" customHeight="1">
      <c r="A127" s="39"/>
      <c r="B127" s="40"/>
      <c r="C127" s="231" t="s">
        <v>450</v>
      </c>
      <c r="D127" s="231" t="s">
        <v>241</v>
      </c>
      <c r="E127" s="232" t="s">
        <v>930</v>
      </c>
      <c r="F127" s="233" t="s">
        <v>931</v>
      </c>
      <c r="G127" s="234" t="s">
        <v>258</v>
      </c>
      <c r="H127" s="235">
        <v>1</v>
      </c>
      <c r="I127" s="236"/>
      <c r="J127" s="237">
        <f>ROUND(I127*H127,2)</f>
        <v>0</v>
      </c>
      <c r="K127" s="233" t="s">
        <v>359</v>
      </c>
      <c r="L127" s="238"/>
      <c r="M127" s="239" t="s">
        <v>19</v>
      </c>
      <c r="N127" s="240"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440</v>
      </c>
      <c r="AT127" s="224" t="s">
        <v>241</v>
      </c>
      <c r="AU127" s="224" t="s">
        <v>80</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440</v>
      </c>
      <c r="BM127" s="224" t="s">
        <v>3554</v>
      </c>
    </row>
    <row r="128" s="2" customFormat="1" ht="24.15" customHeight="1">
      <c r="A128" s="39"/>
      <c r="B128" s="40"/>
      <c r="C128" s="213" t="s">
        <v>454</v>
      </c>
      <c r="D128" s="213" t="s">
        <v>247</v>
      </c>
      <c r="E128" s="214" t="s">
        <v>432</v>
      </c>
      <c r="F128" s="215" t="s">
        <v>433</v>
      </c>
      <c r="G128" s="216" t="s">
        <v>258</v>
      </c>
      <c r="H128" s="217">
        <v>1</v>
      </c>
      <c r="I128" s="218"/>
      <c r="J128" s="219">
        <f>ROUND(I128*H128,2)</f>
        <v>0</v>
      </c>
      <c r="K128" s="215" t="s">
        <v>359</v>
      </c>
      <c r="L128" s="45"/>
      <c r="M128" s="220" t="s">
        <v>19</v>
      </c>
      <c r="N128" s="221"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264</v>
      </c>
      <c r="AT128" s="224" t="s">
        <v>247</v>
      </c>
      <c r="AU128" s="224" t="s">
        <v>80</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264</v>
      </c>
      <c r="BM128" s="224" t="s">
        <v>3555</v>
      </c>
    </row>
    <row r="129" s="2" customFormat="1" ht="37.8" customHeight="1">
      <c r="A129" s="39"/>
      <c r="B129" s="40"/>
      <c r="C129" s="213" t="s">
        <v>458</v>
      </c>
      <c r="D129" s="213" t="s">
        <v>247</v>
      </c>
      <c r="E129" s="214" t="s">
        <v>3438</v>
      </c>
      <c r="F129" s="215" t="s">
        <v>3439</v>
      </c>
      <c r="G129" s="216" t="s">
        <v>258</v>
      </c>
      <c r="H129" s="217">
        <v>3</v>
      </c>
      <c r="I129" s="218"/>
      <c r="J129" s="219">
        <f>ROUND(I129*H129,2)</f>
        <v>0</v>
      </c>
      <c r="K129" s="215" t="s">
        <v>359</v>
      </c>
      <c r="L129" s="45"/>
      <c r="M129" s="220" t="s">
        <v>19</v>
      </c>
      <c r="N129" s="221"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264</v>
      </c>
      <c r="AT129" s="224" t="s">
        <v>247</v>
      </c>
      <c r="AU129" s="224" t="s">
        <v>80</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264</v>
      </c>
      <c r="BM129" s="224" t="s">
        <v>3556</v>
      </c>
    </row>
    <row r="130" s="2" customFormat="1" ht="49.05" customHeight="1">
      <c r="A130" s="39"/>
      <c r="B130" s="40"/>
      <c r="C130" s="213" t="s">
        <v>462</v>
      </c>
      <c r="D130" s="213" t="s">
        <v>247</v>
      </c>
      <c r="E130" s="214" t="s">
        <v>933</v>
      </c>
      <c r="F130" s="215" t="s">
        <v>934</v>
      </c>
      <c r="G130" s="216" t="s">
        <v>258</v>
      </c>
      <c r="H130" s="217">
        <v>1</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264</v>
      </c>
      <c r="AT130" s="224" t="s">
        <v>247</v>
      </c>
      <c r="AU130" s="224" t="s">
        <v>80</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264</v>
      </c>
      <c r="BM130" s="224" t="s">
        <v>3557</v>
      </c>
    </row>
    <row r="131" s="2" customFormat="1" ht="24.15" customHeight="1">
      <c r="A131" s="39"/>
      <c r="B131" s="40"/>
      <c r="C131" s="213" t="s">
        <v>466</v>
      </c>
      <c r="D131" s="213" t="s">
        <v>247</v>
      </c>
      <c r="E131" s="214" t="s">
        <v>3435</v>
      </c>
      <c r="F131" s="215" t="s">
        <v>3436</v>
      </c>
      <c r="G131" s="216" t="s">
        <v>258</v>
      </c>
      <c r="H131" s="217">
        <v>3</v>
      </c>
      <c r="I131" s="218"/>
      <c r="J131" s="219">
        <f>ROUND(I131*H131,2)</f>
        <v>0</v>
      </c>
      <c r="K131" s="215" t="s">
        <v>359</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264</v>
      </c>
      <c r="AT131" s="224" t="s">
        <v>247</v>
      </c>
      <c r="AU131" s="224" t="s">
        <v>80</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264</v>
      </c>
      <c r="BM131" s="224" t="s">
        <v>3558</v>
      </c>
    </row>
    <row r="132" s="12" customFormat="1" ht="22.8" customHeight="1">
      <c r="A132" s="12"/>
      <c r="B132" s="197"/>
      <c r="C132" s="198"/>
      <c r="D132" s="199" t="s">
        <v>72</v>
      </c>
      <c r="E132" s="211" t="s">
        <v>435</v>
      </c>
      <c r="F132" s="211" t="s">
        <v>436</v>
      </c>
      <c r="G132" s="198"/>
      <c r="H132" s="198"/>
      <c r="I132" s="201"/>
      <c r="J132" s="212">
        <f>BK132</f>
        <v>0</v>
      </c>
      <c r="K132" s="198"/>
      <c r="L132" s="203"/>
      <c r="M132" s="204"/>
      <c r="N132" s="205"/>
      <c r="O132" s="205"/>
      <c r="P132" s="206">
        <f>SUM(P133:P148)</f>
        <v>0</v>
      </c>
      <c r="Q132" s="205"/>
      <c r="R132" s="206">
        <f>SUM(R133:R148)</f>
        <v>0</v>
      </c>
      <c r="S132" s="205"/>
      <c r="T132" s="207">
        <f>SUM(T133:T148)</f>
        <v>0</v>
      </c>
      <c r="U132" s="12"/>
      <c r="V132" s="12"/>
      <c r="W132" s="12"/>
      <c r="X132" s="12"/>
      <c r="Y132" s="12"/>
      <c r="Z132" s="12"/>
      <c r="AA132" s="12"/>
      <c r="AB132" s="12"/>
      <c r="AC132" s="12"/>
      <c r="AD132" s="12"/>
      <c r="AE132" s="12"/>
      <c r="AR132" s="208" t="s">
        <v>80</v>
      </c>
      <c r="AT132" s="209" t="s">
        <v>72</v>
      </c>
      <c r="AU132" s="209" t="s">
        <v>80</v>
      </c>
      <c r="AY132" s="208" t="s">
        <v>244</v>
      </c>
      <c r="BK132" s="210">
        <f>SUM(BK133:BK148)</f>
        <v>0</v>
      </c>
    </row>
    <row r="133" s="2" customFormat="1" ht="16.5" customHeight="1">
      <c r="A133" s="39"/>
      <c r="B133" s="40"/>
      <c r="C133" s="231" t="s">
        <v>470</v>
      </c>
      <c r="D133" s="231" t="s">
        <v>241</v>
      </c>
      <c r="E133" s="232" t="s">
        <v>438</v>
      </c>
      <c r="F133" s="233" t="s">
        <v>439</v>
      </c>
      <c r="G133" s="234" t="s">
        <v>258</v>
      </c>
      <c r="H133" s="235">
        <v>1</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440</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440</v>
      </c>
      <c r="BM133" s="224" t="s">
        <v>3559</v>
      </c>
    </row>
    <row r="134" s="2" customFormat="1" ht="55.5" customHeight="1">
      <c r="A134" s="39"/>
      <c r="B134" s="40"/>
      <c r="C134" s="213" t="s">
        <v>474</v>
      </c>
      <c r="D134" s="213" t="s">
        <v>247</v>
      </c>
      <c r="E134" s="214" t="s">
        <v>443</v>
      </c>
      <c r="F134" s="215" t="s">
        <v>444</v>
      </c>
      <c r="G134" s="216" t="s">
        <v>258</v>
      </c>
      <c r="H134" s="217">
        <v>1</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264</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264</v>
      </c>
      <c r="BM134" s="224" t="s">
        <v>3560</v>
      </c>
    </row>
    <row r="135" s="2" customFormat="1" ht="16.5" customHeight="1">
      <c r="A135" s="39"/>
      <c r="B135" s="40"/>
      <c r="C135" s="231" t="s">
        <v>478</v>
      </c>
      <c r="D135" s="231" t="s">
        <v>241</v>
      </c>
      <c r="E135" s="232" t="s">
        <v>447</v>
      </c>
      <c r="F135" s="233" t="s">
        <v>448</v>
      </c>
      <c r="G135" s="234" t="s">
        <v>258</v>
      </c>
      <c r="H135" s="235">
        <v>1</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3561</v>
      </c>
    </row>
    <row r="136" s="2" customFormat="1" ht="16.5" customHeight="1">
      <c r="A136" s="39"/>
      <c r="B136" s="40"/>
      <c r="C136" s="213" t="s">
        <v>482</v>
      </c>
      <c r="D136" s="213" t="s">
        <v>247</v>
      </c>
      <c r="E136" s="214" t="s">
        <v>459</v>
      </c>
      <c r="F136" s="215" t="s">
        <v>460</v>
      </c>
      <c r="G136" s="216" t="s">
        <v>258</v>
      </c>
      <c r="H136" s="217">
        <v>1</v>
      </c>
      <c r="I136" s="218"/>
      <c r="J136" s="219">
        <f>ROUND(I136*H136,2)</f>
        <v>0</v>
      </c>
      <c r="K136" s="215" t="s">
        <v>359</v>
      </c>
      <c r="L136" s="45"/>
      <c r="M136" s="220" t="s">
        <v>19</v>
      </c>
      <c r="N136" s="221"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80</v>
      </c>
      <c r="AT136" s="224" t="s">
        <v>247</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80</v>
      </c>
      <c r="BM136" s="224" t="s">
        <v>3562</v>
      </c>
    </row>
    <row r="137" s="2" customFormat="1" ht="16.5" customHeight="1">
      <c r="A137" s="39"/>
      <c r="B137" s="40"/>
      <c r="C137" s="231" t="s">
        <v>486</v>
      </c>
      <c r="D137" s="231" t="s">
        <v>241</v>
      </c>
      <c r="E137" s="232" t="s">
        <v>467</v>
      </c>
      <c r="F137" s="233" t="s">
        <v>468</v>
      </c>
      <c r="G137" s="234" t="s">
        <v>258</v>
      </c>
      <c r="H137" s="235">
        <v>2</v>
      </c>
      <c r="I137" s="236"/>
      <c r="J137" s="237">
        <f>ROUND(I137*H137,2)</f>
        <v>0</v>
      </c>
      <c r="K137" s="233" t="s">
        <v>359</v>
      </c>
      <c r="L137" s="238"/>
      <c r="M137" s="239" t="s">
        <v>19</v>
      </c>
      <c r="N137" s="240"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364</v>
      </c>
      <c r="AT137" s="224" t="s">
        <v>241</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3563</v>
      </c>
    </row>
    <row r="138" s="2" customFormat="1" ht="16.5" customHeight="1">
      <c r="A138" s="39"/>
      <c r="B138" s="40"/>
      <c r="C138" s="213" t="s">
        <v>490</v>
      </c>
      <c r="D138" s="213" t="s">
        <v>247</v>
      </c>
      <c r="E138" s="214" t="s">
        <v>475</v>
      </c>
      <c r="F138" s="215" t="s">
        <v>476</v>
      </c>
      <c r="G138" s="216" t="s">
        <v>258</v>
      </c>
      <c r="H138" s="217">
        <v>1</v>
      </c>
      <c r="I138" s="218"/>
      <c r="J138" s="219">
        <f>ROUND(I138*H138,2)</f>
        <v>0</v>
      </c>
      <c r="K138" s="215" t="s">
        <v>359</v>
      </c>
      <c r="L138" s="45"/>
      <c r="M138" s="220" t="s">
        <v>19</v>
      </c>
      <c r="N138" s="221"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80</v>
      </c>
      <c r="AT138" s="224" t="s">
        <v>247</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80</v>
      </c>
      <c r="BM138" s="224" t="s">
        <v>3564</v>
      </c>
    </row>
    <row r="139" s="2" customFormat="1" ht="24.15" customHeight="1">
      <c r="A139" s="39"/>
      <c r="B139" s="40"/>
      <c r="C139" s="231" t="s">
        <v>494</v>
      </c>
      <c r="D139" s="231" t="s">
        <v>241</v>
      </c>
      <c r="E139" s="232" t="s">
        <v>479</v>
      </c>
      <c r="F139" s="233" t="s">
        <v>480</v>
      </c>
      <c r="G139" s="234" t="s">
        <v>258</v>
      </c>
      <c r="H139" s="235">
        <v>1</v>
      </c>
      <c r="I139" s="236"/>
      <c r="J139" s="237">
        <f>ROUND(I139*H139,2)</f>
        <v>0</v>
      </c>
      <c r="K139" s="233" t="s">
        <v>359</v>
      </c>
      <c r="L139" s="238"/>
      <c r="M139" s="239" t="s">
        <v>19</v>
      </c>
      <c r="N139" s="240"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364</v>
      </c>
      <c r="AT139" s="224" t="s">
        <v>241</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279</v>
      </c>
      <c r="BM139" s="224" t="s">
        <v>3565</v>
      </c>
    </row>
    <row r="140" s="2" customFormat="1" ht="24.15" customHeight="1">
      <c r="A140" s="39"/>
      <c r="B140" s="40"/>
      <c r="C140" s="231" t="s">
        <v>499</v>
      </c>
      <c r="D140" s="231" t="s">
        <v>241</v>
      </c>
      <c r="E140" s="232" t="s">
        <v>483</v>
      </c>
      <c r="F140" s="233" t="s">
        <v>484</v>
      </c>
      <c r="G140" s="234" t="s">
        <v>258</v>
      </c>
      <c r="H140" s="235">
        <v>1</v>
      </c>
      <c r="I140" s="236"/>
      <c r="J140" s="237">
        <f>ROUND(I140*H140,2)</f>
        <v>0</v>
      </c>
      <c r="K140" s="233" t="s">
        <v>359</v>
      </c>
      <c r="L140" s="238"/>
      <c r="M140" s="239" t="s">
        <v>19</v>
      </c>
      <c r="N140" s="240"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364</v>
      </c>
      <c r="AT140" s="224" t="s">
        <v>241</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279</v>
      </c>
      <c r="BM140" s="224" t="s">
        <v>3566</v>
      </c>
    </row>
    <row r="141" s="2" customFormat="1" ht="24.15" customHeight="1">
      <c r="A141" s="39"/>
      <c r="B141" s="40"/>
      <c r="C141" s="231" t="s">
        <v>503</v>
      </c>
      <c r="D141" s="231" t="s">
        <v>241</v>
      </c>
      <c r="E141" s="232" t="s">
        <v>487</v>
      </c>
      <c r="F141" s="233" t="s">
        <v>488</v>
      </c>
      <c r="G141" s="234" t="s">
        <v>258</v>
      </c>
      <c r="H141" s="235">
        <v>1</v>
      </c>
      <c r="I141" s="236"/>
      <c r="J141" s="237">
        <f>ROUND(I141*H141,2)</f>
        <v>0</v>
      </c>
      <c r="K141" s="233" t="s">
        <v>359</v>
      </c>
      <c r="L141" s="238"/>
      <c r="M141" s="239" t="s">
        <v>19</v>
      </c>
      <c r="N141" s="240" t="s">
        <v>44</v>
      </c>
      <c r="O141" s="85"/>
      <c r="P141" s="222">
        <f>O141*H141</f>
        <v>0</v>
      </c>
      <c r="Q141" s="222">
        <v>0</v>
      </c>
      <c r="R141" s="222">
        <f>Q141*H141</f>
        <v>0</v>
      </c>
      <c r="S141" s="222">
        <v>0</v>
      </c>
      <c r="T141" s="223">
        <f>S141*H141</f>
        <v>0</v>
      </c>
      <c r="U141" s="39"/>
      <c r="V141" s="39"/>
      <c r="W141" s="39"/>
      <c r="X141" s="39"/>
      <c r="Y141" s="39"/>
      <c r="Z141" s="39"/>
      <c r="AA141" s="39"/>
      <c r="AB141" s="39"/>
      <c r="AC141" s="39"/>
      <c r="AD141" s="39"/>
      <c r="AE141" s="39"/>
      <c r="AR141" s="224" t="s">
        <v>364</v>
      </c>
      <c r="AT141" s="224" t="s">
        <v>241</v>
      </c>
      <c r="AU141" s="224" t="s">
        <v>82</v>
      </c>
      <c r="AY141" s="18" t="s">
        <v>244</v>
      </c>
      <c r="BE141" s="225">
        <f>IF(N141="základní",J141,0)</f>
        <v>0</v>
      </c>
      <c r="BF141" s="225">
        <f>IF(N141="snížená",J141,0)</f>
        <v>0</v>
      </c>
      <c r="BG141" s="225">
        <f>IF(N141="zákl. přenesená",J141,0)</f>
        <v>0</v>
      </c>
      <c r="BH141" s="225">
        <f>IF(N141="sníž. přenesená",J141,0)</f>
        <v>0</v>
      </c>
      <c r="BI141" s="225">
        <f>IF(N141="nulová",J141,0)</f>
        <v>0</v>
      </c>
      <c r="BJ141" s="18" t="s">
        <v>80</v>
      </c>
      <c r="BK141" s="225">
        <f>ROUND(I141*H141,2)</f>
        <v>0</v>
      </c>
      <c r="BL141" s="18" t="s">
        <v>279</v>
      </c>
      <c r="BM141" s="224" t="s">
        <v>3567</v>
      </c>
    </row>
    <row r="142" s="2" customFormat="1" ht="24.15" customHeight="1">
      <c r="A142" s="39"/>
      <c r="B142" s="40"/>
      <c r="C142" s="231" t="s">
        <v>507</v>
      </c>
      <c r="D142" s="231" t="s">
        <v>241</v>
      </c>
      <c r="E142" s="232" t="s">
        <v>491</v>
      </c>
      <c r="F142" s="233" t="s">
        <v>492</v>
      </c>
      <c r="G142" s="234" t="s">
        <v>258</v>
      </c>
      <c r="H142" s="235">
        <v>1</v>
      </c>
      <c r="I142" s="236"/>
      <c r="J142" s="237">
        <f>ROUND(I142*H142,2)</f>
        <v>0</v>
      </c>
      <c r="K142" s="233" t="s">
        <v>359</v>
      </c>
      <c r="L142" s="238"/>
      <c r="M142" s="239" t="s">
        <v>19</v>
      </c>
      <c r="N142" s="240"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364</v>
      </c>
      <c r="AT142" s="224" t="s">
        <v>241</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279</v>
      </c>
      <c r="BM142" s="224" t="s">
        <v>3568</v>
      </c>
    </row>
    <row r="143" s="2" customFormat="1" ht="21.75" customHeight="1">
      <c r="A143" s="39"/>
      <c r="B143" s="40"/>
      <c r="C143" s="231" t="s">
        <v>513</v>
      </c>
      <c r="D143" s="231" t="s">
        <v>241</v>
      </c>
      <c r="E143" s="232" t="s">
        <v>495</v>
      </c>
      <c r="F143" s="233" t="s">
        <v>496</v>
      </c>
      <c r="G143" s="234" t="s">
        <v>258</v>
      </c>
      <c r="H143" s="235">
        <v>4</v>
      </c>
      <c r="I143" s="236"/>
      <c r="J143" s="237">
        <f>ROUND(I143*H143,2)</f>
        <v>0</v>
      </c>
      <c r="K143" s="233" t="s">
        <v>359</v>
      </c>
      <c r="L143" s="238"/>
      <c r="M143" s="239" t="s">
        <v>19</v>
      </c>
      <c r="N143" s="240"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364</v>
      </c>
      <c r="AT143" s="224" t="s">
        <v>241</v>
      </c>
      <c r="AU143" s="224" t="s">
        <v>82</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279</v>
      </c>
      <c r="BM143" s="224" t="s">
        <v>3569</v>
      </c>
    </row>
    <row r="144" s="2" customFormat="1">
      <c r="A144" s="39"/>
      <c r="B144" s="40"/>
      <c r="C144" s="41"/>
      <c r="D144" s="241" t="s">
        <v>282</v>
      </c>
      <c r="E144" s="41"/>
      <c r="F144" s="242" t="s">
        <v>498</v>
      </c>
      <c r="G144" s="41"/>
      <c r="H144" s="41"/>
      <c r="I144" s="228"/>
      <c r="J144" s="41"/>
      <c r="K144" s="41"/>
      <c r="L144" s="45"/>
      <c r="M144" s="229"/>
      <c r="N144" s="230"/>
      <c r="O144" s="85"/>
      <c r="P144" s="85"/>
      <c r="Q144" s="85"/>
      <c r="R144" s="85"/>
      <c r="S144" s="85"/>
      <c r="T144" s="86"/>
      <c r="U144" s="39"/>
      <c r="V144" s="39"/>
      <c r="W144" s="39"/>
      <c r="X144" s="39"/>
      <c r="Y144" s="39"/>
      <c r="Z144" s="39"/>
      <c r="AA144" s="39"/>
      <c r="AB144" s="39"/>
      <c r="AC144" s="39"/>
      <c r="AD144" s="39"/>
      <c r="AE144" s="39"/>
      <c r="AT144" s="18" t="s">
        <v>282</v>
      </c>
      <c r="AU144" s="18" t="s">
        <v>82</v>
      </c>
    </row>
    <row r="145" s="2" customFormat="1" ht="16.5" customHeight="1">
      <c r="A145" s="39"/>
      <c r="B145" s="40"/>
      <c r="C145" s="213" t="s">
        <v>518</v>
      </c>
      <c r="D145" s="213" t="s">
        <v>247</v>
      </c>
      <c r="E145" s="214" t="s">
        <v>451</v>
      </c>
      <c r="F145" s="215" t="s">
        <v>452</v>
      </c>
      <c r="G145" s="216" t="s">
        <v>258</v>
      </c>
      <c r="H145" s="217">
        <v>4</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391</v>
      </c>
      <c r="AT145" s="224" t="s">
        <v>247</v>
      </c>
      <c r="AU145" s="224" t="s">
        <v>82</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391</v>
      </c>
      <c r="BM145" s="224" t="s">
        <v>3570</v>
      </c>
    </row>
    <row r="146" s="2" customFormat="1" ht="24.15" customHeight="1">
      <c r="A146" s="39"/>
      <c r="B146" s="40"/>
      <c r="C146" s="231" t="s">
        <v>522</v>
      </c>
      <c r="D146" s="231" t="s">
        <v>241</v>
      </c>
      <c r="E146" s="232" t="s">
        <v>504</v>
      </c>
      <c r="F146" s="233" t="s">
        <v>505</v>
      </c>
      <c r="G146" s="234" t="s">
        <v>258</v>
      </c>
      <c r="H146" s="235">
        <v>1</v>
      </c>
      <c r="I146" s="236"/>
      <c r="J146" s="237">
        <f>ROUND(I146*H146,2)</f>
        <v>0</v>
      </c>
      <c r="K146" s="233" t="s">
        <v>359</v>
      </c>
      <c r="L146" s="238"/>
      <c r="M146" s="239" t="s">
        <v>19</v>
      </c>
      <c r="N146" s="240"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364</v>
      </c>
      <c r="AT146" s="224" t="s">
        <v>241</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3571</v>
      </c>
    </row>
    <row r="147" s="2" customFormat="1" ht="16.5" customHeight="1">
      <c r="A147" s="39"/>
      <c r="B147" s="40"/>
      <c r="C147" s="213" t="s">
        <v>526</v>
      </c>
      <c r="D147" s="213" t="s">
        <v>247</v>
      </c>
      <c r="E147" s="214" t="s">
        <v>508</v>
      </c>
      <c r="F147" s="215" t="s">
        <v>509</v>
      </c>
      <c r="G147" s="216" t="s">
        <v>258</v>
      </c>
      <c r="H147" s="217">
        <v>1</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264</v>
      </c>
      <c r="AT147" s="224" t="s">
        <v>247</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264</v>
      </c>
      <c r="BM147" s="224" t="s">
        <v>3572</v>
      </c>
    </row>
    <row r="148" s="2" customFormat="1" ht="16.5" customHeight="1">
      <c r="A148" s="39"/>
      <c r="B148" s="40"/>
      <c r="C148" s="213" t="s">
        <v>530</v>
      </c>
      <c r="D148" s="213" t="s">
        <v>247</v>
      </c>
      <c r="E148" s="214" t="s">
        <v>500</v>
      </c>
      <c r="F148" s="215" t="s">
        <v>501</v>
      </c>
      <c r="G148" s="216" t="s">
        <v>258</v>
      </c>
      <c r="H148" s="217">
        <v>1</v>
      </c>
      <c r="I148" s="218"/>
      <c r="J148" s="219">
        <f>ROUND(I148*H148,2)</f>
        <v>0</v>
      </c>
      <c r="K148" s="215" t="s">
        <v>359</v>
      </c>
      <c r="L148" s="45"/>
      <c r="M148" s="220" t="s">
        <v>19</v>
      </c>
      <c r="N148" s="221"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264</v>
      </c>
      <c r="AT148" s="224" t="s">
        <v>247</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264</v>
      </c>
      <c r="BM148" s="224" t="s">
        <v>3573</v>
      </c>
    </row>
    <row r="149" s="12" customFormat="1" ht="22.8" customHeight="1">
      <c r="A149" s="12"/>
      <c r="B149" s="197"/>
      <c r="C149" s="198"/>
      <c r="D149" s="199" t="s">
        <v>72</v>
      </c>
      <c r="E149" s="211" t="s">
        <v>1141</v>
      </c>
      <c r="F149" s="211" t="s">
        <v>1142</v>
      </c>
      <c r="G149" s="198"/>
      <c r="H149" s="198"/>
      <c r="I149" s="201"/>
      <c r="J149" s="212">
        <f>BK149</f>
        <v>0</v>
      </c>
      <c r="K149" s="198"/>
      <c r="L149" s="203"/>
      <c r="M149" s="204"/>
      <c r="N149" s="205"/>
      <c r="O149" s="205"/>
      <c r="P149" s="206">
        <f>SUM(P150:P161)</f>
        <v>0</v>
      </c>
      <c r="Q149" s="205"/>
      <c r="R149" s="206">
        <f>SUM(R150:R161)</f>
        <v>0</v>
      </c>
      <c r="S149" s="205"/>
      <c r="T149" s="207">
        <f>SUM(T150:T161)</f>
        <v>0</v>
      </c>
      <c r="U149" s="12"/>
      <c r="V149" s="12"/>
      <c r="W149" s="12"/>
      <c r="X149" s="12"/>
      <c r="Y149" s="12"/>
      <c r="Z149" s="12"/>
      <c r="AA149" s="12"/>
      <c r="AB149" s="12"/>
      <c r="AC149" s="12"/>
      <c r="AD149" s="12"/>
      <c r="AE149" s="12"/>
      <c r="AR149" s="208" t="s">
        <v>80</v>
      </c>
      <c r="AT149" s="209" t="s">
        <v>72</v>
      </c>
      <c r="AU149" s="209" t="s">
        <v>80</v>
      </c>
      <c r="AY149" s="208" t="s">
        <v>244</v>
      </c>
      <c r="BK149" s="210">
        <f>SUM(BK150:BK161)</f>
        <v>0</v>
      </c>
    </row>
    <row r="150" s="2" customFormat="1" ht="24.15" customHeight="1">
      <c r="A150" s="39"/>
      <c r="B150" s="40"/>
      <c r="C150" s="213" t="s">
        <v>534</v>
      </c>
      <c r="D150" s="213" t="s">
        <v>247</v>
      </c>
      <c r="E150" s="214" t="s">
        <v>1144</v>
      </c>
      <c r="F150" s="215" t="s">
        <v>1145</v>
      </c>
      <c r="G150" s="216" t="s">
        <v>258</v>
      </c>
      <c r="H150" s="217">
        <v>5</v>
      </c>
      <c r="I150" s="218"/>
      <c r="J150" s="219">
        <f>ROUND(I150*H150,2)</f>
        <v>0</v>
      </c>
      <c r="K150" s="215" t="s">
        <v>359</v>
      </c>
      <c r="L150" s="45"/>
      <c r="M150" s="220" t="s">
        <v>19</v>
      </c>
      <c r="N150" s="221"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264</v>
      </c>
      <c r="AT150" s="224" t="s">
        <v>247</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264</v>
      </c>
      <c r="BM150" s="224" t="s">
        <v>3574</v>
      </c>
    </row>
    <row r="151" s="2" customFormat="1" ht="16.5" customHeight="1">
      <c r="A151" s="39"/>
      <c r="B151" s="40"/>
      <c r="C151" s="231" t="s">
        <v>538</v>
      </c>
      <c r="D151" s="231" t="s">
        <v>241</v>
      </c>
      <c r="E151" s="232" t="s">
        <v>1148</v>
      </c>
      <c r="F151" s="233" t="s">
        <v>1149</v>
      </c>
      <c r="G151" s="234" t="s">
        <v>258</v>
      </c>
      <c r="H151" s="235">
        <v>5</v>
      </c>
      <c r="I151" s="236"/>
      <c r="J151" s="237">
        <f>ROUND(I151*H151,2)</f>
        <v>0</v>
      </c>
      <c r="K151" s="233" t="s">
        <v>359</v>
      </c>
      <c r="L151" s="238"/>
      <c r="M151" s="239" t="s">
        <v>19</v>
      </c>
      <c r="N151" s="240"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440</v>
      </c>
      <c r="AT151" s="224" t="s">
        <v>241</v>
      </c>
      <c r="AU151" s="224" t="s">
        <v>82</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440</v>
      </c>
      <c r="BM151" s="224" t="s">
        <v>3575</v>
      </c>
    </row>
    <row r="152" s="2" customFormat="1" ht="21.75" customHeight="1">
      <c r="A152" s="39"/>
      <c r="B152" s="40"/>
      <c r="C152" s="213" t="s">
        <v>542</v>
      </c>
      <c r="D152" s="213" t="s">
        <v>247</v>
      </c>
      <c r="E152" s="214" t="s">
        <v>1152</v>
      </c>
      <c r="F152" s="215" t="s">
        <v>1153</v>
      </c>
      <c r="G152" s="216" t="s">
        <v>258</v>
      </c>
      <c r="H152" s="217">
        <v>5</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264</v>
      </c>
      <c r="AT152" s="224" t="s">
        <v>247</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264</v>
      </c>
      <c r="BM152" s="224" t="s">
        <v>3576</v>
      </c>
    </row>
    <row r="153" s="2" customFormat="1" ht="16.5" customHeight="1">
      <c r="A153" s="39"/>
      <c r="B153" s="40"/>
      <c r="C153" s="231" t="s">
        <v>546</v>
      </c>
      <c r="D153" s="231" t="s">
        <v>241</v>
      </c>
      <c r="E153" s="232" t="s">
        <v>1156</v>
      </c>
      <c r="F153" s="233" t="s">
        <v>1157</v>
      </c>
      <c r="G153" s="234" t="s">
        <v>258</v>
      </c>
      <c r="H153" s="235">
        <v>5</v>
      </c>
      <c r="I153" s="236"/>
      <c r="J153" s="237">
        <f>ROUND(I153*H153,2)</f>
        <v>0</v>
      </c>
      <c r="K153" s="233" t="s">
        <v>359</v>
      </c>
      <c r="L153" s="238"/>
      <c r="M153" s="239" t="s">
        <v>19</v>
      </c>
      <c r="N153" s="240"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364</v>
      </c>
      <c r="AT153" s="224" t="s">
        <v>241</v>
      </c>
      <c r="AU153" s="224" t="s">
        <v>82</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279</v>
      </c>
      <c r="BM153" s="224" t="s">
        <v>3577</v>
      </c>
    </row>
    <row r="154" s="2" customFormat="1" ht="16.5" customHeight="1">
      <c r="A154" s="39"/>
      <c r="B154" s="40"/>
      <c r="C154" s="231" t="s">
        <v>550</v>
      </c>
      <c r="D154" s="231" t="s">
        <v>241</v>
      </c>
      <c r="E154" s="232" t="s">
        <v>1160</v>
      </c>
      <c r="F154" s="233" t="s">
        <v>1161</v>
      </c>
      <c r="G154" s="234" t="s">
        <v>258</v>
      </c>
      <c r="H154" s="235">
        <v>5</v>
      </c>
      <c r="I154" s="236"/>
      <c r="J154" s="237">
        <f>ROUND(I154*H154,2)</f>
        <v>0</v>
      </c>
      <c r="K154" s="233" t="s">
        <v>359</v>
      </c>
      <c r="L154" s="238"/>
      <c r="M154" s="239" t="s">
        <v>19</v>
      </c>
      <c r="N154" s="240"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364</v>
      </c>
      <c r="AT154" s="224" t="s">
        <v>241</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279</v>
      </c>
      <c r="BM154" s="224" t="s">
        <v>3578</v>
      </c>
    </row>
    <row r="155" s="2" customFormat="1" ht="16.5" customHeight="1">
      <c r="A155" s="39"/>
      <c r="B155" s="40"/>
      <c r="C155" s="213" t="s">
        <v>554</v>
      </c>
      <c r="D155" s="213" t="s">
        <v>247</v>
      </c>
      <c r="E155" s="214" t="s">
        <v>1164</v>
      </c>
      <c r="F155" s="215" t="s">
        <v>1165</v>
      </c>
      <c r="G155" s="216" t="s">
        <v>258</v>
      </c>
      <c r="H155" s="217">
        <v>5</v>
      </c>
      <c r="I155" s="218"/>
      <c r="J155" s="219">
        <f>ROUND(I155*H155,2)</f>
        <v>0</v>
      </c>
      <c r="K155" s="215" t="s">
        <v>359</v>
      </c>
      <c r="L155" s="45"/>
      <c r="M155" s="220" t="s">
        <v>19</v>
      </c>
      <c r="N155" s="221"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264</v>
      </c>
      <c r="AT155" s="224" t="s">
        <v>247</v>
      </c>
      <c r="AU155" s="224" t="s">
        <v>82</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264</v>
      </c>
      <c r="BM155" s="224" t="s">
        <v>3579</v>
      </c>
    </row>
    <row r="156" s="2" customFormat="1">
      <c r="A156" s="39"/>
      <c r="B156" s="40"/>
      <c r="C156" s="41"/>
      <c r="D156" s="241" t="s">
        <v>282</v>
      </c>
      <c r="E156" s="41"/>
      <c r="F156" s="242" t="s">
        <v>1167</v>
      </c>
      <c r="G156" s="41"/>
      <c r="H156" s="41"/>
      <c r="I156" s="228"/>
      <c r="J156" s="41"/>
      <c r="K156" s="41"/>
      <c r="L156" s="45"/>
      <c r="M156" s="229"/>
      <c r="N156" s="230"/>
      <c r="O156" s="85"/>
      <c r="P156" s="85"/>
      <c r="Q156" s="85"/>
      <c r="R156" s="85"/>
      <c r="S156" s="85"/>
      <c r="T156" s="86"/>
      <c r="U156" s="39"/>
      <c r="V156" s="39"/>
      <c r="W156" s="39"/>
      <c r="X156" s="39"/>
      <c r="Y156" s="39"/>
      <c r="Z156" s="39"/>
      <c r="AA156" s="39"/>
      <c r="AB156" s="39"/>
      <c r="AC156" s="39"/>
      <c r="AD156" s="39"/>
      <c r="AE156" s="39"/>
      <c r="AT156" s="18" t="s">
        <v>282</v>
      </c>
      <c r="AU156" s="18" t="s">
        <v>82</v>
      </c>
    </row>
    <row r="157" s="2" customFormat="1" ht="16.5" customHeight="1">
      <c r="A157" s="39"/>
      <c r="B157" s="40"/>
      <c r="C157" s="231" t="s">
        <v>560</v>
      </c>
      <c r="D157" s="231" t="s">
        <v>241</v>
      </c>
      <c r="E157" s="232" t="s">
        <v>1169</v>
      </c>
      <c r="F157" s="233" t="s">
        <v>1170</v>
      </c>
      <c r="G157" s="234" t="s">
        <v>258</v>
      </c>
      <c r="H157" s="235">
        <v>5</v>
      </c>
      <c r="I157" s="236"/>
      <c r="J157" s="237">
        <f>ROUND(I157*H157,2)</f>
        <v>0</v>
      </c>
      <c r="K157" s="233" t="s">
        <v>359</v>
      </c>
      <c r="L157" s="238"/>
      <c r="M157" s="239" t="s">
        <v>19</v>
      </c>
      <c r="N157" s="240"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440</v>
      </c>
      <c r="AT157" s="224" t="s">
        <v>241</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440</v>
      </c>
      <c r="BM157" s="224" t="s">
        <v>3580</v>
      </c>
    </row>
    <row r="158" s="2" customFormat="1" ht="16.5" customHeight="1">
      <c r="A158" s="39"/>
      <c r="B158" s="40"/>
      <c r="C158" s="213" t="s">
        <v>564</v>
      </c>
      <c r="D158" s="213" t="s">
        <v>247</v>
      </c>
      <c r="E158" s="214" t="s">
        <v>1173</v>
      </c>
      <c r="F158" s="215" t="s">
        <v>1174</v>
      </c>
      <c r="G158" s="216" t="s">
        <v>258</v>
      </c>
      <c r="H158" s="217">
        <v>5</v>
      </c>
      <c r="I158" s="218"/>
      <c r="J158" s="219">
        <f>ROUND(I158*H158,2)</f>
        <v>0</v>
      </c>
      <c r="K158" s="215" t="s">
        <v>359</v>
      </c>
      <c r="L158" s="45"/>
      <c r="M158" s="220" t="s">
        <v>19</v>
      </c>
      <c r="N158" s="221"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264</v>
      </c>
      <c r="AT158" s="224" t="s">
        <v>247</v>
      </c>
      <c r="AU158" s="224" t="s">
        <v>82</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264</v>
      </c>
      <c r="BM158" s="224" t="s">
        <v>3581</v>
      </c>
    </row>
    <row r="159" s="2" customFormat="1" ht="16.5" customHeight="1">
      <c r="A159" s="39"/>
      <c r="B159" s="40"/>
      <c r="C159" s="231" t="s">
        <v>568</v>
      </c>
      <c r="D159" s="231" t="s">
        <v>241</v>
      </c>
      <c r="E159" s="232" t="s">
        <v>1177</v>
      </c>
      <c r="F159" s="233" t="s">
        <v>1178</v>
      </c>
      <c r="G159" s="234" t="s">
        <v>258</v>
      </c>
      <c r="H159" s="235">
        <v>5</v>
      </c>
      <c r="I159" s="236"/>
      <c r="J159" s="237">
        <f>ROUND(I159*H159,2)</f>
        <v>0</v>
      </c>
      <c r="K159" s="233" t="s">
        <v>359</v>
      </c>
      <c r="L159" s="238"/>
      <c r="M159" s="239" t="s">
        <v>19</v>
      </c>
      <c r="N159" s="240"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364</v>
      </c>
      <c r="AT159" s="224" t="s">
        <v>241</v>
      </c>
      <c r="AU159" s="224" t="s">
        <v>82</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279</v>
      </c>
      <c r="BM159" s="224" t="s">
        <v>3582</v>
      </c>
    </row>
    <row r="160" s="2" customFormat="1" ht="16.5" customHeight="1">
      <c r="A160" s="39"/>
      <c r="B160" s="40"/>
      <c r="C160" s="231" t="s">
        <v>574</v>
      </c>
      <c r="D160" s="231" t="s">
        <v>241</v>
      </c>
      <c r="E160" s="232" t="s">
        <v>1181</v>
      </c>
      <c r="F160" s="233" t="s">
        <v>1182</v>
      </c>
      <c r="G160" s="234" t="s">
        <v>258</v>
      </c>
      <c r="H160" s="235">
        <v>5</v>
      </c>
      <c r="I160" s="236"/>
      <c r="J160" s="237">
        <f>ROUND(I160*H160,2)</f>
        <v>0</v>
      </c>
      <c r="K160" s="233" t="s">
        <v>359</v>
      </c>
      <c r="L160" s="238"/>
      <c r="M160" s="239" t="s">
        <v>19</v>
      </c>
      <c r="N160" s="240"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364</v>
      </c>
      <c r="AT160" s="224" t="s">
        <v>241</v>
      </c>
      <c r="AU160" s="224" t="s">
        <v>82</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279</v>
      </c>
      <c r="BM160" s="224" t="s">
        <v>3583</v>
      </c>
    </row>
    <row r="161" s="2" customFormat="1" ht="16.5" customHeight="1">
      <c r="A161" s="39"/>
      <c r="B161" s="40"/>
      <c r="C161" s="231" t="s">
        <v>578</v>
      </c>
      <c r="D161" s="231" t="s">
        <v>241</v>
      </c>
      <c r="E161" s="232" t="s">
        <v>1185</v>
      </c>
      <c r="F161" s="233" t="s">
        <v>1186</v>
      </c>
      <c r="G161" s="234" t="s">
        <v>258</v>
      </c>
      <c r="H161" s="235">
        <v>1</v>
      </c>
      <c r="I161" s="236"/>
      <c r="J161" s="237">
        <f>ROUND(I161*H161,2)</f>
        <v>0</v>
      </c>
      <c r="K161" s="233" t="s">
        <v>359</v>
      </c>
      <c r="L161" s="238"/>
      <c r="M161" s="239" t="s">
        <v>19</v>
      </c>
      <c r="N161" s="240"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364</v>
      </c>
      <c r="AT161" s="224" t="s">
        <v>241</v>
      </c>
      <c r="AU161" s="224" t="s">
        <v>82</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279</v>
      </c>
      <c r="BM161" s="224" t="s">
        <v>3584</v>
      </c>
    </row>
    <row r="162" s="12" customFormat="1" ht="25.92" customHeight="1">
      <c r="A162" s="12"/>
      <c r="B162" s="197"/>
      <c r="C162" s="198"/>
      <c r="D162" s="199" t="s">
        <v>72</v>
      </c>
      <c r="E162" s="200" t="s">
        <v>511</v>
      </c>
      <c r="F162" s="200" t="s">
        <v>512</v>
      </c>
      <c r="G162" s="198"/>
      <c r="H162" s="198"/>
      <c r="I162" s="201"/>
      <c r="J162" s="202">
        <f>BK162</f>
        <v>0</v>
      </c>
      <c r="K162" s="198"/>
      <c r="L162" s="203"/>
      <c r="M162" s="204"/>
      <c r="N162" s="205"/>
      <c r="O162" s="205"/>
      <c r="P162" s="206">
        <f>P163+P174+P187</f>
        <v>0</v>
      </c>
      <c r="Q162" s="205"/>
      <c r="R162" s="206">
        <f>R163+R174+R187</f>
        <v>0</v>
      </c>
      <c r="S162" s="205"/>
      <c r="T162" s="207">
        <f>T163+T174+T187</f>
        <v>0</v>
      </c>
      <c r="U162" s="12"/>
      <c r="V162" s="12"/>
      <c r="W162" s="12"/>
      <c r="X162" s="12"/>
      <c r="Y162" s="12"/>
      <c r="Z162" s="12"/>
      <c r="AA162" s="12"/>
      <c r="AB162" s="12"/>
      <c r="AC162" s="12"/>
      <c r="AD162" s="12"/>
      <c r="AE162" s="12"/>
      <c r="AR162" s="208" t="s">
        <v>80</v>
      </c>
      <c r="AT162" s="209" t="s">
        <v>72</v>
      </c>
      <c r="AU162" s="209" t="s">
        <v>73</v>
      </c>
      <c r="AY162" s="208" t="s">
        <v>244</v>
      </c>
      <c r="BK162" s="210">
        <f>BK163+BK174+BK187</f>
        <v>0</v>
      </c>
    </row>
    <row r="163" s="12" customFormat="1" ht="22.8" customHeight="1">
      <c r="A163" s="12"/>
      <c r="B163" s="197"/>
      <c r="C163" s="198"/>
      <c r="D163" s="199" t="s">
        <v>72</v>
      </c>
      <c r="E163" s="211" t="s">
        <v>558</v>
      </c>
      <c r="F163" s="211" t="s">
        <v>3585</v>
      </c>
      <c r="G163" s="198"/>
      <c r="H163" s="198"/>
      <c r="I163" s="201"/>
      <c r="J163" s="212">
        <f>BK163</f>
        <v>0</v>
      </c>
      <c r="K163" s="198"/>
      <c r="L163" s="203"/>
      <c r="M163" s="204"/>
      <c r="N163" s="205"/>
      <c r="O163" s="205"/>
      <c r="P163" s="206">
        <f>SUM(P164:P173)</f>
        <v>0</v>
      </c>
      <c r="Q163" s="205"/>
      <c r="R163" s="206">
        <f>SUM(R164:R173)</f>
        <v>0</v>
      </c>
      <c r="S163" s="205"/>
      <c r="T163" s="207">
        <f>SUM(T164:T173)</f>
        <v>0</v>
      </c>
      <c r="U163" s="12"/>
      <c r="V163" s="12"/>
      <c r="W163" s="12"/>
      <c r="X163" s="12"/>
      <c r="Y163" s="12"/>
      <c r="Z163" s="12"/>
      <c r="AA163" s="12"/>
      <c r="AB163" s="12"/>
      <c r="AC163" s="12"/>
      <c r="AD163" s="12"/>
      <c r="AE163" s="12"/>
      <c r="AR163" s="208" t="s">
        <v>80</v>
      </c>
      <c r="AT163" s="209" t="s">
        <v>72</v>
      </c>
      <c r="AU163" s="209" t="s">
        <v>80</v>
      </c>
      <c r="AY163" s="208" t="s">
        <v>244</v>
      </c>
      <c r="BK163" s="210">
        <f>SUM(BK164:BK173)</f>
        <v>0</v>
      </c>
    </row>
    <row r="164" s="2" customFormat="1" ht="16.5" customHeight="1">
      <c r="A164" s="39"/>
      <c r="B164" s="40"/>
      <c r="C164" s="213" t="s">
        <v>582</v>
      </c>
      <c r="D164" s="213" t="s">
        <v>247</v>
      </c>
      <c r="E164" s="214" t="s">
        <v>3490</v>
      </c>
      <c r="F164" s="215" t="s">
        <v>3491</v>
      </c>
      <c r="G164" s="216" t="s">
        <v>258</v>
      </c>
      <c r="H164" s="217">
        <v>16</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264</v>
      </c>
      <c r="AT164" s="224" t="s">
        <v>247</v>
      </c>
      <c r="AU164" s="224" t="s">
        <v>82</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264</v>
      </c>
      <c r="BM164" s="224" t="s">
        <v>3586</v>
      </c>
    </row>
    <row r="165" s="2" customFormat="1" ht="16.5" customHeight="1">
      <c r="A165" s="39"/>
      <c r="B165" s="40"/>
      <c r="C165" s="231" t="s">
        <v>586</v>
      </c>
      <c r="D165" s="231" t="s">
        <v>241</v>
      </c>
      <c r="E165" s="232" t="s">
        <v>3587</v>
      </c>
      <c r="F165" s="233" t="s">
        <v>3588</v>
      </c>
      <c r="G165" s="234" t="s">
        <v>258</v>
      </c>
      <c r="H165" s="235">
        <v>3</v>
      </c>
      <c r="I165" s="236"/>
      <c r="J165" s="237">
        <f>ROUND(I165*H165,2)</f>
        <v>0</v>
      </c>
      <c r="K165" s="233" t="s">
        <v>359</v>
      </c>
      <c r="L165" s="238"/>
      <c r="M165" s="239" t="s">
        <v>19</v>
      </c>
      <c r="N165" s="240"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440</v>
      </c>
      <c r="AT165" s="224" t="s">
        <v>241</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440</v>
      </c>
      <c r="BM165" s="224" t="s">
        <v>3589</v>
      </c>
    </row>
    <row r="166" s="2" customFormat="1" ht="16.5" customHeight="1">
      <c r="A166" s="39"/>
      <c r="B166" s="40"/>
      <c r="C166" s="231" t="s">
        <v>590</v>
      </c>
      <c r="D166" s="231" t="s">
        <v>241</v>
      </c>
      <c r="E166" s="232" t="s">
        <v>3590</v>
      </c>
      <c r="F166" s="233" t="s">
        <v>3591</v>
      </c>
      <c r="G166" s="234" t="s">
        <v>258</v>
      </c>
      <c r="H166" s="235">
        <v>4</v>
      </c>
      <c r="I166" s="236"/>
      <c r="J166" s="237">
        <f>ROUND(I166*H166,2)</f>
        <v>0</v>
      </c>
      <c r="K166" s="233" t="s">
        <v>359</v>
      </c>
      <c r="L166" s="238"/>
      <c r="M166" s="239" t="s">
        <v>19</v>
      </c>
      <c r="N166" s="240"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440</v>
      </c>
      <c r="AT166" s="224" t="s">
        <v>241</v>
      </c>
      <c r="AU166" s="224" t="s">
        <v>82</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440</v>
      </c>
      <c r="BM166" s="224" t="s">
        <v>3592</v>
      </c>
    </row>
    <row r="167" s="2" customFormat="1" ht="16.5" customHeight="1">
      <c r="A167" s="39"/>
      <c r="B167" s="40"/>
      <c r="C167" s="231" t="s">
        <v>594</v>
      </c>
      <c r="D167" s="231" t="s">
        <v>241</v>
      </c>
      <c r="E167" s="232" t="s">
        <v>3593</v>
      </c>
      <c r="F167" s="233" t="s">
        <v>3594</v>
      </c>
      <c r="G167" s="234" t="s">
        <v>258</v>
      </c>
      <c r="H167" s="235">
        <v>3</v>
      </c>
      <c r="I167" s="236"/>
      <c r="J167" s="237">
        <f>ROUND(I167*H167,2)</f>
        <v>0</v>
      </c>
      <c r="K167" s="233" t="s">
        <v>359</v>
      </c>
      <c r="L167" s="238"/>
      <c r="M167" s="239" t="s">
        <v>19</v>
      </c>
      <c r="N167" s="240"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440</v>
      </c>
      <c r="AT167" s="224" t="s">
        <v>241</v>
      </c>
      <c r="AU167" s="224" t="s">
        <v>82</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440</v>
      </c>
      <c r="BM167" s="224" t="s">
        <v>3595</v>
      </c>
    </row>
    <row r="168" s="2" customFormat="1" ht="16.5" customHeight="1">
      <c r="A168" s="39"/>
      <c r="B168" s="40"/>
      <c r="C168" s="231" t="s">
        <v>598</v>
      </c>
      <c r="D168" s="231" t="s">
        <v>241</v>
      </c>
      <c r="E168" s="232" t="s">
        <v>3481</v>
      </c>
      <c r="F168" s="233" t="s">
        <v>3482</v>
      </c>
      <c r="G168" s="234" t="s">
        <v>258</v>
      </c>
      <c r="H168" s="235">
        <v>3</v>
      </c>
      <c r="I168" s="236"/>
      <c r="J168" s="237">
        <f>ROUND(I168*H168,2)</f>
        <v>0</v>
      </c>
      <c r="K168" s="233" t="s">
        <v>359</v>
      </c>
      <c r="L168" s="238"/>
      <c r="M168" s="239" t="s">
        <v>19</v>
      </c>
      <c r="N168" s="240"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440</v>
      </c>
      <c r="AT168" s="224" t="s">
        <v>241</v>
      </c>
      <c r="AU168" s="224" t="s">
        <v>82</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440</v>
      </c>
      <c r="BM168" s="224" t="s">
        <v>3596</v>
      </c>
    </row>
    <row r="169" s="2" customFormat="1" ht="16.5" customHeight="1">
      <c r="A169" s="39"/>
      <c r="B169" s="40"/>
      <c r="C169" s="231" t="s">
        <v>602</v>
      </c>
      <c r="D169" s="231" t="s">
        <v>241</v>
      </c>
      <c r="E169" s="232" t="s">
        <v>3597</v>
      </c>
      <c r="F169" s="233" t="s">
        <v>3598</v>
      </c>
      <c r="G169" s="234" t="s">
        <v>258</v>
      </c>
      <c r="H169" s="235">
        <v>1</v>
      </c>
      <c r="I169" s="236"/>
      <c r="J169" s="237">
        <f>ROUND(I169*H169,2)</f>
        <v>0</v>
      </c>
      <c r="K169" s="233" t="s">
        <v>359</v>
      </c>
      <c r="L169" s="238"/>
      <c r="M169" s="239" t="s">
        <v>19</v>
      </c>
      <c r="N169" s="240"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440</v>
      </c>
      <c r="AT169" s="224" t="s">
        <v>241</v>
      </c>
      <c r="AU169" s="224" t="s">
        <v>82</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440</v>
      </c>
      <c r="BM169" s="224" t="s">
        <v>3599</v>
      </c>
    </row>
    <row r="170" s="2" customFormat="1" ht="16.5" customHeight="1">
      <c r="A170" s="39"/>
      <c r="B170" s="40"/>
      <c r="C170" s="231" t="s">
        <v>608</v>
      </c>
      <c r="D170" s="231" t="s">
        <v>241</v>
      </c>
      <c r="E170" s="232" t="s">
        <v>3484</v>
      </c>
      <c r="F170" s="233" t="s">
        <v>3485</v>
      </c>
      <c r="G170" s="234" t="s">
        <v>258</v>
      </c>
      <c r="H170" s="235">
        <v>2</v>
      </c>
      <c r="I170" s="236"/>
      <c r="J170" s="237">
        <f>ROUND(I170*H170,2)</f>
        <v>0</v>
      </c>
      <c r="K170" s="233" t="s">
        <v>359</v>
      </c>
      <c r="L170" s="238"/>
      <c r="M170" s="239" t="s">
        <v>19</v>
      </c>
      <c r="N170" s="240"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440</v>
      </c>
      <c r="AT170" s="224" t="s">
        <v>241</v>
      </c>
      <c r="AU170" s="224" t="s">
        <v>82</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440</v>
      </c>
      <c r="BM170" s="224" t="s">
        <v>3600</v>
      </c>
    </row>
    <row r="171" s="2" customFormat="1" ht="24.15" customHeight="1">
      <c r="A171" s="39"/>
      <c r="B171" s="40"/>
      <c r="C171" s="231" t="s">
        <v>279</v>
      </c>
      <c r="D171" s="231" t="s">
        <v>241</v>
      </c>
      <c r="E171" s="232" t="s">
        <v>3487</v>
      </c>
      <c r="F171" s="233" t="s">
        <v>3488</v>
      </c>
      <c r="G171" s="234" t="s">
        <v>258</v>
      </c>
      <c r="H171" s="235">
        <v>6</v>
      </c>
      <c r="I171" s="236"/>
      <c r="J171" s="237">
        <f>ROUND(I171*H171,2)</f>
        <v>0</v>
      </c>
      <c r="K171" s="233" t="s">
        <v>359</v>
      </c>
      <c r="L171" s="238"/>
      <c r="M171" s="239" t="s">
        <v>19</v>
      </c>
      <c r="N171" s="240" t="s">
        <v>44</v>
      </c>
      <c r="O171" s="85"/>
      <c r="P171" s="222">
        <f>O171*H171</f>
        <v>0</v>
      </c>
      <c r="Q171" s="222">
        <v>0</v>
      </c>
      <c r="R171" s="222">
        <f>Q171*H171</f>
        <v>0</v>
      </c>
      <c r="S171" s="222">
        <v>0</v>
      </c>
      <c r="T171" s="223">
        <f>S171*H171</f>
        <v>0</v>
      </c>
      <c r="U171" s="39"/>
      <c r="V171" s="39"/>
      <c r="W171" s="39"/>
      <c r="X171" s="39"/>
      <c r="Y171" s="39"/>
      <c r="Z171" s="39"/>
      <c r="AA171" s="39"/>
      <c r="AB171" s="39"/>
      <c r="AC171" s="39"/>
      <c r="AD171" s="39"/>
      <c r="AE171" s="39"/>
      <c r="AR171" s="224" t="s">
        <v>364</v>
      </c>
      <c r="AT171" s="224" t="s">
        <v>241</v>
      </c>
      <c r="AU171" s="224" t="s">
        <v>82</v>
      </c>
      <c r="AY171" s="18" t="s">
        <v>244</v>
      </c>
      <c r="BE171" s="225">
        <f>IF(N171="základní",J171,0)</f>
        <v>0</v>
      </c>
      <c r="BF171" s="225">
        <f>IF(N171="snížená",J171,0)</f>
        <v>0</v>
      </c>
      <c r="BG171" s="225">
        <f>IF(N171="zákl. přenesená",J171,0)</f>
        <v>0</v>
      </c>
      <c r="BH171" s="225">
        <f>IF(N171="sníž. přenesená",J171,0)</f>
        <v>0</v>
      </c>
      <c r="BI171" s="225">
        <f>IF(N171="nulová",J171,0)</f>
        <v>0</v>
      </c>
      <c r="BJ171" s="18" t="s">
        <v>80</v>
      </c>
      <c r="BK171" s="225">
        <f>ROUND(I171*H171,2)</f>
        <v>0</v>
      </c>
      <c r="BL171" s="18" t="s">
        <v>279</v>
      </c>
      <c r="BM171" s="224" t="s">
        <v>3601</v>
      </c>
    </row>
    <row r="172" s="2" customFormat="1" ht="16.5" customHeight="1">
      <c r="A172" s="39"/>
      <c r="B172" s="40"/>
      <c r="C172" s="213" t="s">
        <v>951</v>
      </c>
      <c r="D172" s="213" t="s">
        <v>247</v>
      </c>
      <c r="E172" s="214" t="s">
        <v>1677</v>
      </c>
      <c r="F172" s="215" t="s">
        <v>1678</v>
      </c>
      <c r="G172" s="216" t="s">
        <v>258</v>
      </c>
      <c r="H172" s="217">
        <v>4</v>
      </c>
      <c r="I172" s="218"/>
      <c r="J172" s="219">
        <f>ROUND(I172*H172,2)</f>
        <v>0</v>
      </c>
      <c r="K172" s="215" t="s">
        <v>359</v>
      </c>
      <c r="L172" s="45"/>
      <c r="M172" s="220" t="s">
        <v>19</v>
      </c>
      <c r="N172" s="221"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264</v>
      </c>
      <c r="AT172" s="224" t="s">
        <v>247</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264</v>
      </c>
      <c r="BM172" s="224" t="s">
        <v>3602</v>
      </c>
    </row>
    <row r="173" s="2" customFormat="1" ht="21.75" customHeight="1">
      <c r="A173" s="39"/>
      <c r="B173" s="40"/>
      <c r="C173" s="231" t="s">
        <v>953</v>
      </c>
      <c r="D173" s="231" t="s">
        <v>241</v>
      </c>
      <c r="E173" s="232" t="s">
        <v>3603</v>
      </c>
      <c r="F173" s="233" t="s">
        <v>3604</v>
      </c>
      <c r="G173" s="234" t="s">
        <v>258</v>
      </c>
      <c r="H173" s="235">
        <v>4</v>
      </c>
      <c r="I173" s="236"/>
      <c r="J173" s="237">
        <f>ROUND(I173*H173,2)</f>
        <v>0</v>
      </c>
      <c r="K173" s="233" t="s">
        <v>359</v>
      </c>
      <c r="L173" s="238"/>
      <c r="M173" s="239" t="s">
        <v>19</v>
      </c>
      <c r="N173" s="240"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440</v>
      </c>
      <c r="AT173" s="224" t="s">
        <v>241</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440</v>
      </c>
      <c r="BM173" s="224" t="s">
        <v>3605</v>
      </c>
    </row>
    <row r="174" s="12" customFormat="1" ht="22.8" customHeight="1">
      <c r="A174" s="12"/>
      <c r="B174" s="197"/>
      <c r="C174" s="198"/>
      <c r="D174" s="199" t="s">
        <v>72</v>
      </c>
      <c r="E174" s="211" t="s">
        <v>1489</v>
      </c>
      <c r="F174" s="211" t="s">
        <v>3606</v>
      </c>
      <c r="G174" s="198"/>
      <c r="H174" s="198"/>
      <c r="I174" s="201"/>
      <c r="J174" s="212">
        <f>BK174</f>
        <v>0</v>
      </c>
      <c r="K174" s="198"/>
      <c r="L174" s="203"/>
      <c r="M174" s="204"/>
      <c r="N174" s="205"/>
      <c r="O174" s="205"/>
      <c r="P174" s="206">
        <f>SUM(P175:P186)</f>
        <v>0</v>
      </c>
      <c r="Q174" s="205"/>
      <c r="R174" s="206">
        <f>SUM(R175:R186)</f>
        <v>0</v>
      </c>
      <c r="S174" s="205"/>
      <c r="T174" s="207">
        <f>SUM(T175:T186)</f>
        <v>0</v>
      </c>
      <c r="U174" s="12"/>
      <c r="V174" s="12"/>
      <c r="W174" s="12"/>
      <c r="X174" s="12"/>
      <c r="Y174" s="12"/>
      <c r="Z174" s="12"/>
      <c r="AA174" s="12"/>
      <c r="AB174" s="12"/>
      <c r="AC174" s="12"/>
      <c r="AD174" s="12"/>
      <c r="AE174" s="12"/>
      <c r="AR174" s="208" t="s">
        <v>80</v>
      </c>
      <c r="AT174" s="209" t="s">
        <v>72</v>
      </c>
      <c r="AU174" s="209" t="s">
        <v>80</v>
      </c>
      <c r="AY174" s="208" t="s">
        <v>244</v>
      </c>
      <c r="BK174" s="210">
        <f>SUM(BK175:BK186)</f>
        <v>0</v>
      </c>
    </row>
    <row r="175" s="2" customFormat="1" ht="16.5" customHeight="1">
      <c r="A175" s="39"/>
      <c r="B175" s="40"/>
      <c r="C175" s="231" t="s">
        <v>957</v>
      </c>
      <c r="D175" s="231" t="s">
        <v>241</v>
      </c>
      <c r="E175" s="232" t="s">
        <v>3607</v>
      </c>
      <c r="F175" s="233" t="s">
        <v>3608</v>
      </c>
      <c r="G175" s="234" t="s">
        <v>258</v>
      </c>
      <c r="H175" s="235">
        <v>9</v>
      </c>
      <c r="I175" s="236"/>
      <c r="J175" s="237">
        <f>ROUND(I175*H175,2)</f>
        <v>0</v>
      </c>
      <c r="K175" s="233" t="s">
        <v>359</v>
      </c>
      <c r="L175" s="238"/>
      <c r="M175" s="239" t="s">
        <v>19</v>
      </c>
      <c r="N175" s="240" t="s">
        <v>44</v>
      </c>
      <c r="O175" s="85"/>
      <c r="P175" s="222">
        <f>O175*H175</f>
        <v>0</v>
      </c>
      <c r="Q175" s="222">
        <v>0</v>
      </c>
      <c r="R175" s="222">
        <f>Q175*H175</f>
        <v>0</v>
      </c>
      <c r="S175" s="222">
        <v>0</v>
      </c>
      <c r="T175" s="223">
        <f>S175*H175</f>
        <v>0</v>
      </c>
      <c r="U175" s="39"/>
      <c r="V175" s="39"/>
      <c r="W175" s="39"/>
      <c r="X175" s="39"/>
      <c r="Y175" s="39"/>
      <c r="Z175" s="39"/>
      <c r="AA175" s="39"/>
      <c r="AB175" s="39"/>
      <c r="AC175" s="39"/>
      <c r="AD175" s="39"/>
      <c r="AE175" s="39"/>
      <c r="AR175" s="224" t="s">
        <v>364</v>
      </c>
      <c r="AT175" s="224" t="s">
        <v>241</v>
      </c>
      <c r="AU175" s="224" t="s">
        <v>82</v>
      </c>
      <c r="AY175" s="18" t="s">
        <v>244</v>
      </c>
      <c r="BE175" s="225">
        <f>IF(N175="základní",J175,0)</f>
        <v>0</v>
      </c>
      <c r="BF175" s="225">
        <f>IF(N175="snížená",J175,0)</f>
        <v>0</v>
      </c>
      <c r="BG175" s="225">
        <f>IF(N175="zákl. přenesená",J175,0)</f>
        <v>0</v>
      </c>
      <c r="BH175" s="225">
        <f>IF(N175="sníž. přenesená",J175,0)</f>
        <v>0</v>
      </c>
      <c r="BI175" s="225">
        <f>IF(N175="nulová",J175,0)</f>
        <v>0</v>
      </c>
      <c r="BJ175" s="18" t="s">
        <v>80</v>
      </c>
      <c r="BK175" s="225">
        <f>ROUND(I175*H175,2)</f>
        <v>0</v>
      </c>
      <c r="BL175" s="18" t="s">
        <v>279</v>
      </c>
      <c r="BM175" s="224" t="s">
        <v>3609</v>
      </c>
    </row>
    <row r="176" s="2" customFormat="1" ht="16.5" customHeight="1">
      <c r="A176" s="39"/>
      <c r="B176" s="40"/>
      <c r="C176" s="231" t="s">
        <v>961</v>
      </c>
      <c r="D176" s="231" t="s">
        <v>241</v>
      </c>
      <c r="E176" s="232" t="s">
        <v>3610</v>
      </c>
      <c r="F176" s="233" t="s">
        <v>3611</v>
      </c>
      <c r="G176" s="234" t="s">
        <v>258</v>
      </c>
      <c r="H176" s="235">
        <v>5</v>
      </c>
      <c r="I176" s="236"/>
      <c r="J176" s="237">
        <f>ROUND(I176*H176,2)</f>
        <v>0</v>
      </c>
      <c r="K176" s="233" t="s">
        <v>359</v>
      </c>
      <c r="L176" s="238"/>
      <c r="M176" s="239" t="s">
        <v>19</v>
      </c>
      <c r="N176" s="240" t="s">
        <v>44</v>
      </c>
      <c r="O176" s="85"/>
      <c r="P176" s="222">
        <f>O176*H176</f>
        <v>0</v>
      </c>
      <c r="Q176" s="222">
        <v>0</v>
      </c>
      <c r="R176" s="222">
        <f>Q176*H176</f>
        <v>0</v>
      </c>
      <c r="S176" s="222">
        <v>0</v>
      </c>
      <c r="T176" s="223">
        <f>S176*H176</f>
        <v>0</v>
      </c>
      <c r="U176" s="39"/>
      <c r="V176" s="39"/>
      <c r="W176" s="39"/>
      <c r="X176" s="39"/>
      <c r="Y176" s="39"/>
      <c r="Z176" s="39"/>
      <c r="AA176" s="39"/>
      <c r="AB176" s="39"/>
      <c r="AC176" s="39"/>
      <c r="AD176" s="39"/>
      <c r="AE176" s="39"/>
      <c r="AR176" s="224" t="s">
        <v>364</v>
      </c>
      <c r="AT176" s="224" t="s">
        <v>241</v>
      </c>
      <c r="AU176" s="224" t="s">
        <v>82</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279</v>
      </c>
      <c r="BM176" s="224" t="s">
        <v>3612</v>
      </c>
    </row>
    <row r="177" s="2" customFormat="1" ht="16.5" customHeight="1">
      <c r="A177" s="39"/>
      <c r="B177" s="40"/>
      <c r="C177" s="231" t="s">
        <v>965</v>
      </c>
      <c r="D177" s="231" t="s">
        <v>241</v>
      </c>
      <c r="E177" s="232" t="s">
        <v>3613</v>
      </c>
      <c r="F177" s="233" t="s">
        <v>3614</v>
      </c>
      <c r="G177" s="234" t="s">
        <v>258</v>
      </c>
      <c r="H177" s="235">
        <v>1</v>
      </c>
      <c r="I177" s="236"/>
      <c r="J177" s="237">
        <f>ROUND(I177*H177,2)</f>
        <v>0</v>
      </c>
      <c r="K177" s="233" t="s">
        <v>359</v>
      </c>
      <c r="L177" s="238"/>
      <c r="M177" s="239" t="s">
        <v>19</v>
      </c>
      <c r="N177" s="240"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364</v>
      </c>
      <c r="AT177" s="224" t="s">
        <v>241</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279</v>
      </c>
      <c r="BM177" s="224" t="s">
        <v>3615</v>
      </c>
    </row>
    <row r="178" s="2" customFormat="1" ht="21.75" customHeight="1">
      <c r="A178" s="39"/>
      <c r="B178" s="40"/>
      <c r="C178" s="231" t="s">
        <v>969</v>
      </c>
      <c r="D178" s="231" t="s">
        <v>241</v>
      </c>
      <c r="E178" s="232" t="s">
        <v>3616</v>
      </c>
      <c r="F178" s="233" t="s">
        <v>3617</v>
      </c>
      <c r="G178" s="234" t="s">
        <v>258</v>
      </c>
      <c r="H178" s="235">
        <v>3</v>
      </c>
      <c r="I178" s="236"/>
      <c r="J178" s="237">
        <f>ROUND(I178*H178,2)</f>
        <v>0</v>
      </c>
      <c r="K178" s="233" t="s">
        <v>359</v>
      </c>
      <c r="L178" s="238"/>
      <c r="M178" s="239" t="s">
        <v>19</v>
      </c>
      <c r="N178" s="240"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364</v>
      </c>
      <c r="AT178" s="224" t="s">
        <v>241</v>
      </c>
      <c r="AU178" s="224" t="s">
        <v>82</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279</v>
      </c>
      <c r="BM178" s="224" t="s">
        <v>3618</v>
      </c>
    </row>
    <row r="179" s="2" customFormat="1" ht="16.5" customHeight="1">
      <c r="A179" s="39"/>
      <c r="B179" s="40"/>
      <c r="C179" s="231" t="s">
        <v>973</v>
      </c>
      <c r="D179" s="231" t="s">
        <v>241</v>
      </c>
      <c r="E179" s="232" t="s">
        <v>3619</v>
      </c>
      <c r="F179" s="233" t="s">
        <v>3620</v>
      </c>
      <c r="G179" s="234" t="s">
        <v>258</v>
      </c>
      <c r="H179" s="235">
        <v>3</v>
      </c>
      <c r="I179" s="236"/>
      <c r="J179" s="237">
        <f>ROUND(I179*H179,2)</f>
        <v>0</v>
      </c>
      <c r="K179" s="233" t="s">
        <v>359</v>
      </c>
      <c r="L179" s="238"/>
      <c r="M179" s="239" t="s">
        <v>19</v>
      </c>
      <c r="N179" s="240"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364</v>
      </c>
      <c r="AT179" s="224" t="s">
        <v>241</v>
      </c>
      <c r="AU179" s="224" t="s">
        <v>82</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279</v>
      </c>
      <c r="BM179" s="224" t="s">
        <v>3621</v>
      </c>
    </row>
    <row r="180" s="2" customFormat="1" ht="16.5" customHeight="1">
      <c r="A180" s="39"/>
      <c r="B180" s="40"/>
      <c r="C180" s="231" t="s">
        <v>977</v>
      </c>
      <c r="D180" s="231" t="s">
        <v>241</v>
      </c>
      <c r="E180" s="232" t="s">
        <v>3622</v>
      </c>
      <c r="F180" s="233" t="s">
        <v>3623</v>
      </c>
      <c r="G180" s="234" t="s">
        <v>258</v>
      </c>
      <c r="H180" s="235">
        <v>1</v>
      </c>
      <c r="I180" s="236"/>
      <c r="J180" s="237">
        <f>ROUND(I180*H180,2)</f>
        <v>0</v>
      </c>
      <c r="K180" s="233" t="s">
        <v>359</v>
      </c>
      <c r="L180" s="238"/>
      <c r="M180" s="239" t="s">
        <v>19</v>
      </c>
      <c r="N180" s="240" t="s">
        <v>44</v>
      </c>
      <c r="O180" s="85"/>
      <c r="P180" s="222">
        <f>O180*H180</f>
        <v>0</v>
      </c>
      <c r="Q180" s="222">
        <v>0</v>
      </c>
      <c r="R180" s="222">
        <f>Q180*H180</f>
        <v>0</v>
      </c>
      <c r="S180" s="222">
        <v>0</v>
      </c>
      <c r="T180" s="223">
        <f>S180*H180</f>
        <v>0</v>
      </c>
      <c r="U180" s="39"/>
      <c r="V180" s="39"/>
      <c r="W180" s="39"/>
      <c r="X180" s="39"/>
      <c r="Y180" s="39"/>
      <c r="Z180" s="39"/>
      <c r="AA180" s="39"/>
      <c r="AB180" s="39"/>
      <c r="AC180" s="39"/>
      <c r="AD180" s="39"/>
      <c r="AE180" s="39"/>
      <c r="AR180" s="224" t="s">
        <v>364</v>
      </c>
      <c r="AT180" s="224" t="s">
        <v>241</v>
      </c>
      <c r="AU180" s="224" t="s">
        <v>82</v>
      </c>
      <c r="AY180" s="18" t="s">
        <v>244</v>
      </c>
      <c r="BE180" s="225">
        <f>IF(N180="základní",J180,0)</f>
        <v>0</v>
      </c>
      <c r="BF180" s="225">
        <f>IF(N180="snížená",J180,0)</f>
        <v>0</v>
      </c>
      <c r="BG180" s="225">
        <f>IF(N180="zákl. přenesená",J180,0)</f>
        <v>0</v>
      </c>
      <c r="BH180" s="225">
        <f>IF(N180="sníž. přenesená",J180,0)</f>
        <v>0</v>
      </c>
      <c r="BI180" s="225">
        <f>IF(N180="nulová",J180,0)</f>
        <v>0</v>
      </c>
      <c r="BJ180" s="18" t="s">
        <v>80</v>
      </c>
      <c r="BK180" s="225">
        <f>ROUND(I180*H180,2)</f>
        <v>0</v>
      </c>
      <c r="BL180" s="18" t="s">
        <v>279</v>
      </c>
      <c r="BM180" s="224" t="s">
        <v>3624</v>
      </c>
    </row>
    <row r="181" s="2" customFormat="1" ht="16.5" customHeight="1">
      <c r="A181" s="39"/>
      <c r="B181" s="40"/>
      <c r="C181" s="231" t="s">
        <v>981</v>
      </c>
      <c r="D181" s="231" t="s">
        <v>241</v>
      </c>
      <c r="E181" s="232" t="s">
        <v>3625</v>
      </c>
      <c r="F181" s="233" t="s">
        <v>3626</v>
      </c>
      <c r="G181" s="234" t="s">
        <v>258</v>
      </c>
      <c r="H181" s="235">
        <v>1</v>
      </c>
      <c r="I181" s="236"/>
      <c r="J181" s="237">
        <f>ROUND(I181*H181,2)</f>
        <v>0</v>
      </c>
      <c r="K181" s="233" t="s">
        <v>359</v>
      </c>
      <c r="L181" s="238"/>
      <c r="M181" s="239" t="s">
        <v>19</v>
      </c>
      <c r="N181" s="240"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364</v>
      </c>
      <c r="AT181" s="224" t="s">
        <v>241</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279</v>
      </c>
      <c r="BM181" s="224" t="s">
        <v>3627</v>
      </c>
    </row>
    <row r="182" s="2" customFormat="1" ht="16.5" customHeight="1">
      <c r="A182" s="39"/>
      <c r="B182" s="40"/>
      <c r="C182" s="231" t="s">
        <v>985</v>
      </c>
      <c r="D182" s="231" t="s">
        <v>241</v>
      </c>
      <c r="E182" s="232" t="s">
        <v>3628</v>
      </c>
      <c r="F182" s="233" t="s">
        <v>3629</v>
      </c>
      <c r="G182" s="234" t="s">
        <v>258</v>
      </c>
      <c r="H182" s="235">
        <v>1</v>
      </c>
      <c r="I182" s="236"/>
      <c r="J182" s="237">
        <f>ROUND(I182*H182,2)</f>
        <v>0</v>
      </c>
      <c r="K182" s="233" t="s">
        <v>359</v>
      </c>
      <c r="L182" s="238"/>
      <c r="M182" s="239" t="s">
        <v>19</v>
      </c>
      <c r="N182" s="240" t="s">
        <v>44</v>
      </c>
      <c r="O182" s="85"/>
      <c r="P182" s="222">
        <f>O182*H182</f>
        <v>0</v>
      </c>
      <c r="Q182" s="222">
        <v>0</v>
      </c>
      <c r="R182" s="222">
        <f>Q182*H182</f>
        <v>0</v>
      </c>
      <c r="S182" s="222">
        <v>0</v>
      </c>
      <c r="T182" s="223">
        <f>S182*H182</f>
        <v>0</v>
      </c>
      <c r="U182" s="39"/>
      <c r="V182" s="39"/>
      <c r="W182" s="39"/>
      <c r="X182" s="39"/>
      <c r="Y182" s="39"/>
      <c r="Z182" s="39"/>
      <c r="AA182" s="39"/>
      <c r="AB182" s="39"/>
      <c r="AC182" s="39"/>
      <c r="AD182" s="39"/>
      <c r="AE182" s="39"/>
      <c r="AR182" s="224" t="s">
        <v>364</v>
      </c>
      <c r="AT182" s="224" t="s">
        <v>241</v>
      </c>
      <c r="AU182" s="224" t="s">
        <v>82</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279</v>
      </c>
      <c r="BM182" s="224" t="s">
        <v>3630</v>
      </c>
    </row>
    <row r="183" s="2" customFormat="1" ht="33" customHeight="1">
      <c r="A183" s="39"/>
      <c r="B183" s="40"/>
      <c r="C183" s="213" t="s">
        <v>989</v>
      </c>
      <c r="D183" s="213" t="s">
        <v>247</v>
      </c>
      <c r="E183" s="214" t="s">
        <v>3631</v>
      </c>
      <c r="F183" s="215" t="s">
        <v>3632</v>
      </c>
      <c r="G183" s="216" t="s">
        <v>258</v>
      </c>
      <c r="H183" s="217">
        <v>15</v>
      </c>
      <c r="I183" s="218"/>
      <c r="J183" s="219">
        <f>ROUND(I183*H183,2)</f>
        <v>0</v>
      </c>
      <c r="K183" s="215" t="s">
        <v>359</v>
      </c>
      <c r="L183" s="45"/>
      <c r="M183" s="220" t="s">
        <v>19</v>
      </c>
      <c r="N183" s="221" t="s">
        <v>44</v>
      </c>
      <c r="O183" s="85"/>
      <c r="P183" s="222">
        <f>O183*H183</f>
        <v>0</v>
      </c>
      <c r="Q183" s="222">
        <v>0</v>
      </c>
      <c r="R183" s="222">
        <f>Q183*H183</f>
        <v>0</v>
      </c>
      <c r="S183" s="222">
        <v>0</v>
      </c>
      <c r="T183" s="223">
        <f>S183*H183</f>
        <v>0</v>
      </c>
      <c r="U183" s="39"/>
      <c r="V183" s="39"/>
      <c r="W183" s="39"/>
      <c r="X183" s="39"/>
      <c r="Y183" s="39"/>
      <c r="Z183" s="39"/>
      <c r="AA183" s="39"/>
      <c r="AB183" s="39"/>
      <c r="AC183" s="39"/>
      <c r="AD183" s="39"/>
      <c r="AE183" s="39"/>
      <c r="AR183" s="224" t="s">
        <v>80</v>
      </c>
      <c r="AT183" s="224" t="s">
        <v>247</v>
      </c>
      <c r="AU183" s="224" t="s">
        <v>82</v>
      </c>
      <c r="AY183" s="18" t="s">
        <v>244</v>
      </c>
      <c r="BE183" s="225">
        <f>IF(N183="základní",J183,0)</f>
        <v>0</v>
      </c>
      <c r="BF183" s="225">
        <f>IF(N183="snížená",J183,0)</f>
        <v>0</v>
      </c>
      <c r="BG183" s="225">
        <f>IF(N183="zákl. přenesená",J183,0)</f>
        <v>0</v>
      </c>
      <c r="BH183" s="225">
        <f>IF(N183="sníž. přenesená",J183,0)</f>
        <v>0</v>
      </c>
      <c r="BI183" s="225">
        <f>IF(N183="nulová",J183,0)</f>
        <v>0</v>
      </c>
      <c r="BJ183" s="18" t="s">
        <v>80</v>
      </c>
      <c r="BK183" s="225">
        <f>ROUND(I183*H183,2)</f>
        <v>0</v>
      </c>
      <c r="BL183" s="18" t="s">
        <v>80</v>
      </c>
      <c r="BM183" s="224" t="s">
        <v>3633</v>
      </c>
    </row>
    <row r="184" s="2" customFormat="1" ht="37.8" customHeight="1">
      <c r="A184" s="39"/>
      <c r="B184" s="40"/>
      <c r="C184" s="213" t="s">
        <v>993</v>
      </c>
      <c r="D184" s="213" t="s">
        <v>247</v>
      </c>
      <c r="E184" s="214" t="s">
        <v>3634</v>
      </c>
      <c r="F184" s="215" t="s">
        <v>3635</v>
      </c>
      <c r="G184" s="216" t="s">
        <v>258</v>
      </c>
      <c r="H184" s="217">
        <v>21</v>
      </c>
      <c r="I184" s="218"/>
      <c r="J184" s="219">
        <f>ROUND(I184*H184,2)</f>
        <v>0</v>
      </c>
      <c r="K184" s="215" t="s">
        <v>359</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264</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264</v>
      </c>
      <c r="BM184" s="224" t="s">
        <v>3636</v>
      </c>
    </row>
    <row r="185" s="2" customFormat="1" ht="16.5" customHeight="1">
      <c r="A185" s="39"/>
      <c r="B185" s="40"/>
      <c r="C185" s="213" t="s">
        <v>997</v>
      </c>
      <c r="D185" s="213" t="s">
        <v>247</v>
      </c>
      <c r="E185" s="214" t="s">
        <v>3637</v>
      </c>
      <c r="F185" s="215" t="s">
        <v>3638</v>
      </c>
      <c r="G185" s="216" t="s">
        <v>258</v>
      </c>
      <c r="H185" s="217">
        <v>3</v>
      </c>
      <c r="I185" s="218"/>
      <c r="J185" s="219">
        <f>ROUND(I185*H185,2)</f>
        <v>0</v>
      </c>
      <c r="K185" s="215" t="s">
        <v>359</v>
      </c>
      <c r="L185" s="45"/>
      <c r="M185" s="220" t="s">
        <v>19</v>
      </c>
      <c r="N185" s="221" t="s">
        <v>44</v>
      </c>
      <c r="O185" s="85"/>
      <c r="P185" s="222">
        <f>O185*H185</f>
        <v>0</v>
      </c>
      <c r="Q185" s="222">
        <v>0</v>
      </c>
      <c r="R185" s="222">
        <f>Q185*H185</f>
        <v>0</v>
      </c>
      <c r="S185" s="222">
        <v>0</v>
      </c>
      <c r="T185" s="223">
        <f>S185*H185</f>
        <v>0</v>
      </c>
      <c r="U185" s="39"/>
      <c r="V185" s="39"/>
      <c r="W185" s="39"/>
      <c r="X185" s="39"/>
      <c r="Y185" s="39"/>
      <c r="Z185" s="39"/>
      <c r="AA185" s="39"/>
      <c r="AB185" s="39"/>
      <c r="AC185" s="39"/>
      <c r="AD185" s="39"/>
      <c r="AE185" s="39"/>
      <c r="AR185" s="224" t="s">
        <v>80</v>
      </c>
      <c r="AT185" s="224" t="s">
        <v>247</v>
      </c>
      <c r="AU185" s="224" t="s">
        <v>82</v>
      </c>
      <c r="AY185" s="18" t="s">
        <v>244</v>
      </c>
      <c r="BE185" s="225">
        <f>IF(N185="základní",J185,0)</f>
        <v>0</v>
      </c>
      <c r="BF185" s="225">
        <f>IF(N185="snížená",J185,0)</f>
        <v>0</v>
      </c>
      <c r="BG185" s="225">
        <f>IF(N185="zákl. přenesená",J185,0)</f>
        <v>0</v>
      </c>
      <c r="BH185" s="225">
        <f>IF(N185="sníž. přenesená",J185,0)</f>
        <v>0</v>
      </c>
      <c r="BI185" s="225">
        <f>IF(N185="nulová",J185,0)</f>
        <v>0</v>
      </c>
      <c r="BJ185" s="18" t="s">
        <v>80</v>
      </c>
      <c r="BK185" s="225">
        <f>ROUND(I185*H185,2)</f>
        <v>0</v>
      </c>
      <c r="BL185" s="18" t="s">
        <v>80</v>
      </c>
      <c r="BM185" s="224" t="s">
        <v>3639</v>
      </c>
    </row>
    <row r="186" s="2" customFormat="1" ht="16.5" customHeight="1">
      <c r="A186" s="39"/>
      <c r="B186" s="40"/>
      <c r="C186" s="213" t="s">
        <v>1001</v>
      </c>
      <c r="D186" s="213" t="s">
        <v>247</v>
      </c>
      <c r="E186" s="214" t="s">
        <v>3640</v>
      </c>
      <c r="F186" s="215" t="s">
        <v>3641</v>
      </c>
      <c r="G186" s="216" t="s">
        <v>258</v>
      </c>
      <c r="H186" s="217">
        <v>9</v>
      </c>
      <c r="I186" s="218"/>
      <c r="J186" s="219">
        <f>ROUND(I186*H186,2)</f>
        <v>0</v>
      </c>
      <c r="K186" s="215" t="s">
        <v>359</v>
      </c>
      <c r="L186" s="45"/>
      <c r="M186" s="220" t="s">
        <v>19</v>
      </c>
      <c r="N186" s="221" t="s">
        <v>44</v>
      </c>
      <c r="O186" s="85"/>
      <c r="P186" s="222">
        <f>O186*H186</f>
        <v>0</v>
      </c>
      <c r="Q186" s="222">
        <v>0</v>
      </c>
      <c r="R186" s="222">
        <f>Q186*H186</f>
        <v>0</v>
      </c>
      <c r="S186" s="222">
        <v>0</v>
      </c>
      <c r="T186" s="223">
        <f>S186*H186</f>
        <v>0</v>
      </c>
      <c r="U186" s="39"/>
      <c r="V186" s="39"/>
      <c r="W186" s="39"/>
      <c r="X186" s="39"/>
      <c r="Y186" s="39"/>
      <c r="Z186" s="39"/>
      <c r="AA186" s="39"/>
      <c r="AB186" s="39"/>
      <c r="AC186" s="39"/>
      <c r="AD186" s="39"/>
      <c r="AE186" s="39"/>
      <c r="AR186" s="224" t="s">
        <v>80</v>
      </c>
      <c r="AT186" s="224" t="s">
        <v>247</v>
      </c>
      <c r="AU186" s="224" t="s">
        <v>82</v>
      </c>
      <c r="AY186" s="18" t="s">
        <v>244</v>
      </c>
      <c r="BE186" s="225">
        <f>IF(N186="základní",J186,0)</f>
        <v>0</v>
      </c>
      <c r="BF186" s="225">
        <f>IF(N186="snížená",J186,0)</f>
        <v>0</v>
      </c>
      <c r="BG186" s="225">
        <f>IF(N186="zákl. přenesená",J186,0)</f>
        <v>0</v>
      </c>
      <c r="BH186" s="225">
        <f>IF(N186="sníž. přenesená",J186,0)</f>
        <v>0</v>
      </c>
      <c r="BI186" s="225">
        <f>IF(N186="nulová",J186,0)</f>
        <v>0</v>
      </c>
      <c r="BJ186" s="18" t="s">
        <v>80</v>
      </c>
      <c r="BK186" s="225">
        <f>ROUND(I186*H186,2)</f>
        <v>0</v>
      </c>
      <c r="BL186" s="18" t="s">
        <v>80</v>
      </c>
      <c r="BM186" s="224" t="s">
        <v>3642</v>
      </c>
    </row>
    <row r="187" s="12" customFormat="1" ht="22.8" customHeight="1">
      <c r="A187" s="12"/>
      <c r="B187" s="197"/>
      <c r="C187" s="198"/>
      <c r="D187" s="199" t="s">
        <v>72</v>
      </c>
      <c r="E187" s="211" t="s">
        <v>1680</v>
      </c>
      <c r="F187" s="211" t="s">
        <v>3643</v>
      </c>
      <c r="G187" s="198"/>
      <c r="H187" s="198"/>
      <c r="I187" s="201"/>
      <c r="J187" s="212">
        <f>BK187</f>
        <v>0</v>
      </c>
      <c r="K187" s="198"/>
      <c r="L187" s="203"/>
      <c r="M187" s="204"/>
      <c r="N187" s="205"/>
      <c r="O187" s="205"/>
      <c r="P187" s="206">
        <f>SUM(P188:P195)</f>
        <v>0</v>
      </c>
      <c r="Q187" s="205"/>
      <c r="R187" s="206">
        <f>SUM(R188:R195)</f>
        <v>0</v>
      </c>
      <c r="S187" s="205"/>
      <c r="T187" s="207">
        <f>SUM(T188:T195)</f>
        <v>0</v>
      </c>
      <c r="U187" s="12"/>
      <c r="V187" s="12"/>
      <c r="W187" s="12"/>
      <c r="X187" s="12"/>
      <c r="Y187" s="12"/>
      <c r="Z187" s="12"/>
      <c r="AA187" s="12"/>
      <c r="AB187" s="12"/>
      <c r="AC187" s="12"/>
      <c r="AD187" s="12"/>
      <c r="AE187" s="12"/>
      <c r="AR187" s="208" t="s">
        <v>80</v>
      </c>
      <c r="AT187" s="209" t="s">
        <v>72</v>
      </c>
      <c r="AU187" s="209" t="s">
        <v>80</v>
      </c>
      <c r="AY187" s="208" t="s">
        <v>244</v>
      </c>
      <c r="BK187" s="210">
        <f>SUM(BK188:BK195)</f>
        <v>0</v>
      </c>
    </row>
    <row r="188" s="2" customFormat="1" ht="16.5" customHeight="1">
      <c r="A188" s="39"/>
      <c r="B188" s="40"/>
      <c r="C188" s="231" t="s">
        <v>1005</v>
      </c>
      <c r="D188" s="231" t="s">
        <v>241</v>
      </c>
      <c r="E188" s="232" t="s">
        <v>3644</v>
      </c>
      <c r="F188" s="233" t="s">
        <v>3645</v>
      </c>
      <c r="G188" s="234" t="s">
        <v>258</v>
      </c>
      <c r="H188" s="235">
        <v>24</v>
      </c>
      <c r="I188" s="236"/>
      <c r="J188" s="237">
        <f>ROUND(I188*H188,2)</f>
        <v>0</v>
      </c>
      <c r="K188" s="233" t="s">
        <v>359</v>
      </c>
      <c r="L188" s="238"/>
      <c r="M188" s="239" t="s">
        <v>19</v>
      </c>
      <c r="N188" s="240" t="s">
        <v>44</v>
      </c>
      <c r="O188" s="85"/>
      <c r="P188" s="222">
        <f>O188*H188</f>
        <v>0</v>
      </c>
      <c r="Q188" s="222">
        <v>0</v>
      </c>
      <c r="R188" s="222">
        <f>Q188*H188</f>
        <v>0</v>
      </c>
      <c r="S188" s="222">
        <v>0</v>
      </c>
      <c r="T188" s="223">
        <f>S188*H188</f>
        <v>0</v>
      </c>
      <c r="U188" s="39"/>
      <c r="V188" s="39"/>
      <c r="W188" s="39"/>
      <c r="X188" s="39"/>
      <c r="Y188" s="39"/>
      <c r="Z188" s="39"/>
      <c r="AA188" s="39"/>
      <c r="AB188" s="39"/>
      <c r="AC188" s="39"/>
      <c r="AD188" s="39"/>
      <c r="AE188" s="39"/>
      <c r="AR188" s="224" t="s">
        <v>364</v>
      </c>
      <c r="AT188" s="224" t="s">
        <v>241</v>
      </c>
      <c r="AU188" s="224" t="s">
        <v>82</v>
      </c>
      <c r="AY188" s="18" t="s">
        <v>244</v>
      </c>
      <c r="BE188" s="225">
        <f>IF(N188="základní",J188,0)</f>
        <v>0</v>
      </c>
      <c r="BF188" s="225">
        <f>IF(N188="snížená",J188,0)</f>
        <v>0</v>
      </c>
      <c r="BG188" s="225">
        <f>IF(N188="zákl. přenesená",J188,0)</f>
        <v>0</v>
      </c>
      <c r="BH188" s="225">
        <f>IF(N188="sníž. přenesená",J188,0)</f>
        <v>0</v>
      </c>
      <c r="BI188" s="225">
        <f>IF(N188="nulová",J188,0)</f>
        <v>0</v>
      </c>
      <c r="BJ188" s="18" t="s">
        <v>80</v>
      </c>
      <c r="BK188" s="225">
        <f>ROUND(I188*H188,2)</f>
        <v>0</v>
      </c>
      <c r="BL188" s="18" t="s">
        <v>279</v>
      </c>
      <c r="BM188" s="224" t="s">
        <v>3646</v>
      </c>
    </row>
    <row r="189" s="2" customFormat="1">
      <c r="A189" s="39"/>
      <c r="B189" s="40"/>
      <c r="C189" s="41"/>
      <c r="D189" s="241" t="s">
        <v>282</v>
      </c>
      <c r="E189" s="41"/>
      <c r="F189" s="242" t="s">
        <v>3647</v>
      </c>
      <c r="G189" s="41"/>
      <c r="H189" s="41"/>
      <c r="I189" s="228"/>
      <c r="J189" s="41"/>
      <c r="K189" s="41"/>
      <c r="L189" s="45"/>
      <c r="M189" s="229"/>
      <c r="N189" s="230"/>
      <c r="O189" s="85"/>
      <c r="P189" s="85"/>
      <c r="Q189" s="85"/>
      <c r="R189" s="85"/>
      <c r="S189" s="85"/>
      <c r="T189" s="86"/>
      <c r="U189" s="39"/>
      <c r="V189" s="39"/>
      <c r="W189" s="39"/>
      <c r="X189" s="39"/>
      <c r="Y189" s="39"/>
      <c r="Z189" s="39"/>
      <c r="AA189" s="39"/>
      <c r="AB189" s="39"/>
      <c r="AC189" s="39"/>
      <c r="AD189" s="39"/>
      <c r="AE189" s="39"/>
      <c r="AT189" s="18" t="s">
        <v>282</v>
      </c>
      <c r="AU189" s="18" t="s">
        <v>82</v>
      </c>
    </row>
    <row r="190" s="2" customFormat="1" ht="16.5" customHeight="1">
      <c r="A190" s="39"/>
      <c r="B190" s="40"/>
      <c r="C190" s="213" t="s">
        <v>1009</v>
      </c>
      <c r="D190" s="213" t="s">
        <v>247</v>
      </c>
      <c r="E190" s="214" t="s">
        <v>3648</v>
      </c>
      <c r="F190" s="215" t="s">
        <v>3649</v>
      </c>
      <c r="G190" s="216" t="s">
        <v>258</v>
      </c>
      <c r="H190" s="217">
        <v>24</v>
      </c>
      <c r="I190" s="218"/>
      <c r="J190" s="219">
        <f>ROUND(I190*H190,2)</f>
        <v>0</v>
      </c>
      <c r="K190" s="215" t="s">
        <v>359</v>
      </c>
      <c r="L190" s="45"/>
      <c r="M190" s="220" t="s">
        <v>19</v>
      </c>
      <c r="N190" s="221" t="s">
        <v>44</v>
      </c>
      <c r="O190" s="85"/>
      <c r="P190" s="222">
        <f>O190*H190</f>
        <v>0</v>
      </c>
      <c r="Q190" s="222">
        <v>0</v>
      </c>
      <c r="R190" s="222">
        <f>Q190*H190</f>
        <v>0</v>
      </c>
      <c r="S190" s="222">
        <v>0</v>
      </c>
      <c r="T190" s="223">
        <f>S190*H190</f>
        <v>0</v>
      </c>
      <c r="U190" s="39"/>
      <c r="V190" s="39"/>
      <c r="W190" s="39"/>
      <c r="X190" s="39"/>
      <c r="Y190" s="39"/>
      <c r="Z190" s="39"/>
      <c r="AA190" s="39"/>
      <c r="AB190" s="39"/>
      <c r="AC190" s="39"/>
      <c r="AD190" s="39"/>
      <c r="AE190" s="39"/>
      <c r="AR190" s="224" t="s">
        <v>252</v>
      </c>
      <c r="AT190" s="224" t="s">
        <v>247</v>
      </c>
      <c r="AU190" s="224" t="s">
        <v>82</v>
      </c>
      <c r="AY190" s="18" t="s">
        <v>244</v>
      </c>
      <c r="BE190" s="225">
        <f>IF(N190="základní",J190,0)</f>
        <v>0</v>
      </c>
      <c r="BF190" s="225">
        <f>IF(N190="snížená",J190,0)</f>
        <v>0</v>
      </c>
      <c r="BG190" s="225">
        <f>IF(N190="zákl. přenesená",J190,0)</f>
        <v>0</v>
      </c>
      <c r="BH190" s="225">
        <f>IF(N190="sníž. přenesená",J190,0)</f>
        <v>0</v>
      </c>
      <c r="BI190" s="225">
        <f>IF(N190="nulová",J190,0)</f>
        <v>0</v>
      </c>
      <c r="BJ190" s="18" t="s">
        <v>80</v>
      </c>
      <c r="BK190" s="225">
        <f>ROUND(I190*H190,2)</f>
        <v>0</v>
      </c>
      <c r="BL190" s="18" t="s">
        <v>252</v>
      </c>
      <c r="BM190" s="224" t="s">
        <v>3650</v>
      </c>
    </row>
    <row r="191" s="2" customFormat="1" ht="16.5" customHeight="1">
      <c r="A191" s="39"/>
      <c r="B191" s="40"/>
      <c r="C191" s="231" t="s">
        <v>1013</v>
      </c>
      <c r="D191" s="231" t="s">
        <v>241</v>
      </c>
      <c r="E191" s="232" t="s">
        <v>3651</v>
      </c>
      <c r="F191" s="233" t="s">
        <v>3652</v>
      </c>
      <c r="G191" s="234" t="s">
        <v>258</v>
      </c>
      <c r="H191" s="235">
        <v>3</v>
      </c>
      <c r="I191" s="236"/>
      <c r="J191" s="237">
        <f>ROUND(I191*H191,2)</f>
        <v>0</v>
      </c>
      <c r="K191" s="233" t="s">
        <v>359</v>
      </c>
      <c r="L191" s="238"/>
      <c r="M191" s="239" t="s">
        <v>19</v>
      </c>
      <c r="N191" s="240" t="s">
        <v>44</v>
      </c>
      <c r="O191" s="85"/>
      <c r="P191" s="222">
        <f>O191*H191</f>
        <v>0</v>
      </c>
      <c r="Q191" s="222">
        <v>0</v>
      </c>
      <c r="R191" s="222">
        <f>Q191*H191</f>
        <v>0</v>
      </c>
      <c r="S191" s="222">
        <v>0</v>
      </c>
      <c r="T191" s="223">
        <f>S191*H191</f>
        <v>0</v>
      </c>
      <c r="U191" s="39"/>
      <c r="V191" s="39"/>
      <c r="W191" s="39"/>
      <c r="X191" s="39"/>
      <c r="Y191" s="39"/>
      <c r="Z191" s="39"/>
      <c r="AA191" s="39"/>
      <c r="AB191" s="39"/>
      <c r="AC191" s="39"/>
      <c r="AD191" s="39"/>
      <c r="AE191" s="39"/>
      <c r="AR191" s="224" t="s">
        <v>440</v>
      </c>
      <c r="AT191" s="224" t="s">
        <v>241</v>
      </c>
      <c r="AU191" s="224" t="s">
        <v>82</v>
      </c>
      <c r="AY191" s="18" t="s">
        <v>244</v>
      </c>
      <c r="BE191" s="225">
        <f>IF(N191="základní",J191,0)</f>
        <v>0</v>
      </c>
      <c r="BF191" s="225">
        <f>IF(N191="snížená",J191,0)</f>
        <v>0</v>
      </c>
      <c r="BG191" s="225">
        <f>IF(N191="zákl. přenesená",J191,0)</f>
        <v>0</v>
      </c>
      <c r="BH191" s="225">
        <f>IF(N191="sníž. přenesená",J191,0)</f>
        <v>0</v>
      </c>
      <c r="BI191" s="225">
        <f>IF(N191="nulová",J191,0)</f>
        <v>0</v>
      </c>
      <c r="BJ191" s="18" t="s">
        <v>80</v>
      </c>
      <c r="BK191" s="225">
        <f>ROUND(I191*H191,2)</f>
        <v>0</v>
      </c>
      <c r="BL191" s="18" t="s">
        <v>440</v>
      </c>
      <c r="BM191" s="224" t="s">
        <v>3653</v>
      </c>
    </row>
    <row r="192" s="2" customFormat="1">
      <c r="A192" s="39"/>
      <c r="B192" s="40"/>
      <c r="C192" s="41"/>
      <c r="D192" s="241" t="s">
        <v>282</v>
      </c>
      <c r="E192" s="41"/>
      <c r="F192" s="242" t="s">
        <v>3654</v>
      </c>
      <c r="G192" s="41"/>
      <c r="H192" s="41"/>
      <c r="I192" s="228"/>
      <c r="J192" s="41"/>
      <c r="K192" s="41"/>
      <c r="L192" s="45"/>
      <c r="M192" s="229"/>
      <c r="N192" s="230"/>
      <c r="O192" s="85"/>
      <c r="P192" s="85"/>
      <c r="Q192" s="85"/>
      <c r="R192" s="85"/>
      <c r="S192" s="85"/>
      <c r="T192" s="86"/>
      <c r="U192" s="39"/>
      <c r="V192" s="39"/>
      <c r="W192" s="39"/>
      <c r="X192" s="39"/>
      <c r="Y192" s="39"/>
      <c r="Z192" s="39"/>
      <c r="AA192" s="39"/>
      <c r="AB192" s="39"/>
      <c r="AC192" s="39"/>
      <c r="AD192" s="39"/>
      <c r="AE192" s="39"/>
      <c r="AT192" s="18" t="s">
        <v>282</v>
      </c>
      <c r="AU192" s="18" t="s">
        <v>82</v>
      </c>
    </row>
    <row r="193" s="2" customFormat="1" ht="16.5" customHeight="1">
      <c r="A193" s="39"/>
      <c r="B193" s="40"/>
      <c r="C193" s="213" t="s">
        <v>1015</v>
      </c>
      <c r="D193" s="213" t="s">
        <v>247</v>
      </c>
      <c r="E193" s="214" t="s">
        <v>3655</v>
      </c>
      <c r="F193" s="215" t="s">
        <v>3656</v>
      </c>
      <c r="G193" s="216" t="s">
        <v>258</v>
      </c>
      <c r="H193" s="217">
        <v>3</v>
      </c>
      <c r="I193" s="218"/>
      <c r="J193" s="219">
        <f>ROUND(I193*H193,2)</f>
        <v>0</v>
      </c>
      <c r="K193" s="215" t="s">
        <v>359</v>
      </c>
      <c r="L193" s="45"/>
      <c r="M193" s="220" t="s">
        <v>19</v>
      </c>
      <c r="N193" s="221" t="s">
        <v>44</v>
      </c>
      <c r="O193" s="85"/>
      <c r="P193" s="222">
        <f>O193*H193</f>
        <v>0</v>
      </c>
      <c r="Q193" s="222">
        <v>0</v>
      </c>
      <c r="R193" s="222">
        <f>Q193*H193</f>
        <v>0</v>
      </c>
      <c r="S193" s="222">
        <v>0</v>
      </c>
      <c r="T193" s="223">
        <f>S193*H193</f>
        <v>0</v>
      </c>
      <c r="U193" s="39"/>
      <c r="V193" s="39"/>
      <c r="W193" s="39"/>
      <c r="X193" s="39"/>
      <c r="Y193" s="39"/>
      <c r="Z193" s="39"/>
      <c r="AA193" s="39"/>
      <c r="AB193" s="39"/>
      <c r="AC193" s="39"/>
      <c r="AD193" s="39"/>
      <c r="AE193" s="39"/>
      <c r="AR193" s="224" t="s">
        <v>264</v>
      </c>
      <c r="AT193" s="224" t="s">
        <v>247</v>
      </c>
      <c r="AU193" s="224" t="s">
        <v>82</v>
      </c>
      <c r="AY193" s="18" t="s">
        <v>244</v>
      </c>
      <c r="BE193" s="225">
        <f>IF(N193="základní",J193,0)</f>
        <v>0</v>
      </c>
      <c r="BF193" s="225">
        <f>IF(N193="snížená",J193,0)</f>
        <v>0</v>
      </c>
      <c r="BG193" s="225">
        <f>IF(N193="zákl. přenesená",J193,0)</f>
        <v>0</v>
      </c>
      <c r="BH193" s="225">
        <f>IF(N193="sníž. přenesená",J193,0)</f>
        <v>0</v>
      </c>
      <c r="BI193" s="225">
        <f>IF(N193="nulová",J193,0)</f>
        <v>0</v>
      </c>
      <c r="BJ193" s="18" t="s">
        <v>80</v>
      </c>
      <c r="BK193" s="225">
        <f>ROUND(I193*H193,2)</f>
        <v>0</v>
      </c>
      <c r="BL193" s="18" t="s">
        <v>264</v>
      </c>
      <c r="BM193" s="224" t="s">
        <v>3657</v>
      </c>
    </row>
    <row r="194" s="2" customFormat="1" ht="16.5" customHeight="1">
      <c r="A194" s="39"/>
      <c r="B194" s="40"/>
      <c r="C194" s="213" t="s">
        <v>1019</v>
      </c>
      <c r="D194" s="213" t="s">
        <v>247</v>
      </c>
      <c r="E194" s="214" t="s">
        <v>551</v>
      </c>
      <c r="F194" s="215" t="s">
        <v>552</v>
      </c>
      <c r="G194" s="216" t="s">
        <v>258</v>
      </c>
      <c r="H194" s="217">
        <v>300</v>
      </c>
      <c r="I194" s="218"/>
      <c r="J194" s="219">
        <f>ROUND(I194*H194,2)</f>
        <v>0</v>
      </c>
      <c r="K194" s="215" t="s">
        <v>359</v>
      </c>
      <c r="L194" s="45"/>
      <c r="M194" s="220" t="s">
        <v>19</v>
      </c>
      <c r="N194" s="221" t="s">
        <v>44</v>
      </c>
      <c r="O194" s="85"/>
      <c r="P194" s="222">
        <f>O194*H194</f>
        <v>0</v>
      </c>
      <c r="Q194" s="222">
        <v>0</v>
      </c>
      <c r="R194" s="222">
        <f>Q194*H194</f>
        <v>0</v>
      </c>
      <c r="S194" s="222">
        <v>0</v>
      </c>
      <c r="T194" s="223">
        <f>S194*H194</f>
        <v>0</v>
      </c>
      <c r="U194" s="39"/>
      <c r="V194" s="39"/>
      <c r="W194" s="39"/>
      <c r="X194" s="39"/>
      <c r="Y194" s="39"/>
      <c r="Z194" s="39"/>
      <c r="AA194" s="39"/>
      <c r="AB194" s="39"/>
      <c r="AC194" s="39"/>
      <c r="AD194" s="39"/>
      <c r="AE194" s="39"/>
      <c r="AR194" s="224" t="s">
        <v>391</v>
      </c>
      <c r="AT194" s="224" t="s">
        <v>247</v>
      </c>
      <c r="AU194" s="224" t="s">
        <v>82</v>
      </c>
      <c r="AY194" s="18" t="s">
        <v>244</v>
      </c>
      <c r="BE194" s="225">
        <f>IF(N194="základní",J194,0)</f>
        <v>0</v>
      </c>
      <c r="BF194" s="225">
        <f>IF(N194="snížená",J194,0)</f>
        <v>0</v>
      </c>
      <c r="BG194" s="225">
        <f>IF(N194="zákl. přenesená",J194,0)</f>
        <v>0</v>
      </c>
      <c r="BH194" s="225">
        <f>IF(N194="sníž. přenesená",J194,0)</f>
        <v>0</v>
      </c>
      <c r="BI194" s="225">
        <f>IF(N194="nulová",J194,0)</f>
        <v>0</v>
      </c>
      <c r="BJ194" s="18" t="s">
        <v>80</v>
      </c>
      <c r="BK194" s="225">
        <f>ROUND(I194*H194,2)</f>
        <v>0</v>
      </c>
      <c r="BL194" s="18" t="s">
        <v>391</v>
      </c>
      <c r="BM194" s="224" t="s">
        <v>3658</v>
      </c>
    </row>
    <row r="195" s="2" customFormat="1" ht="16.5" customHeight="1">
      <c r="A195" s="39"/>
      <c r="B195" s="40"/>
      <c r="C195" s="213" t="s">
        <v>859</v>
      </c>
      <c r="D195" s="213" t="s">
        <v>247</v>
      </c>
      <c r="E195" s="214" t="s">
        <v>555</v>
      </c>
      <c r="F195" s="215" t="s">
        <v>556</v>
      </c>
      <c r="G195" s="216" t="s">
        <v>258</v>
      </c>
      <c r="H195" s="217">
        <v>100</v>
      </c>
      <c r="I195" s="218"/>
      <c r="J195" s="219">
        <f>ROUND(I195*H195,2)</f>
        <v>0</v>
      </c>
      <c r="K195" s="215" t="s">
        <v>359</v>
      </c>
      <c r="L195" s="45"/>
      <c r="M195" s="220" t="s">
        <v>19</v>
      </c>
      <c r="N195" s="221" t="s">
        <v>44</v>
      </c>
      <c r="O195" s="85"/>
      <c r="P195" s="222">
        <f>O195*H195</f>
        <v>0</v>
      </c>
      <c r="Q195" s="222">
        <v>0</v>
      </c>
      <c r="R195" s="222">
        <f>Q195*H195</f>
        <v>0</v>
      </c>
      <c r="S195" s="222">
        <v>0</v>
      </c>
      <c r="T195" s="223">
        <f>S195*H195</f>
        <v>0</v>
      </c>
      <c r="U195" s="39"/>
      <c r="V195" s="39"/>
      <c r="W195" s="39"/>
      <c r="X195" s="39"/>
      <c r="Y195" s="39"/>
      <c r="Z195" s="39"/>
      <c r="AA195" s="39"/>
      <c r="AB195" s="39"/>
      <c r="AC195" s="39"/>
      <c r="AD195" s="39"/>
      <c r="AE195" s="39"/>
      <c r="AR195" s="224" t="s">
        <v>80</v>
      </c>
      <c r="AT195" s="224" t="s">
        <v>247</v>
      </c>
      <c r="AU195" s="224" t="s">
        <v>82</v>
      </c>
      <c r="AY195" s="18" t="s">
        <v>244</v>
      </c>
      <c r="BE195" s="225">
        <f>IF(N195="základní",J195,0)</f>
        <v>0</v>
      </c>
      <c r="BF195" s="225">
        <f>IF(N195="snížená",J195,0)</f>
        <v>0</v>
      </c>
      <c r="BG195" s="225">
        <f>IF(N195="zákl. přenesená",J195,0)</f>
        <v>0</v>
      </c>
      <c r="BH195" s="225">
        <f>IF(N195="sníž. přenesená",J195,0)</f>
        <v>0</v>
      </c>
      <c r="BI195" s="225">
        <f>IF(N195="nulová",J195,0)</f>
        <v>0</v>
      </c>
      <c r="BJ195" s="18" t="s">
        <v>80</v>
      </c>
      <c r="BK195" s="225">
        <f>ROUND(I195*H195,2)</f>
        <v>0</v>
      </c>
      <c r="BL195" s="18" t="s">
        <v>80</v>
      </c>
      <c r="BM195" s="224" t="s">
        <v>3659</v>
      </c>
    </row>
    <row r="196" s="12" customFormat="1" ht="25.92" customHeight="1">
      <c r="A196" s="12"/>
      <c r="B196" s="197"/>
      <c r="C196" s="198"/>
      <c r="D196" s="199" t="s">
        <v>72</v>
      </c>
      <c r="E196" s="200" t="s">
        <v>572</v>
      </c>
      <c r="F196" s="200" t="s">
        <v>1804</v>
      </c>
      <c r="G196" s="198"/>
      <c r="H196" s="198"/>
      <c r="I196" s="201"/>
      <c r="J196" s="202">
        <f>BK196</f>
        <v>0</v>
      </c>
      <c r="K196" s="198"/>
      <c r="L196" s="203"/>
      <c r="M196" s="204"/>
      <c r="N196" s="205"/>
      <c r="O196" s="205"/>
      <c r="P196" s="206">
        <f>SUM(P197:P204)</f>
        <v>0</v>
      </c>
      <c r="Q196" s="205"/>
      <c r="R196" s="206">
        <f>SUM(R197:R204)</f>
        <v>0</v>
      </c>
      <c r="S196" s="205"/>
      <c r="T196" s="207">
        <f>SUM(T197:T204)</f>
        <v>0</v>
      </c>
      <c r="U196" s="12"/>
      <c r="V196" s="12"/>
      <c r="W196" s="12"/>
      <c r="X196" s="12"/>
      <c r="Y196" s="12"/>
      <c r="Z196" s="12"/>
      <c r="AA196" s="12"/>
      <c r="AB196" s="12"/>
      <c r="AC196" s="12"/>
      <c r="AD196" s="12"/>
      <c r="AE196" s="12"/>
      <c r="AR196" s="208" t="s">
        <v>80</v>
      </c>
      <c r="AT196" s="209" t="s">
        <v>72</v>
      </c>
      <c r="AU196" s="209" t="s">
        <v>73</v>
      </c>
      <c r="AY196" s="208" t="s">
        <v>244</v>
      </c>
      <c r="BK196" s="210">
        <f>SUM(BK197:BK204)</f>
        <v>0</v>
      </c>
    </row>
    <row r="197" s="2" customFormat="1" ht="16.5" customHeight="1">
      <c r="A197" s="39"/>
      <c r="B197" s="40"/>
      <c r="C197" s="213" t="s">
        <v>1026</v>
      </c>
      <c r="D197" s="213" t="s">
        <v>247</v>
      </c>
      <c r="E197" s="214" t="s">
        <v>3660</v>
      </c>
      <c r="F197" s="215" t="s">
        <v>3661</v>
      </c>
      <c r="G197" s="216" t="s">
        <v>258</v>
      </c>
      <c r="H197" s="217">
        <v>3</v>
      </c>
      <c r="I197" s="218"/>
      <c r="J197" s="219">
        <f>ROUND(I197*H197,2)</f>
        <v>0</v>
      </c>
      <c r="K197" s="215" t="s">
        <v>359</v>
      </c>
      <c r="L197" s="45"/>
      <c r="M197" s="220" t="s">
        <v>19</v>
      </c>
      <c r="N197" s="221" t="s">
        <v>44</v>
      </c>
      <c r="O197" s="85"/>
      <c r="P197" s="222">
        <f>O197*H197</f>
        <v>0</v>
      </c>
      <c r="Q197" s="222">
        <v>0</v>
      </c>
      <c r="R197" s="222">
        <f>Q197*H197</f>
        <v>0</v>
      </c>
      <c r="S197" s="222">
        <v>0</v>
      </c>
      <c r="T197" s="223">
        <f>S197*H197</f>
        <v>0</v>
      </c>
      <c r="U197" s="39"/>
      <c r="V197" s="39"/>
      <c r="W197" s="39"/>
      <c r="X197" s="39"/>
      <c r="Y197" s="39"/>
      <c r="Z197" s="39"/>
      <c r="AA197" s="39"/>
      <c r="AB197" s="39"/>
      <c r="AC197" s="39"/>
      <c r="AD197" s="39"/>
      <c r="AE197" s="39"/>
      <c r="AR197" s="224" t="s">
        <v>80</v>
      </c>
      <c r="AT197" s="224" t="s">
        <v>247</v>
      </c>
      <c r="AU197" s="224" t="s">
        <v>80</v>
      </c>
      <c r="AY197" s="18" t="s">
        <v>244</v>
      </c>
      <c r="BE197" s="225">
        <f>IF(N197="základní",J197,0)</f>
        <v>0</v>
      </c>
      <c r="BF197" s="225">
        <f>IF(N197="snížená",J197,0)</f>
        <v>0</v>
      </c>
      <c r="BG197" s="225">
        <f>IF(N197="zákl. přenesená",J197,0)</f>
        <v>0</v>
      </c>
      <c r="BH197" s="225">
        <f>IF(N197="sníž. přenesená",J197,0)</f>
        <v>0</v>
      </c>
      <c r="BI197" s="225">
        <f>IF(N197="nulová",J197,0)</f>
        <v>0</v>
      </c>
      <c r="BJ197" s="18" t="s">
        <v>80</v>
      </c>
      <c r="BK197" s="225">
        <f>ROUND(I197*H197,2)</f>
        <v>0</v>
      </c>
      <c r="BL197" s="18" t="s">
        <v>80</v>
      </c>
      <c r="BM197" s="224" t="s">
        <v>3662</v>
      </c>
    </row>
    <row r="198" s="2" customFormat="1" ht="16.5" customHeight="1">
      <c r="A198" s="39"/>
      <c r="B198" s="40"/>
      <c r="C198" s="213" t="s">
        <v>1030</v>
      </c>
      <c r="D198" s="213" t="s">
        <v>247</v>
      </c>
      <c r="E198" s="214" t="s">
        <v>3663</v>
      </c>
      <c r="F198" s="215" t="s">
        <v>3664</v>
      </c>
      <c r="G198" s="216" t="s">
        <v>258</v>
      </c>
      <c r="H198" s="217">
        <v>12</v>
      </c>
      <c r="I198" s="218"/>
      <c r="J198" s="219">
        <f>ROUND(I198*H198,2)</f>
        <v>0</v>
      </c>
      <c r="K198" s="215" t="s">
        <v>359</v>
      </c>
      <c r="L198" s="45"/>
      <c r="M198" s="220" t="s">
        <v>19</v>
      </c>
      <c r="N198" s="221" t="s">
        <v>44</v>
      </c>
      <c r="O198" s="85"/>
      <c r="P198" s="222">
        <f>O198*H198</f>
        <v>0</v>
      </c>
      <c r="Q198" s="222">
        <v>0</v>
      </c>
      <c r="R198" s="222">
        <f>Q198*H198</f>
        <v>0</v>
      </c>
      <c r="S198" s="222">
        <v>0</v>
      </c>
      <c r="T198" s="223">
        <f>S198*H198</f>
        <v>0</v>
      </c>
      <c r="U198" s="39"/>
      <c r="V198" s="39"/>
      <c r="W198" s="39"/>
      <c r="X198" s="39"/>
      <c r="Y198" s="39"/>
      <c r="Z198" s="39"/>
      <c r="AA198" s="39"/>
      <c r="AB198" s="39"/>
      <c r="AC198" s="39"/>
      <c r="AD198" s="39"/>
      <c r="AE198" s="39"/>
      <c r="AR198" s="224" t="s">
        <v>80</v>
      </c>
      <c r="AT198" s="224" t="s">
        <v>247</v>
      </c>
      <c r="AU198" s="224" t="s">
        <v>80</v>
      </c>
      <c r="AY198" s="18" t="s">
        <v>244</v>
      </c>
      <c r="BE198" s="225">
        <f>IF(N198="základní",J198,0)</f>
        <v>0</v>
      </c>
      <c r="BF198" s="225">
        <f>IF(N198="snížená",J198,0)</f>
        <v>0</v>
      </c>
      <c r="BG198" s="225">
        <f>IF(N198="zákl. přenesená",J198,0)</f>
        <v>0</v>
      </c>
      <c r="BH198" s="225">
        <f>IF(N198="sníž. přenesená",J198,0)</f>
        <v>0</v>
      </c>
      <c r="BI198" s="225">
        <f>IF(N198="nulová",J198,0)</f>
        <v>0</v>
      </c>
      <c r="BJ198" s="18" t="s">
        <v>80</v>
      </c>
      <c r="BK198" s="225">
        <f>ROUND(I198*H198,2)</f>
        <v>0</v>
      </c>
      <c r="BL198" s="18" t="s">
        <v>80</v>
      </c>
      <c r="BM198" s="224" t="s">
        <v>3665</v>
      </c>
    </row>
    <row r="199" s="2" customFormat="1" ht="21.75" customHeight="1">
      <c r="A199" s="39"/>
      <c r="B199" s="40"/>
      <c r="C199" s="213" t="s">
        <v>1034</v>
      </c>
      <c r="D199" s="213" t="s">
        <v>247</v>
      </c>
      <c r="E199" s="214" t="s">
        <v>3666</v>
      </c>
      <c r="F199" s="215" t="s">
        <v>3667</v>
      </c>
      <c r="G199" s="216" t="s">
        <v>258</v>
      </c>
      <c r="H199" s="217">
        <v>3</v>
      </c>
      <c r="I199" s="218"/>
      <c r="J199" s="219">
        <f>ROUND(I199*H199,2)</f>
        <v>0</v>
      </c>
      <c r="K199" s="215" t="s">
        <v>359</v>
      </c>
      <c r="L199" s="45"/>
      <c r="M199" s="220" t="s">
        <v>19</v>
      </c>
      <c r="N199" s="221" t="s">
        <v>44</v>
      </c>
      <c r="O199" s="85"/>
      <c r="P199" s="222">
        <f>O199*H199</f>
        <v>0</v>
      </c>
      <c r="Q199" s="222">
        <v>0</v>
      </c>
      <c r="R199" s="222">
        <f>Q199*H199</f>
        <v>0</v>
      </c>
      <c r="S199" s="222">
        <v>0</v>
      </c>
      <c r="T199" s="223">
        <f>S199*H199</f>
        <v>0</v>
      </c>
      <c r="U199" s="39"/>
      <c r="V199" s="39"/>
      <c r="W199" s="39"/>
      <c r="X199" s="39"/>
      <c r="Y199" s="39"/>
      <c r="Z199" s="39"/>
      <c r="AA199" s="39"/>
      <c r="AB199" s="39"/>
      <c r="AC199" s="39"/>
      <c r="AD199" s="39"/>
      <c r="AE199" s="39"/>
      <c r="AR199" s="224" t="s">
        <v>80</v>
      </c>
      <c r="AT199" s="224" t="s">
        <v>247</v>
      </c>
      <c r="AU199" s="224" t="s">
        <v>80</v>
      </c>
      <c r="AY199" s="18" t="s">
        <v>244</v>
      </c>
      <c r="BE199" s="225">
        <f>IF(N199="základní",J199,0)</f>
        <v>0</v>
      </c>
      <c r="BF199" s="225">
        <f>IF(N199="snížená",J199,0)</f>
        <v>0</v>
      </c>
      <c r="BG199" s="225">
        <f>IF(N199="zákl. přenesená",J199,0)</f>
        <v>0</v>
      </c>
      <c r="BH199" s="225">
        <f>IF(N199="sníž. přenesená",J199,0)</f>
        <v>0</v>
      </c>
      <c r="BI199" s="225">
        <f>IF(N199="nulová",J199,0)</f>
        <v>0</v>
      </c>
      <c r="BJ199" s="18" t="s">
        <v>80</v>
      </c>
      <c r="BK199" s="225">
        <f>ROUND(I199*H199,2)</f>
        <v>0</v>
      </c>
      <c r="BL199" s="18" t="s">
        <v>80</v>
      </c>
      <c r="BM199" s="224" t="s">
        <v>3668</v>
      </c>
    </row>
    <row r="200" s="2" customFormat="1" ht="16.5" customHeight="1">
      <c r="A200" s="39"/>
      <c r="B200" s="40"/>
      <c r="C200" s="213" t="s">
        <v>1038</v>
      </c>
      <c r="D200" s="213" t="s">
        <v>247</v>
      </c>
      <c r="E200" s="214" t="s">
        <v>3669</v>
      </c>
      <c r="F200" s="215" t="s">
        <v>3670</v>
      </c>
      <c r="G200" s="216" t="s">
        <v>258</v>
      </c>
      <c r="H200" s="217">
        <v>3</v>
      </c>
      <c r="I200" s="218"/>
      <c r="J200" s="219">
        <f>ROUND(I200*H200,2)</f>
        <v>0</v>
      </c>
      <c r="K200" s="215" t="s">
        <v>359</v>
      </c>
      <c r="L200" s="45"/>
      <c r="M200" s="220" t="s">
        <v>19</v>
      </c>
      <c r="N200" s="221" t="s">
        <v>44</v>
      </c>
      <c r="O200" s="85"/>
      <c r="P200" s="222">
        <f>O200*H200</f>
        <v>0</v>
      </c>
      <c r="Q200" s="222">
        <v>0</v>
      </c>
      <c r="R200" s="222">
        <f>Q200*H200</f>
        <v>0</v>
      </c>
      <c r="S200" s="222">
        <v>0</v>
      </c>
      <c r="T200" s="223">
        <f>S200*H200</f>
        <v>0</v>
      </c>
      <c r="U200" s="39"/>
      <c r="V200" s="39"/>
      <c r="W200" s="39"/>
      <c r="X200" s="39"/>
      <c r="Y200" s="39"/>
      <c r="Z200" s="39"/>
      <c r="AA200" s="39"/>
      <c r="AB200" s="39"/>
      <c r="AC200" s="39"/>
      <c r="AD200" s="39"/>
      <c r="AE200" s="39"/>
      <c r="AR200" s="224" t="s">
        <v>80</v>
      </c>
      <c r="AT200" s="224" t="s">
        <v>247</v>
      </c>
      <c r="AU200" s="224" t="s">
        <v>80</v>
      </c>
      <c r="AY200" s="18" t="s">
        <v>244</v>
      </c>
      <c r="BE200" s="225">
        <f>IF(N200="základní",J200,0)</f>
        <v>0</v>
      </c>
      <c r="BF200" s="225">
        <f>IF(N200="snížená",J200,0)</f>
        <v>0</v>
      </c>
      <c r="BG200" s="225">
        <f>IF(N200="zákl. přenesená",J200,0)</f>
        <v>0</v>
      </c>
      <c r="BH200" s="225">
        <f>IF(N200="sníž. přenesená",J200,0)</f>
        <v>0</v>
      </c>
      <c r="BI200" s="225">
        <f>IF(N200="nulová",J200,0)</f>
        <v>0</v>
      </c>
      <c r="BJ200" s="18" t="s">
        <v>80</v>
      </c>
      <c r="BK200" s="225">
        <f>ROUND(I200*H200,2)</f>
        <v>0</v>
      </c>
      <c r="BL200" s="18" t="s">
        <v>80</v>
      </c>
      <c r="BM200" s="224" t="s">
        <v>3671</v>
      </c>
    </row>
    <row r="201" s="2" customFormat="1" ht="16.5" customHeight="1">
      <c r="A201" s="39"/>
      <c r="B201" s="40"/>
      <c r="C201" s="213" t="s">
        <v>1042</v>
      </c>
      <c r="D201" s="213" t="s">
        <v>247</v>
      </c>
      <c r="E201" s="214" t="s">
        <v>3672</v>
      </c>
      <c r="F201" s="215" t="s">
        <v>3673</v>
      </c>
      <c r="G201" s="216" t="s">
        <v>258</v>
      </c>
      <c r="H201" s="217">
        <v>6</v>
      </c>
      <c r="I201" s="218"/>
      <c r="J201" s="219">
        <f>ROUND(I201*H201,2)</f>
        <v>0</v>
      </c>
      <c r="K201" s="215" t="s">
        <v>359</v>
      </c>
      <c r="L201" s="45"/>
      <c r="M201" s="220" t="s">
        <v>19</v>
      </c>
      <c r="N201" s="221" t="s">
        <v>44</v>
      </c>
      <c r="O201" s="85"/>
      <c r="P201" s="222">
        <f>O201*H201</f>
        <v>0</v>
      </c>
      <c r="Q201" s="222">
        <v>0</v>
      </c>
      <c r="R201" s="222">
        <f>Q201*H201</f>
        <v>0</v>
      </c>
      <c r="S201" s="222">
        <v>0</v>
      </c>
      <c r="T201" s="223">
        <f>S201*H201</f>
        <v>0</v>
      </c>
      <c r="U201" s="39"/>
      <c r="V201" s="39"/>
      <c r="W201" s="39"/>
      <c r="X201" s="39"/>
      <c r="Y201" s="39"/>
      <c r="Z201" s="39"/>
      <c r="AA201" s="39"/>
      <c r="AB201" s="39"/>
      <c r="AC201" s="39"/>
      <c r="AD201" s="39"/>
      <c r="AE201" s="39"/>
      <c r="AR201" s="224" t="s">
        <v>80</v>
      </c>
      <c r="AT201" s="224" t="s">
        <v>247</v>
      </c>
      <c r="AU201" s="224" t="s">
        <v>80</v>
      </c>
      <c r="AY201" s="18" t="s">
        <v>244</v>
      </c>
      <c r="BE201" s="225">
        <f>IF(N201="základní",J201,0)</f>
        <v>0</v>
      </c>
      <c r="BF201" s="225">
        <f>IF(N201="snížená",J201,0)</f>
        <v>0</v>
      </c>
      <c r="BG201" s="225">
        <f>IF(N201="zákl. přenesená",J201,0)</f>
        <v>0</v>
      </c>
      <c r="BH201" s="225">
        <f>IF(N201="sníž. přenesená",J201,0)</f>
        <v>0</v>
      </c>
      <c r="BI201" s="225">
        <f>IF(N201="nulová",J201,0)</f>
        <v>0</v>
      </c>
      <c r="BJ201" s="18" t="s">
        <v>80</v>
      </c>
      <c r="BK201" s="225">
        <f>ROUND(I201*H201,2)</f>
        <v>0</v>
      </c>
      <c r="BL201" s="18" t="s">
        <v>80</v>
      </c>
      <c r="BM201" s="224" t="s">
        <v>3674</v>
      </c>
    </row>
    <row r="202" s="2" customFormat="1" ht="16.5" customHeight="1">
      <c r="A202" s="39"/>
      <c r="B202" s="40"/>
      <c r="C202" s="213" t="s">
        <v>1044</v>
      </c>
      <c r="D202" s="213" t="s">
        <v>247</v>
      </c>
      <c r="E202" s="214" t="s">
        <v>3675</v>
      </c>
      <c r="F202" s="215" t="s">
        <v>3676</v>
      </c>
      <c r="G202" s="216" t="s">
        <v>258</v>
      </c>
      <c r="H202" s="217">
        <v>3</v>
      </c>
      <c r="I202" s="218"/>
      <c r="J202" s="219">
        <f>ROUND(I202*H202,2)</f>
        <v>0</v>
      </c>
      <c r="K202" s="215" t="s">
        <v>359</v>
      </c>
      <c r="L202" s="45"/>
      <c r="M202" s="220" t="s">
        <v>19</v>
      </c>
      <c r="N202" s="221" t="s">
        <v>44</v>
      </c>
      <c r="O202" s="85"/>
      <c r="P202" s="222">
        <f>O202*H202</f>
        <v>0</v>
      </c>
      <c r="Q202" s="222">
        <v>0</v>
      </c>
      <c r="R202" s="222">
        <f>Q202*H202</f>
        <v>0</v>
      </c>
      <c r="S202" s="222">
        <v>0</v>
      </c>
      <c r="T202" s="223">
        <f>S202*H202</f>
        <v>0</v>
      </c>
      <c r="U202" s="39"/>
      <c r="V202" s="39"/>
      <c r="W202" s="39"/>
      <c r="X202" s="39"/>
      <c r="Y202" s="39"/>
      <c r="Z202" s="39"/>
      <c r="AA202" s="39"/>
      <c r="AB202" s="39"/>
      <c r="AC202" s="39"/>
      <c r="AD202" s="39"/>
      <c r="AE202" s="39"/>
      <c r="AR202" s="224" t="s">
        <v>80</v>
      </c>
      <c r="AT202" s="224" t="s">
        <v>247</v>
      </c>
      <c r="AU202" s="224" t="s">
        <v>80</v>
      </c>
      <c r="AY202" s="18" t="s">
        <v>244</v>
      </c>
      <c r="BE202" s="225">
        <f>IF(N202="základní",J202,0)</f>
        <v>0</v>
      </c>
      <c r="BF202" s="225">
        <f>IF(N202="snížená",J202,0)</f>
        <v>0</v>
      </c>
      <c r="BG202" s="225">
        <f>IF(N202="zákl. přenesená",J202,0)</f>
        <v>0</v>
      </c>
      <c r="BH202" s="225">
        <f>IF(N202="sníž. přenesená",J202,0)</f>
        <v>0</v>
      </c>
      <c r="BI202" s="225">
        <f>IF(N202="nulová",J202,0)</f>
        <v>0</v>
      </c>
      <c r="BJ202" s="18" t="s">
        <v>80</v>
      </c>
      <c r="BK202" s="225">
        <f>ROUND(I202*H202,2)</f>
        <v>0</v>
      </c>
      <c r="BL202" s="18" t="s">
        <v>80</v>
      </c>
      <c r="BM202" s="224" t="s">
        <v>3677</v>
      </c>
    </row>
    <row r="203" s="2" customFormat="1" ht="16.5" customHeight="1">
      <c r="A203" s="39"/>
      <c r="B203" s="40"/>
      <c r="C203" s="213" t="s">
        <v>1049</v>
      </c>
      <c r="D203" s="213" t="s">
        <v>247</v>
      </c>
      <c r="E203" s="214" t="s">
        <v>3678</v>
      </c>
      <c r="F203" s="215" t="s">
        <v>3679</v>
      </c>
      <c r="G203" s="216" t="s">
        <v>258</v>
      </c>
      <c r="H203" s="217">
        <v>3</v>
      </c>
      <c r="I203" s="218"/>
      <c r="J203" s="219">
        <f>ROUND(I203*H203,2)</f>
        <v>0</v>
      </c>
      <c r="K203" s="215" t="s">
        <v>359</v>
      </c>
      <c r="L203" s="45"/>
      <c r="M203" s="220" t="s">
        <v>19</v>
      </c>
      <c r="N203" s="221" t="s">
        <v>44</v>
      </c>
      <c r="O203" s="85"/>
      <c r="P203" s="222">
        <f>O203*H203</f>
        <v>0</v>
      </c>
      <c r="Q203" s="222">
        <v>0</v>
      </c>
      <c r="R203" s="222">
        <f>Q203*H203</f>
        <v>0</v>
      </c>
      <c r="S203" s="222">
        <v>0</v>
      </c>
      <c r="T203" s="223">
        <f>S203*H203</f>
        <v>0</v>
      </c>
      <c r="U203" s="39"/>
      <c r="V203" s="39"/>
      <c r="W203" s="39"/>
      <c r="X203" s="39"/>
      <c r="Y203" s="39"/>
      <c r="Z203" s="39"/>
      <c r="AA203" s="39"/>
      <c r="AB203" s="39"/>
      <c r="AC203" s="39"/>
      <c r="AD203" s="39"/>
      <c r="AE203" s="39"/>
      <c r="AR203" s="224" t="s">
        <v>80</v>
      </c>
      <c r="AT203" s="224" t="s">
        <v>247</v>
      </c>
      <c r="AU203" s="224" t="s">
        <v>80</v>
      </c>
      <c r="AY203" s="18" t="s">
        <v>244</v>
      </c>
      <c r="BE203" s="225">
        <f>IF(N203="základní",J203,0)</f>
        <v>0</v>
      </c>
      <c r="BF203" s="225">
        <f>IF(N203="snížená",J203,0)</f>
        <v>0</v>
      </c>
      <c r="BG203" s="225">
        <f>IF(N203="zákl. přenesená",J203,0)</f>
        <v>0</v>
      </c>
      <c r="BH203" s="225">
        <f>IF(N203="sníž. přenesená",J203,0)</f>
        <v>0</v>
      </c>
      <c r="BI203" s="225">
        <f>IF(N203="nulová",J203,0)</f>
        <v>0</v>
      </c>
      <c r="BJ203" s="18" t="s">
        <v>80</v>
      </c>
      <c r="BK203" s="225">
        <f>ROUND(I203*H203,2)</f>
        <v>0</v>
      </c>
      <c r="BL203" s="18" t="s">
        <v>80</v>
      </c>
      <c r="BM203" s="224" t="s">
        <v>3680</v>
      </c>
    </row>
    <row r="204" s="2" customFormat="1" ht="16.5" customHeight="1">
      <c r="A204" s="39"/>
      <c r="B204" s="40"/>
      <c r="C204" s="213" t="s">
        <v>1053</v>
      </c>
      <c r="D204" s="213" t="s">
        <v>247</v>
      </c>
      <c r="E204" s="214" t="s">
        <v>3681</v>
      </c>
      <c r="F204" s="215" t="s">
        <v>3682</v>
      </c>
      <c r="G204" s="216" t="s">
        <v>258</v>
      </c>
      <c r="H204" s="217">
        <v>3</v>
      </c>
      <c r="I204" s="218"/>
      <c r="J204" s="219">
        <f>ROUND(I204*H204,2)</f>
        <v>0</v>
      </c>
      <c r="K204" s="215" t="s">
        <v>359</v>
      </c>
      <c r="L204" s="45"/>
      <c r="M204" s="220" t="s">
        <v>19</v>
      </c>
      <c r="N204" s="221" t="s">
        <v>44</v>
      </c>
      <c r="O204" s="85"/>
      <c r="P204" s="222">
        <f>O204*H204</f>
        <v>0</v>
      </c>
      <c r="Q204" s="222">
        <v>0</v>
      </c>
      <c r="R204" s="222">
        <f>Q204*H204</f>
        <v>0</v>
      </c>
      <c r="S204" s="222">
        <v>0</v>
      </c>
      <c r="T204" s="223">
        <f>S204*H204</f>
        <v>0</v>
      </c>
      <c r="U204" s="39"/>
      <c r="V204" s="39"/>
      <c r="W204" s="39"/>
      <c r="X204" s="39"/>
      <c r="Y204" s="39"/>
      <c r="Z204" s="39"/>
      <c r="AA204" s="39"/>
      <c r="AB204" s="39"/>
      <c r="AC204" s="39"/>
      <c r="AD204" s="39"/>
      <c r="AE204" s="39"/>
      <c r="AR204" s="224" t="s">
        <v>80</v>
      </c>
      <c r="AT204" s="224" t="s">
        <v>247</v>
      </c>
      <c r="AU204" s="224" t="s">
        <v>80</v>
      </c>
      <c r="AY204" s="18" t="s">
        <v>244</v>
      </c>
      <c r="BE204" s="225">
        <f>IF(N204="základní",J204,0)</f>
        <v>0</v>
      </c>
      <c r="BF204" s="225">
        <f>IF(N204="snížená",J204,0)</f>
        <v>0</v>
      </c>
      <c r="BG204" s="225">
        <f>IF(N204="zákl. přenesená",J204,0)</f>
        <v>0</v>
      </c>
      <c r="BH204" s="225">
        <f>IF(N204="sníž. přenesená",J204,0)</f>
        <v>0</v>
      </c>
      <c r="BI204" s="225">
        <f>IF(N204="nulová",J204,0)</f>
        <v>0</v>
      </c>
      <c r="BJ204" s="18" t="s">
        <v>80</v>
      </c>
      <c r="BK204" s="225">
        <f>ROUND(I204*H204,2)</f>
        <v>0</v>
      </c>
      <c r="BL204" s="18" t="s">
        <v>80</v>
      </c>
      <c r="BM204" s="224" t="s">
        <v>3683</v>
      </c>
    </row>
    <row r="205" s="12" customFormat="1" ht="25.92" customHeight="1">
      <c r="A205" s="12"/>
      <c r="B205" s="197"/>
      <c r="C205" s="198"/>
      <c r="D205" s="199" t="s">
        <v>72</v>
      </c>
      <c r="E205" s="200" t="s">
        <v>1920</v>
      </c>
      <c r="F205" s="200" t="s">
        <v>1921</v>
      </c>
      <c r="G205" s="198"/>
      <c r="H205" s="198"/>
      <c r="I205" s="201"/>
      <c r="J205" s="202">
        <f>BK205</f>
        <v>0</v>
      </c>
      <c r="K205" s="198"/>
      <c r="L205" s="203"/>
      <c r="M205" s="204"/>
      <c r="N205" s="205"/>
      <c r="O205" s="205"/>
      <c r="P205" s="206">
        <f>SUM(P206:P219)</f>
        <v>0</v>
      </c>
      <c r="Q205" s="205"/>
      <c r="R205" s="206">
        <f>SUM(R206:R219)</f>
        <v>0</v>
      </c>
      <c r="S205" s="205"/>
      <c r="T205" s="207">
        <f>SUM(T206:T219)</f>
        <v>0</v>
      </c>
      <c r="U205" s="12"/>
      <c r="V205" s="12"/>
      <c r="W205" s="12"/>
      <c r="X205" s="12"/>
      <c r="Y205" s="12"/>
      <c r="Z205" s="12"/>
      <c r="AA205" s="12"/>
      <c r="AB205" s="12"/>
      <c r="AC205" s="12"/>
      <c r="AD205" s="12"/>
      <c r="AE205" s="12"/>
      <c r="AR205" s="208" t="s">
        <v>80</v>
      </c>
      <c r="AT205" s="209" t="s">
        <v>72</v>
      </c>
      <c r="AU205" s="209" t="s">
        <v>73</v>
      </c>
      <c r="AY205" s="208" t="s">
        <v>244</v>
      </c>
      <c r="BK205" s="210">
        <f>SUM(BK206:BK219)</f>
        <v>0</v>
      </c>
    </row>
    <row r="206" s="2" customFormat="1" ht="55.5" customHeight="1">
      <c r="A206" s="39"/>
      <c r="B206" s="40"/>
      <c r="C206" s="213" t="s">
        <v>1057</v>
      </c>
      <c r="D206" s="213" t="s">
        <v>247</v>
      </c>
      <c r="E206" s="214" t="s">
        <v>575</v>
      </c>
      <c r="F206" s="215" t="s">
        <v>576</v>
      </c>
      <c r="G206" s="216" t="s">
        <v>258</v>
      </c>
      <c r="H206" s="217">
        <v>1</v>
      </c>
      <c r="I206" s="218"/>
      <c r="J206" s="219">
        <f>ROUND(I206*H206,2)</f>
        <v>0</v>
      </c>
      <c r="K206" s="215" t="s">
        <v>359</v>
      </c>
      <c r="L206" s="45"/>
      <c r="M206" s="220" t="s">
        <v>19</v>
      </c>
      <c r="N206" s="221" t="s">
        <v>44</v>
      </c>
      <c r="O206" s="85"/>
      <c r="P206" s="222">
        <f>O206*H206</f>
        <v>0</v>
      </c>
      <c r="Q206" s="222">
        <v>0</v>
      </c>
      <c r="R206" s="222">
        <f>Q206*H206</f>
        <v>0</v>
      </c>
      <c r="S206" s="222">
        <v>0</v>
      </c>
      <c r="T206" s="223">
        <f>S206*H206</f>
        <v>0</v>
      </c>
      <c r="U206" s="39"/>
      <c r="V206" s="39"/>
      <c r="W206" s="39"/>
      <c r="X206" s="39"/>
      <c r="Y206" s="39"/>
      <c r="Z206" s="39"/>
      <c r="AA206" s="39"/>
      <c r="AB206" s="39"/>
      <c r="AC206" s="39"/>
      <c r="AD206" s="39"/>
      <c r="AE206" s="39"/>
      <c r="AR206" s="224" t="s">
        <v>391</v>
      </c>
      <c r="AT206" s="224" t="s">
        <v>247</v>
      </c>
      <c r="AU206" s="224" t="s">
        <v>80</v>
      </c>
      <c r="AY206" s="18" t="s">
        <v>244</v>
      </c>
      <c r="BE206" s="225">
        <f>IF(N206="základní",J206,0)</f>
        <v>0</v>
      </c>
      <c r="BF206" s="225">
        <f>IF(N206="snížená",J206,0)</f>
        <v>0</v>
      </c>
      <c r="BG206" s="225">
        <f>IF(N206="zákl. přenesená",J206,0)</f>
        <v>0</v>
      </c>
      <c r="BH206" s="225">
        <f>IF(N206="sníž. přenesená",J206,0)</f>
        <v>0</v>
      </c>
      <c r="BI206" s="225">
        <f>IF(N206="nulová",J206,0)</f>
        <v>0</v>
      </c>
      <c r="BJ206" s="18" t="s">
        <v>80</v>
      </c>
      <c r="BK206" s="225">
        <f>ROUND(I206*H206,2)</f>
        <v>0</v>
      </c>
      <c r="BL206" s="18" t="s">
        <v>391</v>
      </c>
      <c r="BM206" s="224" t="s">
        <v>3684</v>
      </c>
    </row>
    <row r="207" s="2" customFormat="1" ht="21.75" customHeight="1">
      <c r="A207" s="39"/>
      <c r="B207" s="40"/>
      <c r="C207" s="213" t="s">
        <v>1061</v>
      </c>
      <c r="D207" s="213" t="s">
        <v>247</v>
      </c>
      <c r="E207" s="214" t="s">
        <v>579</v>
      </c>
      <c r="F207" s="215" t="s">
        <v>580</v>
      </c>
      <c r="G207" s="216" t="s">
        <v>258</v>
      </c>
      <c r="H207" s="217">
        <v>7</v>
      </c>
      <c r="I207" s="218"/>
      <c r="J207" s="219">
        <f>ROUND(I207*H207,2)</f>
        <v>0</v>
      </c>
      <c r="K207" s="215" t="s">
        <v>359</v>
      </c>
      <c r="L207" s="45"/>
      <c r="M207" s="220" t="s">
        <v>19</v>
      </c>
      <c r="N207" s="221" t="s">
        <v>44</v>
      </c>
      <c r="O207" s="85"/>
      <c r="P207" s="222">
        <f>O207*H207</f>
        <v>0</v>
      </c>
      <c r="Q207" s="222">
        <v>0</v>
      </c>
      <c r="R207" s="222">
        <f>Q207*H207</f>
        <v>0</v>
      </c>
      <c r="S207" s="222">
        <v>0</v>
      </c>
      <c r="T207" s="223">
        <f>S207*H207</f>
        <v>0</v>
      </c>
      <c r="U207" s="39"/>
      <c r="V207" s="39"/>
      <c r="W207" s="39"/>
      <c r="X207" s="39"/>
      <c r="Y207" s="39"/>
      <c r="Z207" s="39"/>
      <c r="AA207" s="39"/>
      <c r="AB207" s="39"/>
      <c r="AC207" s="39"/>
      <c r="AD207" s="39"/>
      <c r="AE207" s="39"/>
      <c r="AR207" s="224" t="s">
        <v>391</v>
      </c>
      <c r="AT207" s="224" t="s">
        <v>247</v>
      </c>
      <c r="AU207" s="224" t="s">
        <v>80</v>
      </c>
      <c r="AY207" s="18" t="s">
        <v>244</v>
      </c>
      <c r="BE207" s="225">
        <f>IF(N207="základní",J207,0)</f>
        <v>0</v>
      </c>
      <c r="BF207" s="225">
        <f>IF(N207="snížená",J207,0)</f>
        <v>0</v>
      </c>
      <c r="BG207" s="225">
        <f>IF(N207="zákl. přenesená",J207,0)</f>
        <v>0</v>
      </c>
      <c r="BH207" s="225">
        <f>IF(N207="sníž. přenesená",J207,0)</f>
        <v>0</v>
      </c>
      <c r="BI207" s="225">
        <f>IF(N207="nulová",J207,0)</f>
        <v>0</v>
      </c>
      <c r="BJ207" s="18" t="s">
        <v>80</v>
      </c>
      <c r="BK207" s="225">
        <f>ROUND(I207*H207,2)</f>
        <v>0</v>
      </c>
      <c r="BL207" s="18" t="s">
        <v>391</v>
      </c>
      <c r="BM207" s="224" t="s">
        <v>3685</v>
      </c>
    </row>
    <row r="208" s="2" customFormat="1" ht="33" customHeight="1">
      <c r="A208" s="39"/>
      <c r="B208" s="40"/>
      <c r="C208" s="213" t="s">
        <v>1066</v>
      </c>
      <c r="D208" s="213" t="s">
        <v>247</v>
      </c>
      <c r="E208" s="214" t="s">
        <v>603</v>
      </c>
      <c r="F208" s="215" t="s">
        <v>604</v>
      </c>
      <c r="G208" s="216" t="s">
        <v>258</v>
      </c>
      <c r="H208" s="217">
        <v>1</v>
      </c>
      <c r="I208" s="218"/>
      <c r="J208" s="219">
        <f>ROUND(I208*H208,2)</f>
        <v>0</v>
      </c>
      <c r="K208" s="215" t="s">
        <v>359</v>
      </c>
      <c r="L208" s="45"/>
      <c r="M208" s="220" t="s">
        <v>19</v>
      </c>
      <c r="N208" s="221" t="s">
        <v>44</v>
      </c>
      <c r="O208" s="85"/>
      <c r="P208" s="222">
        <f>O208*H208</f>
        <v>0</v>
      </c>
      <c r="Q208" s="222">
        <v>0</v>
      </c>
      <c r="R208" s="222">
        <f>Q208*H208</f>
        <v>0</v>
      </c>
      <c r="S208" s="222">
        <v>0</v>
      </c>
      <c r="T208" s="223">
        <f>S208*H208</f>
        <v>0</v>
      </c>
      <c r="U208" s="39"/>
      <c r="V208" s="39"/>
      <c r="W208" s="39"/>
      <c r="X208" s="39"/>
      <c r="Y208" s="39"/>
      <c r="Z208" s="39"/>
      <c r="AA208" s="39"/>
      <c r="AB208" s="39"/>
      <c r="AC208" s="39"/>
      <c r="AD208" s="39"/>
      <c r="AE208" s="39"/>
      <c r="AR208" s="224" t="s">
        <v>391</v>
      </c>
      <c r="AT208" s="224" t="s">
        <v>247</v>
      </c>
      <c r="AU208" s="224" t="s">
        <v>80</v>
      </c>
      <c r="AY208" s="18" t="s">
        <v>244</v>
      </c>
      <c r="BE208" s="225">
        <f>IF(N208="základní",J208,0)</f>
        <v>0</v>
      </c>
      <c r="BF208" s="225">
        <f>IF(N208="snížená",J208,0)</f>
        <v>0</v>
      </c>
      <c r="BG208" s="225">
        <f>IF(N208="zákl. přenesená",J208,0)</f>
        <v>0</v>
      </c>
      <c r="BH208" s="225">
        <f>IF(N208="sníž. přenesená",J208,0)</f>
        <v>0</v>
      </c>
      <c r="BI208" s="225">
        <f>IF(N208="nulová",J208,0)</f>
        <v>0</v>
      </c>
      <c r="BJ208" s="18" t="s">
        <v>80</v>
      </c>
      <c r="BK208" s="225">
        <f>ROUND(I208*H208,2)</f>
        <v>0</v>
      </c>
      <c r="BL208" s="18" t="s">
        <v>391</v>
      </c>
      <c r="BM208" s="224" t="s">
        <v>3686</v>
      </c>
    </row>
    <row r="209" s="2" customFormat="1" ht="37.8" customHeight="1">
      <c r="A209" s="39"/>
      <c r="B209" s="40"/>
      <c r="C209" s="213" t="s">
        <v>1071</v>
      </c>
      <c r="D209" s="213" t="s">
        <v>247</v>
      </c>
      <c r="E209" s="214" t="s">
        <v>599</v>
      </c>
      <c r="F209" s="215" t="s">
        <v>600</v>
      </c>
      <c r="G209" s="216" t="s">
        <v>258</v>
      </c>
      <c r="H209" s="217">
        <v>1</v>
      </c>
      <c r="I209" s="218"/>
      <c r="J209" s="219">
        <f>ROUND(I209*H209,2)</f>
        <v>0</v>
      </c>
      <c r="K209" s="215" t="s">
        <v>359</v>
      </c>
      <c r="L209" s="45"/>
      <c r="M209" s="220" t="s">
        <v>19</v>
      </c>
      <c r="N209" s="221" t="s">
        <v>44</v>
      </c>
      <c r="O209" s="85"/>
      <c r="P209" s="222">
        <f>O209*H209</f>
        <v>0</v>
      </c>
      <c r="Q209" s="222">
        <v>0</v>
      </c>
      <c r="R209" s="222">
        <f>Q209*H209</f>
        <v>0</v>
      </c>
      <c r="S209" s="222">
        <v>0</v>
      </c>
      <c r="T209" s="223">
        <f>S209*H209</f>
        <v>0</v>
      </c>
      <c r="U209" s="39"/>
      <c r="V209" s="39"/>
      <c r="W209" s="39"/>
      <c r="X209" s="39"/>
      <c r="Y209" s="39"/>
      <c r="Z209" s="39"/>
      <c r="AA209" s="39"/>
      <c r="AB209" s="39"/>
      <c r="AC209" s="39"/>
      <c r="AD209" s="39"/>
      <c r="AE209" s="39"/>
      <c r="AR209" s="224" t="s">
        <v>391</v>
      </c>
      <c r="AT209" s="224" t="s">
        <v>247</v>
      </c>
      <c r="AU209" s="224" t="s">
        <v>80</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391</v>
      </c>
      <c r="BM209" s="224" t="s">
        <v>3687</v>
      </c>
    </row>
    <row r="210" s="2" customFormat="1" ht="24.15" customHeight="1">
      <c r="A210" s="39"/>
      <c r="B210" s="40"/>
      <c r="C210" s="213" t="s">
        <v>1076</v>
      </c>
      <c r="D210" s="213" t="s">
        <v>247</v>
      </c>
      <c r="E210" s="214" t="s">
        <v>3688</v>
      </c>
      <c r="F210" s="215" t="s">
        <v>3689</v>
      </c>
      <c r="G210" s="216" t="s">
        <v>258</v>
      </c>
      <c r="H210" s="217">
        <v>6</v>
      </c>
      <c r="I210" s="218"/>
      <c r="J210" s="219">
        <f>ROUND(I210*H210,2)</f>
        <v>0</v>
      </c>
      <c r="K210" s="215" t="s">
        <v>359</v>
      </c>
      <c r="L210" s="45"/>
      <c r="M210" s="220" t="s">
        <v>19</v>
      </c>
      <c r="N210" s="221" t="s">
        <v>44</v>
      </c>
      <c r="O210" s="85"/>
      <c r="P210" s="222">
        <f>O210*H210</f>
        <v>0</v>
      </c>
      <c r="Q210" s="222">
        <v>0</v>
      </c>
      <c r="R210" s="222">
        <f>Q210*H210</f>
        <v>0</v>
      </c>
      <c r="S210" s="222">
        <v>0</v>
      </c>
      <c r="T210" s="223">
        <f>S210*H210</f>
        <v>0</v>
      </c>
      <c r="U210" s="39"/>
      <c r="V210" s="39"/>
      <c r="W210" s="39"/>
      <c r="X210" s="39"/>
      <c r="Y210" s="39"/>
      <c r="Z210" s="39"/>
      <c r="AA210" s="39"/>
      <c r="AB210" s="39"/>
      <c r="AC210" s="39"/>
      <c r="AD210" s="39"/>
      <c r="AE210" s="39"/>
      <c r="AR210" s="224" t="s">
        <v>391</v>
      </c>
      <c r="AT210" s="224" t="s">
        <v>247</v>
      </c>
      <c r="AU210" s="224" t="s">
        <v>80</v>
      </c>
      <c r="AY210" s="18" t="s">
        <v>244</v>
      </c>
      <c r="BE210" s="225">
        <f>IF(N210="základní",J210,0)</f>
        <v>0</v>
      </c>
      <c r="BF210" s="225">
        <f>IF(N210="snížená",J210,0)</f>
        <v>0</v>
      </c>
      <c r="BG210" s="225">
        <f>IF(N210="zákl. přenesená",J210,0)</f>
        <v>0</v>
      </c>
      <c r="BH210" s="225">
        <f>IF(N210="sníž. přenesená",J210,0)</f>
        <v>0</v>
      </c>
      <c r="BI210" s="225">
        <f>IF(N210="nulová",J210,0)</f>
        <v>0</v>
      </c>
      <c r="BJ210" s="18" t="s">
        <v>80</v>
      </c>
      <c r="BK210" s="225">
        <f>ROUND(I210*H210,2)</f>
        <v>0</v>
      </c>
      <c r="BL210" s="18" t="s">
        <v>391</v>
      </c>
      <c r="BM210" s="224" t="s">
        <v>3690</v>
      </c>
    </row>
    <row r="211" s="2" customFormat="1" ht="24.15" customHeight="1">
      <c r="A211" s="39"/>
      <c r="B211" s="40"/>
      <c r="C211" s="213" t="s">
        <v>1081</v>
      </c>
      <c r="D211" s="213" t="s">
        <v>247</v>
      </c>
      <c r="E211" s="214" t="s">
        <v>1952</v>
      </c>
      <c r="F211" s="215" t="s">
        <v>1953</v>
      </c>
      <c r="G211" s="216" t="s">
        <v>258</v>
      </c>
      <c r="H211" s="217">
        <v>4</v>
      </c>
      <c r="I211" s="218"/>
      <c r="J211" s="219">
        <f>ROUND(I211*H211,2)</f>
        <v>0</v>
      </c>
      <c r="K211" s="215" t="s">
        <v>359</v>
      </c>
      <c r="L211" s="45"/>
      <c r="M211" s="220" t="s">
        <v>19</v>
      </c>
      <c r="N211" s="221" t="s">
        <v>44</v>
      </c>
      <c r="O211" s="85"/>
      <c r="P211" s="222">
        <f>O211*H211</f>
        <v>0</v>
      </c>
      <c r="Q211" s="222">
        <v>0</v>
      </c>
      <c r="R211" s="222">
        <f>Q211*H211</f>
        <v>0</v>
      </c>
      <c r="S211" s="222">
        <v>0</v>
      </c>
      <c r="T211" s="223">
        <f>S211*H211</f>
        <v>0</v>
      </c>
      <c r="U211" s="39"/>
      <c r="V211" s="39"/>
      <c r="W211" s="39"/>
      <c r="X211" s="39"/>
      <c r="Y211" s="39"/>
      <c r="Z211" s="39"/>
      <c r="AA211" s="39"/>
      <c r="AB211" s="39"/>
      <c r="AC211" s="39"/>
      <c r="AD211" s="39"/>
      <c r="AE211" s="39"/>
      <c r="AR211" s="224" t="s">
        <v>391</v>
      </c>
      <c r="AT211" s="224" t="s">
        <v>247</v>
      </c>
      <c r="AU211" s="224" t="s">
        <v>80</v>
      </c>
      <c r="AY211" s="18" t="s">
        <v>244</v>
      </c>
      <c r="BE211" s="225">
        <f>IF(N211="základní",J211,0)</f>
        <v>0</v>
      </c>
      <c r="BF211" s="225">
        <f>IF(N211="snížená",J211,0)</f>
        <v>0</v>
      </c>
      <c r="BG211" s="225">
        <f>IF(N211="zákl. přenesená",J211,0)</f>
        <v>0</v>
      </c>
      <c r="BH211" s="225">
        <f>IF(N211="sníž. přenesená",J211,0)</f>
        <v>0</v>
      </c>
      <c r="BI211" s="225">
        <f>IF(N211="nulová",J211,0)</f>
        <v>0</v>
      </c>
      <c r="BJ211" s="18" t="s">
        <v>80</v>
      </c>
      <c r="BK211" s="225">
        <f>ROUND(I211*H211,2)</f>
        <v>0</v>
      </c>
      <c r="BL211" s="18" t="s">
        <v>391</v>
      </c>
      <c r="BM211" s="224" t="s">
        <v>3691</v>
      </c>
    </row>
    <row r="212" s="2" customFormat="1" ht="24.15" customHeight="1">
      <c r="A212" s="39"/>
      <c r="B212" s="40"/>
      <c r="C212" s="213" t="s">
        <v>1086</v>
      </c>
      <c r="D212" s="213" t="s">
        <v>247</v>
      </c>
      <c r="E212" s="214" t="s">
        <v>1956</v>
      </c>
      <c r="F212" s="215" t="s">
        <v>1957</v>
      </c>
      <c r="G212" s="216" t="s">
        <v>258</v>
      </c>
      <c r="H212" s="217">
        <v>3</v>
      </c>
      <c r="I212" s="218"/>
      <c r="J212" s="219">
        <f>ROUND(I212*H212,2)</f>
        <v>0</v>
      </c>
      <c r="K212" s="215" t="s">
        <v>359</v>
      </c>
      <c r="L212" s="45"/>
      <c r="M212" s="220" t="s">
        <v>19</v>
      </c>
      <c r="N212" s="221" t="s">
        <v>44</v>
      </c>
      <c r="O212" s="85"/>
      <c r="P212" s="222">
        <f>O212*H212</f>
        <v>0</v>
      </c>
      <c r="Q212" s="222">
        <v>0</v>
      </c>
      <c r="R212" s="222">
        <f>Q212*H212</f>
        <v>0</v>
      </c>
      <c r="S212" s="222">
        <v>0</v>
      </c>
      <c r="T212" s="223">
        <f>S212*H212</f>
        <v>0</v>
      </c>
      <c r="U212" s="39"/>
      <c r="V212" s="39"/>
      <c r="W212" s="39"/>
      <c r="X212" s="39"/>
      <c r="Y212" s="39"/>
      <c r="Z212" s="39"/>
      <c r="AA212" s="39"/>
      <c r="AB212" s="39"/>
      <c r="AC212" s="39"/>
      <c r="AD212" s="39"/>
      <c r="AE212" s="39"/>
      <c r="AR212" s="224" t="s">
        <v>391</v>
      </c>
      <c r="AT212" s="224" t="s">
        <v>247</v>
      </c>
      <c r="AU212" s="224" t="s">
        <v>80</v>
      </c>
      <c r="AY212" s="18" t="s">
        <v>244</v>
      </c>
      <c r="BE212" s="225">
        <f>IF(N212="základní",J212,0)</f>
        <v>0</v>
      </c>
      <c r="BF212" s="225">
        <f>IF(N212="snížená",J212,0)</f>
        <v>0</v>
      </c>
      <c r="BG212" s="225">
        <f>IF(N212="zákl. přenesená",J212,0)</f>
        <v>0</v>
      </c>
      <c r="BH212" s="225">
        <f>IF(N212="sníž. přenesená",J212,0)</f>
        <v>0</v>
      </c>
      <c r="BI212" s="225">
        <f>IF(N212="nulová",J212,0)</f>
        <v>0</v>
      </c>
      <c r="BJ212" s="18" t="s">
        <v>80</v>
      </c>
      <c r="BK212" s="225">
        <f>ROUND(I212*H212,2)</f>
        <v>0</v>
      </c>
      <c r="BL212" s="18" t="s">
        <v>391</v>
      </c>
      <c r="BM212" s="224" t="s">
        <v>3692</v>
      </c>
    </row>
    <row r="213" s="2" customFormat="1" ht="66.75" customHeight="1">
      <c r="A213" s="39"/>
      <c r="B213" s="40"/>
      <c r="C213" s="213" t="s">
        <v>1091</v>
      </c>
      <c r="D213" s="213" t="s">
        <v>247</v>
      </c>
      <c r="E213" s="214" t="s">
        <v>583</v>
      </c>
      <c r="F213" s="215" t="s">
        <v>584</v>
      </c>
      <c r="G213" s="216" t="s">
        <v>258</v>
      </c>
      <c r="H213" s="217">
        <v>12</v>
      </c>
      <c r="I213" s="218"/>
      <c r="J213" s="219">
        <f>ROUND(I213*H213,2)</f>
        <v>0</v>
      </c>
      <c r="K213" s="215" t="s">
        <v>359</v>
      </c>
      <c r="L213" s="45"/>
      <c r="M213" s="220" t="s">
        <v>19</v>
      </c>
      <c r="N213" s="221" t="s">
        <v>44</v>
      </c>
      <c r="O213" s="85"/>
      <c r="P213" s="222">
        <f>O213*H213</f>
        <v>0</v>
      </c>
      <c r="Q213" s="222">
        <v>0</v>
      </c>
      <c r="R213" s="222">
        <f>Q213*H213</f>
        <v>0</v>
      </c>
      <c r="S213" s="222">
        <v>0</v>
      </c>
      <c r="T213" s="223">
        <f>S213*H213</f>
        <v>0</v>
      </c>
      <c r="U213" s="39"/>
      <c r="V213" s="39"/>
      <c r="W213" s="39"/>
      <c r="X213" s="39"/>
      <c r="Y213" s="39"/>
      <c r="Z213" s="39"/>
      <c r="AA213" s="39"/>
      <c r="AB213" s="39"/>
      <c r="AC213" s="39"/>
      <c r="AD213" s="39"/>
      <c r="AE213" s="39"/>
      <c r="AR213" s="224" t="s">
        <v>391</v>
      </c>
      <c r="AT213" s="224" t="s">
        <v>247</v>
      </c>
      <c r="AU213" s="224" t="s">
        <v>80</v>
      </c>
      <c r="AY213" s="18" t="s">
        <v>244</v>
      </c>
      <c r="BE213" s="225">
        <f>IF(N213="základní",J213,0)</f>
        <v>0</v>
      </c>
      <c r="BF213" s="225">
        <f>IF(N213="snížená",J213,0)</f>
        <v>0</v>
      </c>
      <c r="BG213" s="225">
        <f>IF(N213="zákl. přenesená",J213,0)</f>
        <v>0</v>
      </c>
      <c r="BH213" s="225">
        <f>IF(N213="sníž. přenesená",J213,0)</f>
        <v>0</v>
      </c>
      <c r="BI213" s="225">
        <f>IF(N213="nulová",J213,0)</f>
        <v>0</v>
      </c>
      <c r="BJ213" s="18" t="s">
        <v>80</v>
      </c>
      <c r="BK213" s="225">
        <f>ROUND(I213*H213,2)</f>
        <v>0</v>
      </c>
      <c r="BL213" s="18" t="s">
        <v>391</v>
      </c>
      <c r="BM213" s="224" t="s">
        <v>3693</v>
      </c>
    </row>
    <row r="214" s="2" customFormat="1" ht="24.15" customHeight="1">
      <c r="A214" s="39"/>
      <c r="B214" s="40"/>
      <c r="C214" s="213" t="s">
        <v>1093</v>
      </c>
      <c r="D214" s="213" t="s">
        <v>247</v>
      </c>
      <c r="E214" s="214" t="s">
        <v>3694</v>
      </c>
      <c r="F214" s="215" t="s">
        <v>3695</v>
      </c>
      <c r="G214" s="216" t="s">
        <v>258</v>
      </c>
      <c r="H214" s="217">
        <v>24</v>
      </c>
      <c r="I214" s="218"/>
      <c r="J214" s="219">
        <f>ROUND(I214*H214,2)</f>
        <v>0</v>
      </c>
      <c r="K214" s="215" t="s">
        <v>359</v>
      </c>
      <c r="L214" s="45"/>
      <c r="M214" s="220" t="s">
        <v>19</v>
      </c>
      <c r="N214" s="221" t="s">
        <v>44</v>
      </c>
      <c r="O214" s="85"/>
      <c r="P214" s="222">
        <f>O214*H214</f>
        <v>0</v>
      </c>
      <c r="Q214" s="222">
        <v>0</v>
      </c>
      <c r="R214" s="222">
        <f>Q214*H214</f>
        <v>0</v>
      </c>
      <c r="S214" s="222">
        <v>0</v>
      </c>
      <c r="T214" s="223">
        <f>S214*H214</f>
        <v>0</v>
      </c>
      <c r="U214" s="39"/>
      <c r="V214" s="39"/>
      <c r="W214" s="39"/>
      <c r="X214" s="39"/>
      <c r="Y214" s="39"/>
      <c r="Z214" s="39"/>
      <c r="AA214" s="39"/>
      <c r="AB214" s="39"/>
      <c r="AC214" s="39"/>
      <c r="AD214" s="39"/>
      <c r="AE214" s="39"/>
      <c r="AR214" s="224" t="s">
        <v>391</v>
      </c>
      <c r="AT214" s="224" t="s">
        <v>247</v>
      </c>
      <c r="AU214" s="224" t="s">
        <v>80</v>
      </c>
      <c r="AY214" s="18" t="s">
        <v>244</v>
      </c>
      <c r="BE214" s="225">
        <f>IF(N214="základní",J214,0)</f>
        <v>0</v>
      </c>
      <c r="BF214" s="225">
        <f>IF(N214="snížená",J214,0)</f>
        <v>0</v>
      </c>
      <c r="BG214" s="225">
        <f>IF(N214="zákl. přenesená",J214,0)</f>
        <v>0</v>
      </c>
      <c r="BH214" s="225">
        <f>IF(N214="sníž. přenesená",J214,0)</f>
        <v>0</v>
      </c>
      <c r="BI214" s="225">
        <f>IF(N214="nulová",J214,0)</f>
        <v>0</v>
      </c>
      <c r="BJ214" s="18" t="s">
        <v>80</v>
      </c>
      <c r="BK214" s="225">
        <f>ROUND(I214*H214,2)</f>
        <v>0</v>
      </c>
      <c r="BL214" s="18" t="s">
        <v>391</v>
      </c>
      <c r="BM214" s="224" t="s">
        <v>3696</v>
      </c>
    </row>
    <row r="215" s="2" customFormat="1" ht="24.15" customHeight="1">
      <c r="A215" s="39"/>
      <c r="B215" s="40"/>
      <c r="C215" s="213" t="s">
        <v>1095</v>
      </c>
      <c r="D215" s="213" t="s">
        <v>247</v>
      </c>
      <c r="E215" s="214" t="s">
        <v>587</v>
      </c>
      <c r="F215" s="215" t="s">
        <v>588</v>
      </c>
      <c r="G215" s="216" t="s">
        <v>258</v>
      </c>
      <c r="H215" s="217">
        <v>12</v>
      </c>
      <c r="I215" s="218"/>
      <c r="J215" s="219">
        <f>ROUND(I215*H215,2)</f>
        <v>0</v>
      </c>
      <c r="K215" s="215" t="s">
        <v>359</v>
      </c>
      <c r="L215" s="45"/>
      <c r="M215" s="220" t="s">
        <v>19</v>
      </c>
      <c r="N215" s="221" t="s">
        <v>44</v>
      </c>
      <c r="O215" s="85"/>
      <c r="P215" s="222">
        <f>O215*H215</f>
        <v>0</v>
      </c>
      <c r="Q215" s="222">
        <v>0</v>
      </c>
      <c r="R215" s="222">
        <f>Q215*H215</f>
        <v>0</v>
      </c>
      <c r="S215" s="222">
        <v>0</v>
      </c>
      <c r="T215" s="223">
        <f>S215*H215</f>
        <v>0</v>
      </c>
      <c r="U215" s="39"/>
      <c r="V215" s="39"/>
      <c r="W215" s="39"/>
      <c r="X215" s="39"/>
      <c r="Y215" s="39"/>
      <c r="Z215" s="39"/>
      <c r="AA215" s="39"/>
      <c r="AB215" s="39"/>
      <c r="AC215" s="39"/>
      <c r="AD215" s="39"/>
      <c r="AE215" s="39"/>
      <c r="AR215" s="224" t="s">
        <v>391</v>
      </c>
      <c r="AT215" s="224" t="s">
        <v>247</v>
      </c>
      <c r="AU215" s="224" t="s">
        <v>80</v>
      </c>
      <c r="AY215" s="18" t="s">
        <v>244</v>
      </c>
      <c r="BE215" s="225">
        <f>IF(N215="základní",J215,0)</f>
        <v>0</v>
      </c>
      <c r="BF215" s="225">
        <f>IF(N215="snížená",J215,0)</f>
        <v>0</v>
      </c>
      <c r="BG215" s="225">
        <f>IF(N215="zákl. přenesená",J215,0)</f>
        <v>0</v>
      </c>
      <c r="BH215" s="225">
        <f>IF(N215="sníž. přenesená",J215,0)</f>
        <v>0</v>
      </c>
      <c r="BI215" s="225">
        <f>IF(N215="nulová",J215,0)</f>
        <v>0</v>
      </c>
      <c r="BJ215" s="18" t="s">
        <v>80</v>
      </c>
      <c r="BK215" s="225">
        <f>ROUND(I215*H215,2)</f>
        <v>0</v>
      </c>
      <c r="BL215" s="18" t="s">
        <v>391</v>
      </c>
      <c r="BM215" s="224" t="s">
        <v>3697</v>
      </c>
    </row>
    <row r="216" s="2" customFormat="1" ht="62.7" customHeight="1">
      <c r="A216" s="39"/>
      <c r="B216" s="40"/>
      <c r="C216" s="213" t="s">
        <v>1099</v>
      </c>
      <c r="D216" s="213" t="s">
        <v>247</v>
      </c>
      <c r="E216" s="214" t="s">
        <v>591</v>
      </c>
      <c r="F216" s="215" t="s">
        <v>592</v>
      </c>
      <c r="G216" s="216" t="s">
        <v>258</v>
      </c>
      <c r="H216" s="217">
        <v>12</v>
      </c>
      <c r="I216" s="218"/>
      <c r="J216" s="219">
        <f>ROUND(I216*H216,2)</f>
        <v>0</v>
      </c>
      <c r="K216" s="215" t="s">
        <v>359</v>
      </c>
      <c r="L216" s="45"/>
      <c r="M216" s="220" t="s">
        <v>19</v>
      </c>
      <c r="N216" s="221" t="s">
        <v>44</v>
      </c>
      <c r="O216" s="85"/>
      <c r="P216" s="222">
        <f>O216*H216</f>
        <v>0</v>
      </c>
      <c r="Q216" s="222">
        <v>0</v>
      </c>
      <c r="R216" s="222">
        <f>Q216*H216</f>
        <v>0</v>
      </c>
      <c r="S216" s="222">
        <v>0</v>
      </c>
      <c r="T216" s="223">
        <f>S216*H216</f>
        <v>0</v>
      </c>
      <c r="U216" s="39"/>
      <c r="V216" s="39"/>
      <c r="W216" s="39"/>
      <c r="X216" s="39"/>
      <c r="Y216" s="39"/>
      <c r="Z216" s="39"/>
      <c r="AA216" s="39"/>
      <c r="AB216" s="39"/>
      <c r="AC216" s="39"/>
      <c r="AD216" s="39"/>
      <c r="AE216" s="39"/>
      <c r="AR216" s="224" t="s">
        <v>391</v>
      </c>
      <c r="AT216" s="224" t="s">
        <v>247</v>
      </c>
      <c r="AU216" s="224" t="s">
        <v>80</v>
      </c>
      <c r="AY216" s="18" t="s">
        <v>244</v>
      </c>
      <c r="BE216" s="225">
        <f>IF(N216="základní",J216,0)</f>
        <v>0</v>
      </c>
      <c r="BF216" s="225">
        <f>IF(N216="snížená",J216,0)</f>
        <v>0</v>
      </c>
      <c r="BG216" s="225">
        <f>IF(N216="zákl. přenesená",J216,0)</f>
        <v>0</v>
      </c>
      <c r="BH216" s="225">
        <f>IF(N216="sníž. přenesená",J216,0)</f>
        <v>0</v>
      </c>
      <c r="BI216" s="225">
        <f>IF(N216="nulová",J216,0)</f>
        <v>0</v>
      </c>
      <c r="BJ216" s="18" t="s">
        <v>80</v>
      </c>
      <c r="BK216" s="225">
        <f>ROUND(I216*H216,2)</f>
        <v>0</v>
      </c>
      <c r="BL216" s="18" t="s">
        <v>391</v>
      </c>
      <c r="BM216" s="224" t="s">
        <v>3698</v>
      </c>
    </row>
    <row r="217" s="2" customFormat="1" ht="24.15" customHeight="1">
      <c r="A217" s="39"/>
      <c r="B217" s="40"/>
      <c r="C217" s="213" t="s">
        <v>1103</v>
      </c>
      <c r="D217" s="213" t="s">
        <v>247</v>
      </c>
      <c r="E217" s="214" t="s">
        <v>595</v>
      </c>
      <c r="F217" s="215" t="s">
        <v>596</v>
      </c>
      <c r="G217" s="216" t="s">
        <v>258</v>
      </c>
      <c r="H217" s="217">
        <v>1</v>
      </c>
      <c r="I217" s="218"/>
      <c r="J217" s="219">
        <f>ROUND(I217*H217,2)</f>
        <v>0</v>
      </c>
      <c r="K217" s="215" t="s">
        <v>359</v>
      </c>
      <c r="L217" s="45"/>
      <c r="M217" s="220" t="s">
        <v>19</v>
      </c>
      <c r="N217" s="221" t="s">
        <v>44</v>
      </c>
      <c r="O217" s="85"/>
      <c r="P217" s="222">
        <f>O217*H217</f>
        <v>0</v>
      </c>
      <c r="Q217" s="222">
        <v>0</v>
      </c>
      <c r="R217" s="222">
        <f>Q217*H217</f>
        <v>0</v>
      </c>
      <c r="S217" s="222">
        <v>0</v>
      </c>
      <c r="T217" s="223">
        <f>S217*H217</f>
        <v>0</v>
      </c>
      <c r="U217" s="39"/>
      <c r="V217" s="39"/>
      <c r="W217" s="39"/>
      <c r="X217" s="39"/>
      <c r="Y217" s="39"/>
      <c r="Z217" s="39"/>
      <c r="AA217" s="39"/>
      <c r="AB217" s="39"/>
      <c r="AC217" s="39"/>
      <c r="AD217" s="39"/>
      <c r="AE217" s="39"/>
      <c r="AR217" s="224" t="s">
        <v>391</v>
      </c>
      <c r="AT217" s="224" t="s">
        <v>247</v>
      </c>
      <c r="AU217" s="224" t="s">
        <v>80</v>
      </c>
      <c r="AY217" s="18" t="s">
        <v>244</v>
      </c>
      <c r="BE217" s="225">
        <f>IF(N217="základní",J217,0)</f>
        <v>0</v>
      </c>
      <c r="BF217" s="225">
        <f>IF(N217="snížená",J217,0)</f>
        <v>0</v>
      </c>
      <c r="BG217" s="225">
        <f>IF(N217="zákl. přenesená",J217,0)</f>
        <v>0</v>
      </c>
      <c r="BH217" s="225">
        <f>IF(N217="sníž. přenesená",J217,0)</f>
        <v>0</v>
      </c>
      <c r="BI217" s="225">
        <f>IF(N217="nulová",J217,0)</f>
        <v>0</v>
      </c>
      <c r="BJ217" s="18" t="s">
        <v>80</v>
      </c>
      <c r="BK217" s="225">
        <f>ROUND(I217*H217,2)</f>
        <v>0</v>
      </c>
      <c r="BL217" s="18" t="s">
        <v>391</v>
      </c>
      <c r="BM217" s="224" t="s">
        <v>3699</v>
      </c>
    </row>
    <row r="218" s="2" customFormat="1" ht="49.05" customHeight="1">
      <c r="A218" s="39"/>
      <c r="B218" s="40"/>
      <c r="C218" s="213" t="s">
        <v>1107</v>
      </c>
      <c r="D218" s="213" t="s">
        <v>247</v>
      </c>
      <c r="E218" s="214" t="s">
        <v>1982</v>
      </c>
      <c r="F218" s="215" t="s">
        <v>1983</v>
      </c>
      <c r="G218" s="216" t="s">
        <v>258</v>
      </c>
      <c r="H218" s="217">
        <v>1</v>
      </c>
      <c r="I218" s="218"/>
      <c r="J218" s="219">
        <f>ROUND(I218*H218,2)</f>
        <v>0</v>
      </c>
      <c r="K218" s="215" t="s">
        <v>359</v>
      </c>
      <c r="L218" s="45"/>
      <c r="M218" s="220" t="s">
        <v>19</v>
      </c>
      <c r="N218" s="221" t="s">
        <v>44</v>
      </c>
      <c r="O218" s="85"/>
      <c r="P218" s="222">
        <f>O218*H218</f>
        <v>0</v>
      </c>
      <c r="Q218" s="222">
        <v>0</v>
      </c>
      <c r="R218" s="222">
        <f>Q218*H218</f>
        <v>0</v>
      </c>
      <c r="S218" s="222">
        <v>0</v>
      </c>
      <c r="T218" s="223">
        <f>S218*H218</f>
        <v>0</v>
      </c>
      <c r="U218" s="39"/>
      <c r="V218" s="39"/>
      <c r="W218" s="39"/>
      <c r="X218" s="39"/>
      <c r="Y218" s="39"/>
      <c r="Z218" s="39"/>
      <c r="AA218" s="39"/>
      <c r="AB218" s="39"/>
      <c r="AC218" s="39"/>
      <c r="AD218" s="39"/>
      <c r="AE218" s="39"/>
      <c r="AR218" s="224" t="s">
        <v>391</v>
      </c>
      <c r="AT218" s="224" t="s">
        <v>247</v>
      </c>
      <c r="AU218" s="224" t="s">
        <v>80</v>
      </c>
      <c r="AY218" s="18" t="s">
        <v>244</v>
      </c>
      <c r="BE218" s="225">
        <f>IF(N218="základní",J218,0)</f>
        <v>0</v>
      </c>
      <c r="BF218" s="225">
        <f>IF(N218="snížená",J218,0)</f>
        <v>0</v>
      </c>
      <c r="BG218" s="225">
        <f>IF(N218="zákl. přenesená",J218,0)</f>
        <v>0</v>
      </c>
      <c r="BH218" s="225">
        <f>IF(N218="sníž. přenesená",J218,0)</f>
        <v>0</v>
      </c>
      <c r="BI218" s="225">
        <f>IF(N218="nulová",J218,0)</f>
        <v>0</v>
      </c>
      <c r="BJ218" s="18" t="s">
        <v>80</v>
      </c>
      <c r="BK218" s="225">
        <f>ROUND(I218*H218,2)</f>
        <v>0</v>
      </c>
      <c r="BL218" s="18" t="s">
        <v>391</v>
      </c>
      <c r="BM218" s="224" t="s">
        <v>3700</v>
      </c>
    </row>
    <row r="219" s="2" customFormat="1" ht="33" customHeight="1">
      <c r="A219" s="39"/>
      <c r="B219" s="40"/>
      <c r="C219" s="213" t="s">
        <v>1111</v>
      </c>
      <c r="D219" s="213" t="s">
        <v>247</v>
      </c>
      <c r="E219" s="214" t="s">
        <v>3701</v>
      </c>
      <c r="F219" s="215" t="s">
        <v>3702</v>
      </c>
      <c r="G219" s="216" t="s">
        <v>258</v>
      </c>
      <c r="H219" s="217">
        <v>1</v>
      </c>
      <c r="I219" s="218"/>
      <c r="J219" s="219">
        <f>ROUND(I219*H219,2)</f>
        <v>0</v>
      </c>
      <c r="K219" s="215" t="s">
        <v>359</v>
      </c>
      <c r="L219" s="45"/>
      <c r="M219" s="278" t="s">
        <v>19</v>
      </c>
      <c r="N219" s="279" t="s">
        <v>44</v>
      </c>
      <c r="O219" s="280"/>
      <c r="P219" s="281">
        <f>O219*H219</f>
        <v>0</v>
      </c>
      <c r="Q219" s="281">
        <v>0</v>
      </c>
      <c r="R219" s="281">
        <f>Q219*H219</f>
        <v>0</v>
      </c>
      <c r="S219" s="281">
        <v>0</v>
      </c>
      <c r="T219" s="282">
        <f>S219*H219</f>
        <v>0</v>
      </c>
      <c r="U219" s="39"/>
      <c r="V219" s="39"/>
      <c r="W219" s="39"/>
      <c r="X219" s="39"/>
      <c r="Y219" s="39"/>
      <c r="Z219" s="39"/>
      <c r="AA219" s="39"/>
      <c r="AB219" s="39"/>
      <c r="AC219" s="39"/>
      <c r="AD219" s="39"/>
      <c r="AE219" s="39"/>
      <c r="AR219" s="224" t="s">
        <v>391</v>
      </c>
      <c r="AT219" s="224" t="s">
        <v>247</v>
      </c>
      <c r="AU219" s="224" t="s">
        <v>80</v>
      </c>
      <c r="AY219" s="18" t="s">
        <v>244</v>
      </c>
      <c r="BE219" s="225">
        <f>IF(N219="základní",J219,0)</f>
        <v>0</v>
      </c>
      <c r="BF219" s="225">
        <f>IF(N219="snížená",J219,0)</f>
        <v>0</v>
      </c>
      <c r="BG219" s="225">
        <f>IF(N219="zákl. přenesená",J219,0)</f>
        <v>0</v>
      </c>
      <c r="BH219" s="225">
        <f>IF(N219="sníž. přenesená",J219,0)</f>
        <v>0</v>
      </c>
      <c r="BI219" s="225">
        <f>IF(N219="nulová",J219,0)</f>
        <v>0</v>
      </c>
      <c r="BJ219" s="18" t="s">
        <v>80</v>
      </c>
      <c r="BK219" s="225">
        <f>ROUND(I219*H219,2)</f>
        <v>0</v>
      </c>
      <c r="BL219" s="18" t="s">
        <v>391</v>
      </c>
      <c r="BM219" s="224" t="s">
        <v>3703</v>
      </c>
    </row>
    <row r="220" s="2" customFormat="1" ht="6.96" customHeight="1">
      <c r="A220" s="39"/>
      <c r="B220" s="60"/>
      <c r="C220" s="61"/>
      <c r="D220" s="61"/>
      <c r="E220" s="61"/>
      <c r="F220" s="61"/>
      <c r="G220" s="61"/>
      <c r="H220" s="61"/>
      <c r="I220" s="61"/>
      <c r="J220" s="61"/>
      <c r="K220" s="61"/>
      <c r="L220" s="45"/>
      <c r="M220" s="39"/>
      <c r="O220" s="39"/>
      <c r="P220" s="39"/>
      <c r="Q220" s="39"/>
      <c r="R220" s="39"/>
      <c r="S220" s="39"/>
      <c r="T220" s="39"/>
      <c r="U220" s="39"/>
      <c r="V220" s="39"/>
      <c r="W220" s="39"/>
      <c r="X220" s="39"/>
      <c r="Y220" s="39"/>
      <c r="Z220" s="39"/>
      <c r="AA220" s="39"/>
      <c r="AB220" s="39"/>
      <c r="AC220" s="39"/>
      <c r="AD220" s="39"/>
      <c r="AE220" s="39"/>
    </row>
  </sheetData>
  <sheetProtection sheet="1" autoFilter="0" formatColumns="0" formatRows="0" objects="1" scenarios="1" spinCount="100000" saltValue="2yYw/SpdVVPsshKEc4fauYMiOuLMNDW3zp4+SFdQPomhdpw9ra6Ycs5hlfCpduLoFvjxLQ+Gk23cx4Tt0ZzNUQ==" hashValue="GZA/Qo1c18dCPZVwy9tnD842zlLrYyjYxB3HHuuxVXxhpqMAN89lo8sUSZxfu6w+Ti67prVkfiTet7WTAzgsuA==" algorithmName="SHA-512" password="CC35"/>
  <autoFilter ref="C96:K219"/>
  <mergeCells count="12">
    <mergeCell ref="E7:H7"/>
    <mergeCell ref="E9:H9"/>
    <mergeCell ref="E11:H11"/>
    <mergeCell ref="E20:H20"/>
    <mergeCell ref="E29:H29"/>
    <mergeCell ref="E50:H50"/>
    <mergeCell ref="E52:H52"/>
    <mergeCell ref="E54:H54"/>
    <mergeCell ref="E85:H85"/>
    <mergeCell ref="E87:H87"/>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150</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3704</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2149</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2150</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tr">
        <f>IF('Rekapitulace zakázky'!AN16="","",'Rekapitulace zakázky'!AN16)</f>
        <v>25525441</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tr">
        <f>IF('Rekapitulace zakázky'!E17="","",'Rekapitulace zakázky'!E17)</f>
        <v>Signal Projekt s.r.o.</v>
      </c>
      <c r="F23" s="39"/>
      <c r="G23" s="39"/>
      <c r="H23" s="39"/>
      <c r="I23" s="143" t="s">
        <v>28</v>
      </c>
      <c r="J23" s="134" t="str">
        <f>IF('Rekapitulace zakázky'!AN17="","",'Rekapitulace zakázky'!AN17)</f>
        <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ROUND(J89,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ROUND((SUM(BE89:BE157)),  2)</f>
        <v>0</v>
      </c>
      <c r="G35" s="39"/>
      <c r="H35" s="39"/>
      <c r="I35" s="158">
        <v>0.20999999999999999</v>
      </c>
      <c r="J35" s="157">
        <f>ROUND(((SUM(BE89:BE157))*I35),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ROUND((SUM(BF89:BF157)),  2)</f>
        <v>0</v>
      </c>
      <c r="G36" s="39"/>
      <c r="H36" s="39"/>
      <c r="I36" s="158">
        <v>0.12</v>
      </c>
      <c r="J36" s="157">
        <f>ROUND(((SUM(BF89:BF157))*I36),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ROUND((SUM(BG89:BG157)),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ROUND((SUM(BH89:BH157)),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ROUND((SUM(BI89:BI157)),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3704</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01 - Dle Sborníku</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Potštejn, Doubleby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J89</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345</v>
      </c>
      <c r="E64" s="178"/>
      <c r="F64" s="178"/>
      <c r="G64" s="178"/>
      <c r="H64" s="178"/>
      <c r="I64" s="178"/>
      <c r="J64" s="179">
        <f>J90</f>
        <v>0</v>
      </c>
      <c r="K64" s="176"/>
      <c r="L64" s="180"/>
      <c r="S64" s="9"/>
      <c r="T64" s="9"/>
      <c r="U64" s="9"/>
      <c r="V64" s="9"/>
      <c r="W64" s="9"/>
      <c r="X64" s="9"/>
      <c r="Y64" s="9"/>
      <c r="Z64" s="9"/>
      <c r="AA64" s="9"/>
      <c r="AB64" s="9"/>
      <c r="AC64" s="9"/>
      <c r="AD64" s="9"/>
      <c r="AE64" s="9"/>
    </row>
    <row r="65" hidden="1" s="10" customFormat="1" ht="19.92" customHeight="1">
      <c r="A65" s="10"/>
      <c r="B65" s="181"/>
      <c r="C65" s="126"/>
      <c r="D65" s="182" t="s">
        <v>346</v>
      </c>
      <c r="E65" s="183"/>
      <c r="F65" s="183"/>
      <c r="G65" s="183"/>
      <c r="H65" s="183"/>
      <c r="I65" s="183"/>
      <c r="J65" s="184">
        <f>J91</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348</v>
      </c>
      <c r="E66" s="178"/>
      <c r="F66" s="178"/>
      <c r="G66" s="178"/>
      <c r="H66" s="178"/>
      <c r="I66" s="178"/>
      <c r="J66" s="179">
        <f>J101</f>
        <v>0</v>
      </c>
      <c r="K66" s="176"/>
      <c r="L66" s="180"/>
      <c r="S66" s="9"/>
      <c r="T66" s="9"/>
      <c r="U66" s="9"/>
      <c r="V66" s="9"/>
      <c r="W66" s="9"/>
      <c r="X66" s="9"/>
      <c r="Y66" s="9"/>
      <c r="Z66" s="9"/>
      <c r="AA66" s="9"/>
      <c r="AB66" s="9"/>
      <c r="AC66" s="9"/>
      <c r="AD66" s="9"/>
      <c r="AE66" s="9"/>
    </row>
    <row r="67" hidden="1" s="9" customFormat="1" ht="24.96" customHeight="1">
      <c r="A67" s="9"/>
      <c r="B67" s="175"/>
      <c r="C67" s="176"/>
      <c r="D67" s="177" t="s">
        <v>353</v>
      </c>
      <c r="E67" s="178"/>
      <c r="F67" s="178"/>
      <c r="G67" s="178"/>
      <c r="H67" s="178"/>
      <c r="I67" s="178"/>
      <c r="J67" s="179">
        <f>J109</f>
        <v>0</v>
      </c>
      <c r="K67" s="176"/>
      <c r="L67" s="180"/>
      <c r="S67" s="9"/>
      <c r="T67" s="9"/>
      <c r="U67" s="9"/>
      <c r="V67" s="9"/>
      <c r="W67" s="9"/>
      <c r="X67" s="9"/>
      <c r="Y67" s="9"/>
      <c r="Z67" s="9"/>
      <c r="AA67" s="9"/>
      <c r="AB67" s="9"/>
      <c r="AC67" s="9"/>
      <c r="AD67" s="9"/>
      <c r="AE67" s="9"/>
    </row>
    <row r="68" hidden="1" s="2" customFormat="1" ht="21.84"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5"/>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5"/>
      <c r="S73" s="39"/>
      <c r="T73" s="39"/>
      <c r="U73" s="39"/>
      <c r="V73" s="39"/>
      <c r="W73" s="39"/>
      <c r="X73" s="39"/>
      <c r="Y73" s="39"/>
      <c r="Z73" s="39"/>
      <c r="AA73" s="39"/>
      <c r="AB73" s="39"/>
      <c r="AC73" s="39"/>
      <c r="AD73" s="39"/>
      <c r="AE73" s="39"/>
    </row>
    <row r="74" s="2" customFormat="1" ht="24.96" customHeight="1">
      <c r="A74" s="39"/>
      <c r="B74" s="40"/>
      <c r="C74" s="24" t="s">
        <v>228</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6.5" customHeight="1">
      <c r="A77" s="39"/>
      <c r="B77" s="40"/>
      <c r="C77" s="41"/>
      <c r="D77" s="41"/>
      <c r="E77" s="170" t="str">
        <f>E7</f>
        <v>Oprava zabezpečovacího zařízení v ŽST Doudleby n. O.</v>
      </c>
      <c r="F77" s="33"/>
      <c r="G77" s="33"/>
      <c r="H77" s="33"/>
      <c r="I77" s="41"/>
      <c r="J77" s="41"/>
      <c r="K77" s="41"/>
      <c r="L77" s="145"/>
      <c r="S77" s="39"/>
      <c r="T77" s="39"/>
      <c r="U77" s="39"/>
      <c r="V77" s="39"/>
      <c r="W77" s="39"/>
      <c r="X77" s="39"/>
      <c r="Y77" s="39"/>
      <c r="Z77" s="39"/>
      <c r="AA77" s="39"/>
      <c r="AB77" s="39"/>
      <c r="AC77" s="39"/>
      <c r="AD77" s="39"/>
      <c r="AE77" s="39"/>
    </row>
    <row r="78" s="1" customFormat="1" ht="12" customHeight="1">
      <c r="B78" s="22"/>
      <c r="C78" s="33" t="s">
        <v>217</v>
      </c>
      <c r="D78" s="23"/>
      <c r="E78" s="23"/>
      <c r="F78" s="23"/>
      <c r="G78" s="23"/>
      <c r="H78" s="23"/>
      <c r="I78" s="23"/>
      <c r="J78" s="23"/>
      <c r="K78" s="23"/>
      <c r="L78" s="21"/>
    </row>
    <row r="79" s="2" customFormat="1" ht="16.5" customHeight="1">
      <c r="A79" s="39"/>
      <c r="B79" s="40"/>
      <c r="C79" s="41"/>
      <c r="D79" s="41"/>
      <c r="E79" s="170" t="s">
        <v>3704</v>
      </c>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219</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6.5" customHeight="1">
      <c r="A81" s="39"/>
      <c r="B81" s="40"/>
      <c r="C81" s="41"/>
      <c r="D81" s="41"/>
      <c r="E81" s="70" t="str">
        <f>E11</f>
        <v>01 - Dle Sborníku</v>
      </c>
      <c r="F81" s="41"/>
      <c r="G81" s="41"/>
      <c r="H81" s="41"/>
      <c r="I81" s="41"/>
      <c r="J81" s="41"/>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Potštejn, Doubleby nad Orlicí</v>
      </c>
      <c r="G83" s="41"/>
      <c r="H83" s="41"/>
      <c r="I83" s="33" t="s">
        <v>23</v>
      </c>
      <c r="J83" s="73" t="str">
        <f>IF(J14="","",J14)</f>
        <v>23. 6. 2026</v>
      </c>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 xml:space="preserve"> </v>
      </c>
      <c r="G85" s="41"/>
      <c r="H85" s="41"/>
      <c r="I85" s="33" t="s">
        <v>31</v>
      </c>
      <c r="J85" s="37" t="str">
        <f>E23</f>
        <v>Signal Projekt s.r.o.</v>
      </c>
      <c r="K85" s="41"/>
      <c r="L85" s="145"/>
      <c r="S85" s="39"/>
      <c r="T85" s="39"/>
      <c r="U85" s="39"/>
      <c r="V85" s="39"/>
      <c r="W85" s="39"/>
      <c r="X85" s="39"/>
      <c r="Y85" s="39"/>
      <c r="Z85" s="39"/>
      <c r="AA85" s="39"/>
      <c r="AB85" s="39"/>
      <c r="AC85" s="39"/>
      <c r="AD85" s="39"/>
      <c r="AE85" s="39"/>
    </row>
    <row r="86" s="2" customFormat="1" ht="15.15" customHeight="1">
      <c r="A86" s="39"/>
      <c r="B86" s="40"/>
      <c r="C86" s="33" t="s">
        <v>29</v>
      </c>
      <c r="D86" s="41"/>
      <c r="E86" s="41"/>
      <c r="F86" s="28" t="str">
        <f>IF(E20="","",E20)</f>
        <v>Vyplň údaj</v>
      </c>
      <c r="G86" s="41"/>
      <c r="H86" s="41"/>
      <c r="I86" s="33" t="s">
        <v>35</v>
      </c>
      <c r="J86" s="37" t="str">
        <f>E26</f>
        <v>Pavel Pospíšil, DiS.</v>
      </c>
      <c r="K86" s="41"/>
      <c r="L86" s="145"/>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5"/>
      <c r="S87" s="39"/>
      <c r="T87" s="39"/>
      <c r="U87" s="39"/>
      <c r="V87" s="39"/>
      <c r="W87" s="39"/>
      <c r="X87" s="39"/>
      <c r="Y87" s="39"/>
      <c r="Z87" s="39"/>
      <c r="AA87" s="39"/>
      <c r="AB87" s="39"/>
      <c r="AC87" s="39"/>
      <c r="AD87" s="39"/>
      <c r="AE87" s="39"/>
    </row>
    <row r="88" s="11" customFormat="1" ht="29.28" customHeight="1">
      <c r="A88" s="186"/>
      <c r="B88" s="187"/>
      <c r="C88" s="188" t="s">
        <v>229</v>
      </c>
      <c r="D88" s="189" t="s">
        <v>58</v>
      </c>
      <c r="E88" s="189" t="s">
        <v>54</v>
      </c>
      <c r="F88" s="189" t="s">
        <v>55</v>
      </c>
      <c r="G88" s="189" t="s">
        <v>230</v>
      </c>
      <c r="H88" s="189" t="s">
        <v>231</v>
      </c>
      <c r="I88" s="189" t="s">
        <v>232</v>
      </c>
      <c r="J88" s="189" t="s">
        <v>223</v>
      </c>
      <c r="K88" s="190" t="s">
        <v>233</v>
      </c>
      <c r="L88" s="191"/>
      <c r="M88" s="93" t="s">
        <v>19</v>
      </c>
      <c r="N88" s="94" t="s">
        <v>43</v>
      </c>
      <c r="O88" s="94" t="s">
        <v>234</v>
      </c>
      <c r="P88" s="94" t="s">
        <v>235</v>
      </c>
      <c r="Q88" s="94" t="s">
        <v>236</v>
      </c>
      <c r="R88" s="94" t="s">
        <v>237</v>
      </c>
      <c r="S88" s="94" t="s">
        <v>238</v>
      </c>
      <c r="T88" s="95" t="s">
        <v>239</v>
      </c>
      <c r="U88" s="186"/>
      <c r="V88" s="186"/>
      <c r="W88" s="186"/>
      <c r="X88" s="186"/>
      <c r="Y88" s="186"/>
      <c r="Z88" s="186"/>
      <c r="AA88" s="186"/>
      <c r="AB88" s="186"/>
      <c r="AC88" s="186"/>
      <c r="AD88" s="186"/>
      <c r="AE88" s="186"/>
    </row>
    <row r="89" s="2" customFormat="1" ht="22.8" customHeight="1">
      <c r="A89" s="39"/>
      <c r="B89" s="40"/>
      <c r="C89" s="100" t="s">
        <v>240</v>
      </c>
      <c r="D89" s="41"/>
      <c r="E89" s="41"/>
      <c r="F89" s="41"/>
      <c r="G89" s="41"/>
      <c r="H89" s="41"/>
      <c r="I89" s="41"/>
      <c r="J89" s="192">
        <f>BK89</f>
        <v>0</v>
      </c>
      <c r="K89" s="41"/>
      <c r="L89" s="45"/>
      <c r="M89" s="96"/>
      <c r="N89" s="193"/>
      <c r="O89" s="97"/>
      <c r="P89" s="194">
        <f>P90+P101+P109</f>
        <v>0</v>
      </c>
      <c r="Q89" s="97"/>
      <c r="R89" s="194">
        <f>R90+R101+R109</f>
        <v>0</v>
      </c>
      <c r="S89" s="97"/>
      <c r="T89" s="195">
        <f>T90+T101+T109</f>
        <v>0</v>
      </c>
      <c r="U89" s="39"/>
      <c r="V89" s="39"/>
      <c r="W89" s="39"/>
      <c r="X89" s="39"/>
      <c r="Y89" s="39"/>
      <c r="Z89" s="39"/>
      <c r="AA89" s="39"/>
      <c r="AB89" s="39"/>
      <c r="AC89" s="39"/>
      <c r="AD89" s="39"/>
      <c r="AE89" s="39"/>
      <c r="AT89" s="18" t="s">
        <v>72</v>
      </c>
      <c r="AU89" s="18" t="s">
        <v>224</v>
      </c>
      <c r="BK89" s="196">
        <f>BK90+BK101+BK109</f>
        <v>0</v>
      </c>
    </row>
    <row r="90" s="12" customFormat="1" ht="25.92" customHeight="1">
      <c r="A90" s="12"/>
      <c r="B90" s="197"/>
      <c r="C90" s="198"/>
      <c r="D90" s="199" t="s">
        <v>72</v>
      </c>
      <c r="E90" s="200" t="s">
        <v>84</v>
      </c>
      <c r="F90" s="200" t="s">
        <v>354</v>
      </c>
      <c r="G90" s="198"/>
      <c r="H90" s="198"/>
      <c r="I90" s="201"/>
      <c r="J90" s="202">
        <f>BK90</f>
        <v>0</v>
      </c>
      <c r="K90" s="198"/>
      <c r="L90" s="203"/>
      <c r="M90" s="204"/>
      <c r="N90" s="205"/>
      <c r="O90" s="205"/>
      <c r="P90" s="206">
        <f>P91</f>
        <v>0</v>
      </c>
      <c r="Q90" s="205"/>
      <c r="R90" s="206">
        <f>R91</f>
        <v>0</v>
      </c>
      <c r="S90" s="205"/>
      <c r="T90" s="207">
        <f>T91</f>
        <v>0</v>
      </c>
      <c r="U90" s="12"/>
      <c r="V90" s="12"/>
      <c r="W90" s="12"/>
      <c r="X90" s="12"/>
      <c r="Y90" s="12"/>
      <c r="Z90" s="12"/>
      <c r="AA90" s="12"/>
      <c r="AB90" s="12"/>
      <c r="AC90" s="12"/>
      <c r="AD90" s="12"/>
      <c r="AE90" s="12"/>
      <c r="AR90" s="208" t="s">
        <v>80</v>
      </c>
      <c r="AT90" s="209" t="s">
        <v>72</v>
      </c>
      <c r="AU90" s="209" t="s">
        <v>73</v>
      </c>
      <c r="AY90" s="208" t="s">
        <v>244</v>
      </c>
      <c r="BK90" s="210">
        <f>BK91</f>
        <v>0</v>
      </c>
    </row>
    <row r="91" s="12" customFormat="1" ht="22.8" customHeight="1">
      <c r="A91" s="12"/>
      <c r="B91" s="197"/>
      <c r="C91" s="198"/>
      <c r="D91" s="199" t="s">
        <v>72</v>
      </c>
      <c r="E91" s="211" t="s">
        <v>355</v>
      </c>
      <c r="F91" s="211" t="s">
        <v>356</v>
      </c>
      <c r="G91" s="198"/>
      <c r="H91" s="198"/>
      <c r="I91" s="201"/>
      <c r="J91" s="212">
        <f>BK91</f>
        <v>0</v>
      </c>
      <c r="K91" s="198"/>
      <c r="L91" s="203"/>
      <c r="M91" s="204"/>
      <c r="N91" s="205"/>
      <c r="O91" s="205"/>
      <c r="P91" s="206">
        <f>SUM(P92:P100)</f>
        <v>0</v>
      </c>
      <c r="Q91" s="205"/>
      <c r="R91" s="206">
        <f>SUM(R92:R100)</f>
        <v>0</v>
      </c>
      <c r="S91" s="205"/>
      <c r="T91" s="207">
        <f>SUM(T92:T100)</f>
        <v>0</v>
      </c>
      <c r="U91" s="12"/>
      <c r="V91" s="12"/>
      <c r="W91" s="12"/>
      <c r="X91" s="12"/>
      <c r="Y91" s="12"/>
      <c r="Z91" s="12"/>
      <c r="AA91" s="12"/>
      <c r="AB91" s="12"/>
      <c r="AC91" s="12"/>
      <c r="AD91" s="12"/>
      <c r="AE91" s="12"/>
      <c r="AR91" s="208" t="s">
        <v>80</v>
      </c>
      <c r="AT91" s="209" t="s">
        <v>72</v>
      </c>
      <c r="AU91" s="209" t="s">
        <v>80</v>
      </c>
      <c r="AY91" s="208" t="s">
        <v>244</v>
      </c>
      <c r="BK91" s="210">
        <f>SUM(BK92:BK100)</f>
        <v>0</v>
      </c>
    </row>
    <row r="92" s="2" customFormat="1" ht="24.15" customHeight="1">
      <c r="A92" s="39"/>
      <c r="B92" s="40"/>
      <c r="C92" s="231" t="s">
        <v>80</v>
      </c>
      <c r="D92" s="231" t="s">
        <v>241</v>
      </c>
      <c r="E92" s="232" t="s">
        <v>2181</v>
      </c>
      <c r="F92" s="233" t="s">
        <v>2182</v>
      </c>
      <c r="G92" s="234" t="s">
        <v>250</v>
      </c>
      <c r="H92" s="235">
        <v>4461.4499999999998</v>
      </c>
      <c r="I92" s="236"/>
      <c r="J92" s="237">
        <f>ROUND(I92*H92,2)</f>
        <v>0</v>
      </c>
      <c r="K92" s="233" t="s">
        <v>359</v>
      </c>
      <c r="L92" s="238"/>
      <c r="M92" s="239" t="s">
        <v>19</v>
      </c>
      <c r="N92" s="240"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364</v>
      </c>
      <c r="AT92" s="224" t="s">
        <v>241</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279</v>
      </c>
      <c r="BM92" s="224" t="s">
        <v>3705</v>
      </c>
    </row>
    <row r="93" s="2" customFormat="1" ht="21.75" customHeight="1">
      <c r="A93" s="39"/>
      <c r="B93" s="40"/>
      <c r="C93" s="231" t="s">
        <v>82</v>
      </c>
      <c r="D93" s="231" t="s">
        <v>241</v>
      </c>
      <c r="E93" s="232" t="s">
        <v>3706</v>
      </c>
      <c r="F93" s="233" t="s">
        <v>3707</v>
      </c>
      <c r="G93" s="234" t="s">
        <v>258</v>
      </c>
      <c r="H93" s="235">
        <v>9</v>
      </c>
      <c r="I93" s="236"/>
      <c r="J93" s="237">
        <f>ROUND(I93*H93,2)</f>
        <v>0</v>
      </c>
      <c r="K93" s="233" t="s">
        <v>359</v>
      </c>
      <c r="L93" s="238"/>
      <c r="M93" s="239" t="s">
        <v>19</v>
      </c>
      <c r="N93" s="240"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364</v>
      </c>
      <c r="AT93" s="224" t="s">
        <v>241</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3708</v>
      </c>
    </row>
    <row r="94" s="2" customFormat="1" ht="21.75" customHeight="1">
      <c r="A94" s="39"/>
      <c r="B94" s="40"/>
      <c r="C94" s="231" t="s">
        <v>243</v>
      </c>
      <c r="D94" s="231" t="s">
        <v>241</v>
      </c>
      <c r="E94" s="232" t="s">
        <v>2153</v>
      </c>
      <c r="F94" s="233" t="s">
        <v>2154</v>
      </c>
      <c r="G94" s="234" t="s">
        <v>258</v>
      </c>
      <c r="H94" s="235">
        <v>9</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3709</v>
      </c>
    </row>
    <row r="95" s="2" customFormat="1" ht="16.5" customHeight="1">
      <c r="A95" s="39"/>
      <c r="B95" s="40"/>
      <c r="C95" s="231" t="s">
        <v>264</v>
      </c>
      <c r="D95" s="231" t="s">
        <v>241</v>
      </c>
      <c r="E95" s="232" t="s">
        <v>2156</v>
      </c>
      <c r="F95" s="233" t="s">
        <v>2157</v>
      </c>
      <c r="G95" s="234" t="s">
        <v>258</v>
      </c>
      <c r="H95" s="235">
        <v>9</v>
      </c>
      <c r="I95" s="236"/>
      <c r="J95" s="237">
        <f>ROUND(I95*H95,2)</f>
        <v>0</v>
      </c>
      <c r="K95" s="233" t="s">
        <v>359</v>
      </c>
      <c r="L95" s="238"/>
      <c r="M95" s="239" t="s">
        <v>19</v>
      </c>
      <c r="N95" s="240"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364</v>
      </c>
      <c r="AT95" s="224" t="s">
        <v>241</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3710</v>
      </c>
    </row>
    <row r="96" s="2" customFormat="1" ht="24.15" customHeight="1">
      <c r="A96" s="39"/>
      <c r="B96" s="40"/>
      <c r="C96" s="213" t="s">
        <v>269</v>
      </c>
      <c r="D96" s="213" t="s">
        <v>247</v>
      </c>
      <c r="E96" s="214" t="s">
        <v>372</v>
      </c>
      <c r="F96" s="215" t="s">
        <v>373</v>
      </c>
      <c r="G96" s="216" t="s">
        <v>258</v>
      </c>
      <c r="H96" s="217">
        <v>66</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80</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80</v>
      </c>
      <c r="BM96" s="224" t="s">
        <v>3711</v>
      </c>
    </row>
    <row r="97" s="2" customFormat="1" ht="21.75" customHeight="1">
      <c r="A97" s="39"/>
      <c r="B97" s="40"/>
      <c r="C97" s="231" t="s">
        <v>275</v>
      </c>
      <c r="D97" s="231" t="s">
        <v>241</v>
      </c>
      <c r="E97" s="232" t="s">
        <v>375</v>
      </c>
      <c r="F97" s="233" t="s">
        <v>376</v>
      </c>
      <c r="G97" s="234" t="s">
        <v>258</v>
      </c>
      <c r="H97" s="235">
        <v>66</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364</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3712</v>
      </c>
    </row>
    <row r="98" s="2" customFormat="1" ht="16.5" customHeight="1">
      <c r="A98" s="39"/>
      <c r="B98" s="40"/>
      <c r="C98" s="231" t="s">
        <v>288</v>
      </c>
      <c r="D98" s="231" t="s">
        <v>241</v>
      </c>
      <c r="E98" s="232" t="s">
        <v>2159</v>
      </c>
      <c r="F98" s="233" t="s">
        <v>2160</v>
      </c>
      <c r="G98" s="234" t="s">
        <v>258</v>
      </c>
      <c r="H98" s="235">
        <v>4</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440</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440</v>
      </c>
      <c r="BM98" s="224" t="s">
        <v>3713</v>
      </c>
    </row>
    <row r="99" s="2" customFormat="1" ht="16.5" customHeight="1">
      <c r="A99" s="39"/>
      <c r="B99" s="40"/>
      <c r="C99" s="231" t="s">
        <v>263</v>
      </c>
      <c r="D99" s="231" t="s">
        <v>241</v>
      </c>
      <c r="E99" s="232" t="s">
        <v>2162</v>
      </c>
      <c r="F99" s="233" t="s">
        <v>2163</v>
      </c>
      <c r="G99" s="234" t="s">
        <v>258</v>
      </c>
      <c r="H99" s="235">
        <v>4</v>
      </c>
      <c r="I99" s="236"/>
      <c r="J99" s="237">
        <f>ROUND(I99*H99,2)</f>
        <v>0</v>
      </c>
      <c r="K99" s="233" t="s">
        <v>359</v>
      </c>
      <c r="L99" s="238"/>
      <c r="M99" s="239" t="s">
        <v>19</v>
      </c>
      <c r="N99" s="240"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440</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440</v>
      </c>
      <c r="BM99" s="224" t="s">
        <v>3714</v>
      </c>
    </row>
    <row r="100" s="2" customFormat="1" ht="21.75" customHeight="1">
      <c r="A100" s="39"/>
      <c r="B100" s="40"/>
      <c r="C100" s="231" t="s">
        <v>302</v>
      </c>
      <c r="D100" s="231" t="s">
        <v>241</v>
      </c>
      <c r="E100" s="232" t="s">
        <v>2200</v>
      </c>
      <c r="F100" s="233" t="s">
        <v>2201</v>
      </c>
      <c r="G100" s="234" t="s">
        <v>258</v>
      </c>
      <c r="H100" s="235">
        <v>21</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3715</v>
      </c>
    </row>
    <row r="101" s="12" customFormat="1" ht="25.92" customHeight="1">
      <c r="A101" s="12"/>
      <c r="B101" s="197"/>
      <c r="C101" s="198"/>
      <c r="D101" s="199" t="s">
        <v>72</v>
      </c>
      <c r="E101" s="200" t="s">
        <v>88</v>
      </c>
      <c r="F101" s="200" t="s">
        <v>415</v>
      </c>
      <c r="G101" s="198"/>
      <c r="H101" s="198"/>
      <c r="I101" s="201"/>
      <c r="J101" s="202">
        <f>BK101</f>
        <v>0</v>
      </c>
      <c r="K101" s="198"/>
      <c r="L101" s="203"/>
      <c r="M101" s="204"/>
      <c r="N101" s="205"/>
      <c r="O101" s="205"/>
      <c r="P101" s="206">
        <f>SUM(P102:P108)</f>
        <v>0</v>
      </c>
      <c r="Q101" s="205"/>
      <c r="R101" s="206">
        <f>SUM(R102:R108)</f>
        <v>0</v>
      </c>
      <c r="S101" s="205"/>
      <c r="T101" s="207">
        <f>SUM(T102:T108)</f>
        <v>0</v>
      </c>
      <c r="U101" s="12"/>
      <c r="V101" s="12"/>
      <c r="W101" s="12"/>
      <c r="X101" s="12"/>
      <c r="Y101" s="12"/>
      <c r="Z101" s="12"/>
      <c r="AA101" s="12"/>
      <c r="AB101" s="12"/>
      <c r="AC101" s="12"/>
      <c r="AD101" s="12"/>
      <c r="AE101" s="12"/>
      <c r="AR101" s="208" t="s">
        <v>80</v>
      </c>
      <c r="AT101" s="209" t="s">
        <v>72</v>
      </c>
      <c r="AU101" s="209" t="s">
        <v>73</v>
      </c>
      <c r="AY101" s="208" t="s">
        <v>244</v>
      </c>
      <c r="BK101" s="210">
        <f>SUM(BK102:BK108)</f>
        <v>0</v>
      </c>
    </row>
    <row r="102" s="2" customFormat="1" ht="16.5" customHeight="1">
      <c r="A102" s="39"/>
      <c r="B102" s="40"/>
      <c r="C102" s="231" t="s">
        <v>308</v>
      </c>
      <c r="D102" s="231" t="s">
        <v>241</v>
      </c>
      <c r="E102" s="232" t="s">
        <v>417</v>
      </c>
      <c r="F102" s="233" t="s">
        <v>418</v>
      </c>
      <c r="G102" s="234" t="s">
        <v>258</v>
      </c>
      <c r="H102" s="235">
        <v>3</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3716</v>
      </c>
    </row>
    <row r="103" s="2" customFormat="1" ht="21.75" customHeight="1">
      <c r="A103" s="39"/>
      <c r="B103" s="40"/>
      <c r="C103" s="231" t="s">
        <v>313</v>
      </c>
      <c r="D103" s="231" t="s">
        <v>241</v>
      </c>
      <c r="E103" s="232" t="s">
        <v>421</v>
      </c>
      <c r="F103" s="233" t="s">
        <v>422</v>
      </c>
      <c r="G103" s="234" t="s">
        <v>258</v>
      </c>
      <c r="H103" s="235">
        <v>3</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80</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3717</v>
      </c>
    </row>
    <row r="104" s="2" customFormat="1" ht="21.75" customHeight="1">
      <c r="A104" s="39"/>
      <c r="B104" s="40"/>
      <c r="C104" s="231" t="s">
        <v>8</v>
      </c>
      <c r="D104" s="231" t="s">
        <v>241</v>
      </c>
      <c r="E104" s="232" t="s">
        <v>425</v>
      </c>
      <c r="F104" s="233" t="s">
        <v>426</v>
      </c>
      <c r="G104" s="234" t="s">
        <v>258</v>
      </c>
      <c r="H104" s="235">
        <v>3</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3718</v>
      </c>
    </row>
    <row r="105" s="2" customFormat="1" ht="37.8" customHeight="1">
      <c r="A105" s="39"/>
      <c r="B105" s="40"/>
      <c r="C105" s="213" t="s">
        <v>322</v>
      </c>
      <c r="D105" s="213" t="s">
        <v>247</v>
      </c>
      <c r="E105" s="214" t="s">
        <v>428</v>
      </c>
      <c r="F105" s="215" t="s">
        <v>429</v>
      </c>
      <c r="G105" s="216" t="s">
        <v>258</v>
      </c>
      <c r="H105" s="217">
        <v>9</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264</v>
      </c>
      <c r="AT105" s="224" t="s">
        <v>247</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264</v>
      </c>
      <c r="BM105" s="224" t="s">
        <v>3719</v>
      </c>
    </row>
    <row r="106" s="2" customFormat="1" ht="24.15" customHeight="1">
      <c r="A106" s="39"/>
      <c r="B106" s="40"/>
      <c r="C106" s="231" t="s">
        <v>327</v>
      </c>
      <c r="D106" s="231" t="s">
        <v>241</v>
      </c>
      <c r="E106" s="232" t="s">
        <v>2178</v>
      </c>
      <c r="F106" s="233" t="s">
        <v>2179</v>
      </c>
      <c r="G106" s="234" t="s">
        <v>250</v>
      </c>
      <c r="H106" s="235">
        <v>350</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80</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3720</v>
      </c>
    </row>
    <row r="107" s="2" customFormat="1" ht="24.15" customHeight="1">
      <c r="A107" s="39"/>
      <c r="B107" s="40"/>
      <c r="C107" s="231" t="s">
        <v>332</v>
      </c>
      <c r="D107" s="231" t="s">
        <v>241</v>
      </c>
      <c r="E107" s="232" t="s">
        <v>2184</v>
      </c>
      <c r="F107" s="233" t="s">
        <v>2185</v>
      </c>
      <c r="G107" s="234" t="s">
        <v>250</v>
      </c>
      <c r="H107" s="235">
        <v>4015</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80</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3721</v>
      </c>
    </row>
    <row r="108" s="2" customFormat="1" ht="24.15" customHeight="1">
      <c r="A108" s="39"/>
      <c r="B108" s="40"/>
      <c r="C108" s="231" t="s">
        <v>252</v>
      </c>
      <c r="D108" s="231" t="s">
        <v>241</v>
      </c>
      <c r="E108" s="232" t="s">
        <v>3722</v>
      </c>
      <c r="F108" s="233" t="s">
        <v>3723</v>
      </c>
      <c r="G108" s="234" t="s">
        <v>250</v>
      </c>
      <c r="H108" s="235">
        <v>230</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3724</v>
      </c>
    </row>
    <row r="109" s="12" customFormat="1" ht="25.92" customHeight="1">
      <c r="A109" s="12"/>
      <c r="B109" s="197"/>
      <c r="C109" s="198"/>
      <c r="D109" s="199" t="s">
        <v>72</v>
      </c>
      <c r="E109" s="200" t="s">
        <v>606</v>
      </c>
      <c r="F109" s="200" t="s">
        <v>607</v>
      </c>
      <c r="G109" s="198"/>
      <c r="H109" s="198"/>
      <c r="I109" s="201"/>
      <c r="J109" s="202">
        <f>BK109</f>
        <v>0</v>
      </c>
      <c r="K109" s="198"/>
      <c r="L109" s="203"/>
      <c r="M109" s="204"/>
      <c r="N109" s="205"/>
      <c r="O109" s="205"/>
      <c r="P109" s="206">
        <f>SUM(P110:P157)</f>
        <v>0</v>
      </c>
      <c r="Q109" s="205"/>
      <c r="R109" s="206">
        <f>SUM(R110:R157)</f>
        <v>0</v>
      </c>
      <c r="S109" s="205"/>
      <c r="T109" s="207">
        <f>SUM(T110:T157)</f>
        <v>0</v>
      </c>
      <c r="U109" s="12"/>
      <c r="V109" s="12"/>
      <c r="W109" s="12"/>
      <c r="X109" s="12"/>
      <c r="Y109" s="12"/>
      <c r="Z109" s="12"/>
      <c r="AA109" s="12"/>
      <c r="AB109" s="12"/>
      <c r="AC109" s="12"/>
      <c r="AD109" s="12"/>
      <c r="AE109" s="12"/>
      <c r="AR109" s="208" t="s">
        <v>264</v>
      </c>
      <c r="AT109" s="209" t="s">
        <v>72</v>
      </c>
      <c r="AU109" s="209" t="s">
        <v>73</v>
      </c>
      <c r="AY109" s="208" t="s">
        <v>244</v>
      </c>
      <c r="BK109" s="210">
        <f>SUM(BK110:BK157)</f>
        <v>0</v>
      </c>
    </row>
    <row r="110" s="2" customFormat="1" ht="62.7" customHeight="1">
      <c r="A110" s="39"/>
      <c r="B110" s="40"/>
      <c r="C110" s="213" t="s">
        <v>411</v>
      </c>
      <c r="D110" s="213" t="s">
        <v>247</v>
      </c>
      <c r="E110" s="214" t="s">
        <v>2191</v>
      </c>
      <c r="F110" s="215" t="s">
        <v>2192</v>
      </c>
      <c r="G110" s="216" t="s">
        <v>258</v>
      </c>
      <c r="H110" s="217">
        <v>1</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391</v>
      </c>
      <c r="AT110" s="224" t="s">
        <v>247</v>
      </c>
      <c r="AU110" s="224" t="s">
        <v>80</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391</v>
      </c>
      <c r="BM110" s="224" t="s">
        <v>3725</v>
      </c>
    </row>
    <row r="111" s="2" customFormat="1" ht="24.15" customHeight="1">
      <c r="A111" s="39"/>
      <c r="B111" s="40"/>
      <c r="C111" s="213" t="s">
        <v>416</v>
      </c>
      <c r="D111" s="213" t="s">
        <v>247</v>
      </c>
      <c r="E111" s="214" t="s">
        <v>2194</v>
      </c>
      <c r="F111" s="215" t="s">
        <v>2195</v>
      </c>
      <c r="G111" s="216" t="s">
        <v>258</v>
      </c>
      <c r="H111" s="217">
        <v>5</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391</v>
      </c>
      <c r="AT111" s="224" t="s">
        <v>247</v>
      </c>
      <c r="AU111" s="224" t="s">
        <v>80</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391</v>
      </c>
      <c r="BM111" s="224" t="s">
        <v>3726</v>
      </c>
    </row>
    <row r="112" s="2" customFormat="1" ht="16.5" customHeight="1">
      <c r="A112" s="39"/>
      <c r="B112" s="40"/>
      <c r="C112" s="213" t="s">
        <v>420</v>
      </c>
      <c r="D112" s="213" t="s">
        <v>247</v>
      </c>
      <c r="E112" s="214" t="s">
        <v>2197</v>
      </c>
      <c r="F112" s="215" t="s">
        <v>2198</v>
      </c>
      <c r="G112" s="216" t="s">
        <v>258</v>
      </c>
      <c r="H112" s="217">
        <v>21</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80</v>
      </c>
      <c r="AT112" s="224" t="s">
        <v>247</v>
      </c>
      <c r="AU112" s="224" t="s">
        <v>80</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80</v>
      </c>
      <c r="BM112" s="224" t="s">
        <v>3727</v>
      </c>
    </row>
    <row r="113" s="2" customFormat="1" ht="16.5" customHeight="1">
      <c r="A113" s="39"/>
      <c r="B113" s="40"/>
      <c r="C113" s="213" t="s">
        <v>424</v>
      </c>
      <c r="D113" s="213" t="s">
        <v>247</v>
      </c>
      <c r="E113" s="214" t="s">
        <v>2206</v>
      </c>
      <c r="F113" s="215" t="s">
        <v>2207</v>
      </c>
      <c r="G113" s="216" t="s">
        <v>250</v>
      </c>
      <c r="H113" s="217">
        <v>20</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252</v>
      </c>
      <c r="AT113" s="224" t="s">
        <v>247</v>
      </c>
      <c r="AU113" s="224" t="s">
        <v>80</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252</v>
      </c>
      <c r="BM113" s="224" t="s">
        <v>3728</v>
      </c>
    </row>
    <row r="114" s="2" customFormat="1" ht="16.5" customHeight="1">
      <c r="A114" s="39"/>
      <c r="B114" s="40"/>
      <c r="C114" s="213" t="s">
        <v>7</v>
      </c>
      <c r="D114" s="213" t="s">
        <v>247</v>
      </c>
      <c r="E114" s="214" t="s">
        <v>2209</v>
      </c>
      <c r="F114" s="215" t="s">
        <v>2210</v>
      </c>
      <c r="G114" s="216" t="s">
        <v>258</v>
      </c>
      <c r="H114" s="217">
        <v>3</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252</v>
      </c>
      <c r="AT114" s="224" t="s">
        <v>247</v>
      </c>
      <c r="AU114" s="224" t="s">
        <v>80</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252</v>
      </c>
      <c r="BM114" s="224" t="s">
        <v>3729</v>
      </c>
    </row>
    <row r="115" s="2" customFormat="1" ht="66.75" customHeight="1">
      <c r="A115" s="39"/>
      <c r="B115" s="40"/>
      <c r="C115" s="213" t="s">
        <v>431</v>
      </c>
      <c r="D115" s="213" t="s">
        <v>247</v>
      </c>
      <c r="E115" s="214" t="s">
        <v>2215</v>
      </c>
      <c r="F115" s="215" t="s">
        <v>2216</v>
      </c>
      <c r="G115" s="216" t="s">
        <v>250</v>
      </c>
      <c r="H115" s="217">
        <v>4461.4499999999998</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252</v>
      </c>
      <c r="AT115" s="224" t="s">
        <v>247</v>
      </c>
      <c r="AU115" s="224" t="s">
        <v>80</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252</v>
      </c>
      <c r="BM115" s="224" t="s">
        <v>3730</v>
      </c>
    </row>
    <row r="116" s="2" customFormat="1" ht="33" customHeight="1">
      <c r="A116" s="39"/>
      <c r="B116" s="40"/>
      <c r="C116" s="213" t="s">
        <v>437</v>
      </c>
      <c r="D116" s="213" t="s">
        <v>247</v>
      </c>
      <c r="E116" s="214" t="s">
        <v>412</v>
      </c>
      <c r="F116" s="215" t="s">
        <v>413</v>
      </c>
      <c r="G116" s="216" t="s">
        <v>258</v>
      </c>
      <c r="H116" s="217">
        <v>6</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252</v>
      </c>
      <c r="AT116" s="224" t="s">
        <v>247</v>
      </c>
      <c r="AU116" s="224" t="s">
        <v>80</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252</v>
      </c>
      <c r="BM116" s="224" t="s">
        <v>3731</v>
      </c>
    </row>
    <row r="117" s="2" customFormat="1" ht="16.5" customHeight="1">
      <c r="A117" s="39"/>
      <c r="B117" s="40"/>
      <c r="C117" s="231" t="s">
        <v>442</v>
      </c>
      <c r="D117" s="231" t="s">
        <v>241</v>
      </c>
      <c r="E117" s="232" t="s">
        <v>3732</v>
      </c>
      <c r="F117" s="233" t="s">
        <v>3733</v>
      </c>
      <c r="G117" s="234" t="s">
        <v>258</v>
      </c>
      <c r="H117" s="235">
        <v>2</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364</v>
      </c>
      <c r="AT117" s="224" t="s">
        <v>241</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3734</v>
      </c>
    </row>
    <row r="118" s="2" customFormat="1" ht="24.15" customHeight="1">
      <c r="A118" s="39"/>
      <c r="B118" s="40"/>
      <c r="C118" s="231" t="s">
        <v>446</v>
      </c>
      <c r="D118" s="231" t="s">
        <v>241</v>
      </c>
      <c r="E118" s="232" t="s">
        <v>2303</v>
      </c>
      <c r="F118" s="233" t="s">
        <v>2304</v>
      </c>
      <c r="G118" s="234" t="s">
        <v>258</v>
      </c>
      <c r="H118" s="235">
        <v>6</v>
      </c>
      <c r="I118" s="236"/>
      <c r="J118" s="237">
        <f>ROUND(I118*H118,2)</f>
        <v>0</v>
      </c>
      <c r="K118" s="233" t="s">
        <v>359</v>
      </c>
      <c r="L118" s="238"/>
      <c r="M118" s="239" t="s">
        <v>19</v>
      </c>
      <c r="N118" s="240"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364</v>
      </c>
      <c r="AT118" s="224" t="s">
        <v>241</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279</v>
      </c>
      <c r="BM118" s="224" t="s">
        <v>3735</v>
      </c>
    </row>
    <row r="119" s="2" customFormat="1" ht="24.15" customHeight="1">
      <c r="A119" s="39"/>
      <c r="B119" s="40"/>
      <c r="C119" s="213" t="s">
        <v>450</v>
      </c>
      <c r="D119" s="213" t="s">
        <v>247</v>
      </c>
      <c r="E119" s="214" t="s">
        <v>2219</v>
      </c>
      <c r="F119" s="215" t="s">
        <v>2220</v>
      </c>
      <c r="G119" s="216" t="s">
        <v>258</v>
      </c>
      <c r="H119" s="217">
        <v>12</v>
      </c>
      <c r="I119" s="218"/>
      <c r="J119" s="219">
        <f>ROUND(I119*H119,2)</f>
        <v>0</v>
      </c>
      <c r="K119" s="215" t="s">
        <v>359</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391</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391</v>
      </c>
      <c r="BM119" s="224" t="s">
        <v>3736</v>
      </c>
    </row>
    <row r="120" s="2" customFormat="1" ht="21.75" customHeight="1">
      <c r="A120" s="39"/>
      <c r="B120" s="40"/>
      <c r="C120" s="231" t="s">
        <v>454</v>
      </c>
      <c r="D120" s="231" t="s">
        <v>241</v>
      </c>
      <c r="E120" s="232" t="s">
        <v>2264</v>
      </c>
      <c r="F120" s="233" t="s">
        <v>2265</v>
      </c>
      <c r="G120" s="234" t="s">
        <v>258</v>
      </c>
      <c r="H120" s="235">
        <v>1</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364</v>
      </c>
      <c r="AT120" s="224" t="s">
        <v>241</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3737</v>
      </c>
    </row>
    <row r="121" s="2" customFormat="1" ht="21.75" customHeight="1">
      <c r="A121" s="39"/>
      <c r="B121" s="40"/>
      <c r="C121" s="231" t="s">
        <v>458</v>
      </c>
      <c r="D121" s="231" t="s">
        <v>241</v>
      </c>
      <c r="E121" s="232" t="s">
        <v>2267</v>
      </c>
      <c r="F121" s="233" t="s">
        <v>2268</v>
      </c>
      <c r="G121" s="234" t="s">
        <v>258</v>
      </c>
      <c r="H121" s="235">
        <v>1</v>
      </c>
      <c r="I121" s="236"/>
      <c r="J121" s="237">
        <f>ROUND(I121*H121,2)</f>
        <v>0</v>
      </c>
      <c r="K121" s="233" t="s">
        <v>359</v>
      </c>
      <c r="L121" s="238"/>
      <c r="M121" s="239" t="s">
        <v>19</v>
      </c>
      <c r="N121" s="240"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364</v>
      </c>
      <c r="AT121" s="224" t="s">
        <v>241</v>
      </c>
      <c r="AU121" s="224" t="s">
        <v>80</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3738</v>
      </c>
    </row>
    <row r="122" s="2" customFormat="1" ht="16.5" customHeight="1">
      <c r="A122" s="39"/>
      <c r="B122" s="40"/>
      <c r="C122" s="231" t="s">
        <v>462</v>
      </c>
      <c r="D122" s="231" t="s">
        <v>241</v>
      </c>
      <c r="E122" s="232" t="s">
        <v>2270</v>
      </c>
      <c r="F122" s="233" t="s">
        <v>2271</v>
      </c>
      <c r="G122" s="234" t="s">
        <v>258</v>
      </c>
      <c r="H122" s="235">
        <v>6</v>
      </c>
      <c r="I122" s="236"/>
      <c r="J122" s="237">
        <f>ROUND(I122*H122,2)</f>
        <v>0</v>
      </c>
      <c r="K122" s="233" t="s">
        <v>359</v>
      </c>
      <c r="L122" s="238"/>
      <c r="M122" s="239" t="s">
        <v>19</v>
      </c>
      <c r="N122" s="240"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364</v>
      </c>
      <c r="AT122" s="224" t="s">
        <v>241</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279</v>
      </c>
      <c r="BM122" s="224" t="s">
        <v>3739</v>
      </c>
    </row>
    <row r="123" s="2" customFormat="1" ht="16.5" customHeight="1">
      <c r="A123" s="39"/>
      <c r="B123" s="40"/>
      <c r="C123" s="231" t="s">
        <v>466</v>
      </c>
      <c r="D123" s="231" t="s">
        <v>241</v>
      </c>
      <c r="E123" s="232" t="s">
        <v>2273</v>
      </c>
      <c r="F123" s="233" t="s">
        <v>2274</v>
      </c>
      <c r="G123" s="234" t="s">
        <v>258</v>
      </c>
      <c r="H123" s="235">
        <v>8</v>
      </c>
      <c r="I123" s="236"/>
      <c r="J123" s="237">
        <f>ROUND(I123*H123,2)</f>
        <v>0</v>
      </c>
      <c r="K123" s="233" t="s">
        <v>359</v>
      </c>
      <c r="L123" s="238"/>
      <c r="M123" s="239" t="s">
        <v>19</v>
      </c>
      <c r="N123" s="240"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364</v>
      </c>
      <c r="AT123" s="224" t="s">
        <v>241</v>
      </c>
      <c r="AU123" s="224" t="s">
        <v>80</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279</v>
      </c>
      <c r="BM123" s="224" t="s">
        <v>3740</v>
      </c>
    </row>
    <row r="124" s="2" customFormat="1" ht="24.15" customHeight="1">
      <c r="A124" s="39"/>
      <c r="B124" s="40"/>
      <c r="C124" s="213" t="s">
        <v>470</v>
      </c>
      <c r="D124" s="213" t="s">
        <v>247</v>
      </c>
      <c r="E124" s="214" t="s">
        <v>2231</v>
      </c>
      <c r="F124" s="215" t="s">
        <v>2232</v>
      </c>
      <c r="G124" s="216" t="s">
        <v>258</v>
      </c>
      <c r="H124" s="217">
        <v>2</v>
      </c>
      <c r="I124" s="218"/>
      <c r="J124" s="219">
        <f>ROUND(I124*H124,2)</f>
        <v>0</v>
      </c>
      <c r="K124" s="215" t="s">
        <v>359</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252</v>
      </c>
      <c r="AT124" s="224" t="s">
        <v>247</v>
      </c>
      <c r="AU124" s="224" t="s">
        <v>80</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252</v>
      </c>
      <c r="BM124" s="224" t="s">
        <v>3741</v>
      </c>
    </row>
    <row r="125" s="2" customFormat="1" ht="16.5" customHeight="1">
      <c r="A125" s="39"/>
      <c r="B125" s="40"/>
      <c r="C125" s="231" t="s">
        <v>474</v>
      </c>
      <c r="D125" s="231" t="s">
        <v>241</v>
      </c>
      <c r="E125" s="232" t="s">
        <v>3742</v>
      </c>
      <c r="F125" s="233" t="s">
        <v>3743</v>
      </c>
      <c r="G125" s="234" t="s">
        <v>250</v>
      </c>
      <c r="H125" s="235">
        <v>30</v>
      </c>
      <c r="I125" s="236"/>
      <c r="J125" s="237">
        <f>ROUND(I125*H125,2)</f>
        <v>0</v>
      </c>
      <c r="K125" s="233" t="s">
        <v>359</v>
      </c>
      <c r="L125" s="238"/>
      <c r="M125" s="239" t="s">
        <v>19</v>
      </c>
      <c r="N125" s="240"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364</v>
      </c>
      <c r="AT125" s="224" t="s">
        <v>241</v>
      </c>
      <c r="AU125" s="224" t="s">
        <v>80</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3744</v>
      </c>
    </row>
    <row r="126" s="2" customFormat="1" ht="24.15" customHeight="1">
      <c r="A126" s="39"/>
      <c r="B126" s="40"/>
      <c r="C126" s="213" t="s">
        <v>478</v>
      </c>
      <c r="D126" s="213" t="s">
        <v>247</v>
      </c>
      <c r="E126" s="214" t="s">
        <v>3745</v>
      </c>
      <c r="F126" s="215" t="s">
        <v>3746</v>
      </c>
      <c r="G126" s="216" t="s">
        <v>258</v>
      </c>
      <c r="H126" s="217">
        <v>2</v>
      </c>
      <c r="I126" s="218"/>
      <c r="J126" s="219">
        <f>ROUND(I126*H126,2)</f>
        <v>0</v>
      </c>
      <c r="K126" s="215" t="s">
        <v>359</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252</v>
      </c>
      <c r="AT126" s="224" t="s">
        <v>247</v>
      </c>
      <c r="AU126" s="224" t="s">
        <v>80</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252</v>
      </c>
      <c r="BM126" s="224" t="s">
        <v>3747</v>
      </c>
    </row>
    <row r="127" s="2" customFormat="1" ht="16.5" customHeight="1">
      <c r="A127" s="39"/>
      <c r="B127" s="40"/>
      <c r="C127" s="213" t="s">
        <v>482</v>
      </c>
      <c r="D127" s="213" t="s">
        <v>247</v>
      </c>
      <c r="E127" s="214" t="s">
        <v>2276</v>
      </c>
      <c r="F127" s="215" t="s">
        <v>2277</v>
      </c>
      <c r="G127" s="216" t="s">
        <v>258</v>
      </c>
      <c r="H127" s="217">
        <v>6</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264</v>
      </c>
      <c r="AT127" s="224" t="s">
        <v>247</v>
      </c>
      <c r="AU127" s="224" t="s">
        <v>80</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264</v>
      </c>
      <c r="BM127" s="224" t="s">
        <v>3748</v>
      </c>
    </row>
    <row r="128" s="2" customFormat="1" ht="16.5" customHeight="1">
      <c r="A128" s="39"/>
      <c r="B128" s="40"/>
      <c r="C128" s="213" t="s">
        <v>486</v>
      </c>
      <c r="D128" s="213" t="s">
        <v>247</v>
      </c>
      <c r="E128" s="214" t="s">
        <v>2279</v>
      </c>
      <c r="F128" s="215" t="s">
        <v>2280</v>
      </c>
      <c r="G128" s="216" t="s">
        <v>258</v>
      </c>
      <c r="H128" s="217">
        <v>6</v>
      </c>
      <c r="I128" s="218"/>
      <c r="J128" s="219">
        <f>ROUND(I128*H128,2)</f>
        <v>0</v>
      </c>
      <c r="K128" s="215" t="s">
        <v>359</v>
      </c>
      <c r="L128" s="45"/>
      <c r="M128" s="220" t="s">
        <v>19</v>
      </c>
      <c r="N128" s="221"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252</v>
      </c>
      <c r="AT128" s="224" t="s">
        <v>247</v>
      </c>
      <c r="AU128" s="224" t="s">
        <v>80</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252</v>
      </c>
      <c r="BM128" s="224" t="s">
        <v>3749</v>
      </c>
    </row>
    <row r="129" s="2" customFormat="1" ht="16.5" customHeight="1">
      <c r="A129" s="39"/>
      <c r="B129" s="40"/>
      <c r="C129" s="213" t="s">
        <v>490</v>
      </c>
      <c r="D129" s="213" t="s">
        <v>247</v>
      </c>
      <c r="E129" s="214" t="s">
        <v>2285</v>
      </c>
      <c r="F129" s="215" t="s">
        <v>2286</v>
      </c>
      <c r="G129" s="216" t="s">
        <v>258</v>
      </c>
      <c r="H129" s="217">
        <v>3</v>
      </c>
      <c r="I129" s="218"/>
      <c r="J129" s="219">
        <f>ROUND(I129*H129,2)</f>
        <v>0</v>
      </c>
      <c r="K129" s="215" t="s">
        <v>359</v>
      </c>
      <c r="L129" s="45"/>
      <c r="M129" s="220" t="s">
        <v>19</v>
      </c>
      <c r="N129" s="221"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252</v>
      </c>
      <c r="AT129" s="224" t="s">
        <v>247</v>
      </c>
      <c r="AU129" s="224" t="s">
        <v>80</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252</v>
      </c>
      <c r="BM129" s="224" t="s">
        <v>3750</v>
      </c>
    </row>
    <row r="130" s="2" customFormat="1" ht="16.5" customHeight="1">
      <c r="A130" s="39"/>
      <c r="B130" s="40"/>
      <c r="C130" s="213" t="s">
        <v>494</v>
      </c>
      <c r="D130" s="213" t="s">
        <v>247</v>
      </c>
      <c r="E130" s="214" t="s">
        <v>2288</v>
      </c>
      <c r="F130" s="215" t="s">
        <v>2289</v>
      </c>
      <c r="G130" s="216" t="s">
        <v>258</v>
      </c>
      <c r="H130" s="217">
        <v>10</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252</v>
      </c>
      <c r="AT130" s="224" t="s">
        <v>247</v>
      </c>
      <c r="AU130" s="224" t="s">
        <v>80</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252</v>
      </c>
      <c r="BM130" s="224" t="s">
        <v>3751</v>
      </c>
    </row>
    <row r="131" s="2" customFormat="1" ht="16.5" customHeight="1">
      <c r="A131" s="39"/>
      <c r="B131" s="40"/>
      <c r="C131" s="213" t="s">
        <v>499</v>
      </c>
      <c r="D131" s="213" t="s">
        <v>247</v>
      </c>
      <c r="E131" s="214" t="s">
        <v>2291</v>
      </c>
      <c r="F131" s="215" t="s">
        <v>2292</v>
      </c>
      <c r="G131" s="216" t="s">
        <v>258</v>
      </c>
      <c r="H131" s="217">
        <v>4</v>
      </c>
      <c r="I131" s="218"/>
      <c r="J131" s="219">
        <f>ROUND(I131*H131,2)</f>
        <v>0</v>
      </c>
      <c r="K131" s="215" t="s">
        <v>359</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252</v>
      </c>
      <c r="AT131" s="224" t="s">
        <v>247</v>
      </c>
      <c r="AU131" s="224" t="s">
        <v>80</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252</v>
      </c>
      <c r="BM131" s="224" t="s">
        <v>3752</v>
      </c>
    </row>
    <row r="132" s="2" customFormat="1" ht="16.5" customHeight="1">
      <c r="A132" s="39"/>
      <c r="B132" s="40"/>
      <c r="C132" s="213" t="s">
        <v>503</v>
      </c>
      <c r="D132" s="213" t="s">
        <v>247</v>
      </c>
      <c r="E132" s="214" t="s">
        <v>2294</v>
      </c>
      <c r="F132" s="215" t="s">
        <v>2295</v>
      </c>
      <c r="G132" s="216" t="s">
        <v>258</v>
      </c>
      <c r="H132" s="217">
        <v>8</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252</v>
      </c>
      <c r="AT132" s="224" t="s">
        <v>247</v>
      </c>
      <c r="AU132" s="224" t="s">
        <v>80</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252</v>
      </c>
      <c r="BM132" s="224" t="s">
        <v>3753</v>
      </c>
    </row>
    <row r="133" s="2" customFormat="1" ht="16.5" customHeight="1">
      <c r="A133" s="39"/>
      <c r="B133" s="40"/>
      <c r="C133" s="213" t="s">
        <v>507</v>
      </c>
      <c r="D133" s="213" t="s">
        <v>247</v>
      </c>
      <c r="E133" s="214" t="s">
        <v>3754</v>
      </c>
      <c r="F133" s="215" t="s">
        <v>3755</v>
      </c>
      <c r="G133" s="216" t="s">
        <v>250</v>
      </c>
      <c r="H133" s="217">
        <v>157</v>
      </c>
      <c r="I133" s="218"/>
      <c r="J133" s="219">
        <f>ROUND(I133*H133,2)</f>
        <v>0</v>
      </c>
      <c r="K133" s="215" t="s">
        <v>359</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252</v>
      </c>
      <c r="AT133" s="224" t="s">
        <v>247</v>
      </c>
      <c r="AU133" s="224" t="s">
        <v>80</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252</v>
      </c>
      <c r="BM133" s="224" t="s">
        <v>3756</v>
      </c>
    </row>
    <row r="134" s="2" customFormat="1" ht="16.5" customHeight="1">
      <c r="A134" s="39"/>
      <c r="B134" s="40"/>
      <c r="C134" s="213" t="s">
        <v>513</v>
      </c>
      <c r="D134" s="213" t="s">
        <v>247</v>
      </c>
      <c r="E134" s="214" t="s">
        <v>817</v>
      </c>
      <c r="F134" s="215" t="s">
        <v>818</v>
      </c>
      <c r="G134" s="216" t="s">
        <v>250</v>
      </c>
      <c r="H134" s="217">
        <v>18262</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252</v>
      </c>
      <c r="AT134" s="224" t="s">
        <v>247</v>
      </c>
      <c r="AU134" s="224" t="s">
        <v>80</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252</v>
      </c>
      <c r="BM134" s="224" t="s">
        <v>3757</v>
      </c>
    </row>
    <row r="135" s="2" customFormat="1" ht="16.5" customHeight="1">
      <c r="A135" s="39"/>
      <c r="B135" s="40"/>
      <c r="C135" s="213" t="s">
        <v>518</v>
      </c>
      <c r="D135" s="213" t="s">
        <v>247</v>
      </c>
      <c r="E135" s="214" t="s">
        <v>3758</v>
      </c>
      <c r="F135" s="215" t="s">
        <v>3759</v>
      </c>
      <c r="G135" s="216" t="s">
        <v>258</v>
      </c>
      <c r="H135" s="217">
        <v>18</v>
      </c>
      <c r="I135" s="218"/>
      <c r="J135" s="219">
        <f>ROUND(I135*H135,2)</f>
        <v>0</v>
      </c>
      <c r="K135" s="215" t="s">
        <v>359</v>
      </c>
      <c r="L135" s="45"/>
      <c r="M135" s="220" t="s">
        <v>19</v>
      </c>
      <c r="N135" s="221"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252</v>
      </c>
      <c r="AT135" s="224" t="s">
        <v>247</v>
      </c>
      <c r="AU135" s="224" t="s">
        <v>80</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252</v>
      </c>
      <c r="BM135" s="224" t="s">
        <v>3760</v>
      </c>
    </row>
    <row r="136" s="2" customFormat="1" ht="16.5" customHeight="1">
      <c r="A136" s="39"/>
      <c r="B136" s="40"/>
      <c r="C136" s="213" t="s">
        <v>522</v>
      </c>
      <c r="D136" s="213" t="s">
        <v>247</v>
      </c>
      <c r="E136" s="214" t="s">
        <v>3761</v>
      </c>
      <c r="F136" s="215" t="s">
        <v>3762</v>
      </c>
      <c r="G136" s="216" t="s">
        <v>258</v>
      </c>
      <c r="H136" s="217">
        <v>9</v>
      </c>
      <c r="I136" s="218"/>
      <c r="J136" s="219">
        <f>ROUND(I136*H136,2)</f>
        <v>0</v>
      </c>
      <c r="K136" s="215" t="s">
        <v>359</v>
      </c>
      <c r="L136" s="45"/>
      <c r="M136" s="220" t="s">
        <v>19</v>
      </c>
      <c r="N136" s="221"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252</v>
      </c>
      <c r="AT136" s="224" t="s">
        <v>247</v>
      </c>
      <c r="AU136" s="224" t="s">
        <v>80</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252</v>
      </c>
      <c r="BM136" s="224" t="s">
        <v>3763</v>
      </c>
    </row>
    <row r="137" s="2" customFormat="1" ht="16.5" customHeight="1">
      <c r="A137" s="39"/>
      <c r="B137" s="40"/>
      <c r="C137" s="213" t="s">
        <v>526</v>
      </c>
      <c r="D137" s="213" t="s">
        <v>247</v>
      </c>
      <c r="E137" s="214" t="s">
        <v>2306</v>
      </c>
      <c r="F137" s="215" t="s">
        <v>2307</v>
      </c>
      <c r="G137" s="216" t="s">
        <v>250</v>
      </c>
      <c r="H137" s="217">
        <v>10</v>
      </c>
      <c r="I137" s="218"/>
      <c r="J137" s="219">
        <f>ROUND(I137*H137,2)</f>
        <v>0</v>
      </c>
      <c r="K137" s="215" t="s">
        <v>359</v>
      </c>
      <c r="L137" s="45"/>
      <c r="M137" s="220" t="s">
        <v>19</v>
      </c>
      <c r="N137" s="221"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252</v>
      </c>
      <c r="AT137" s="224" t="s">
        <v>247</v>
      </c>
      <c r="AU137" s="224" t="s">
        <v>80</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252</v>
      </c>
      <c r="BM137" s="224" t="s">
        <v>3764</v>
      </c>
    </row>
    <row r="138" s="2" customFormat="1" ht="16.5" customHeight="1">
      <c r="A138" s="39"/>
      <c r="B138" s="40"/>
      <c r="C138" s="213" t="s">
        <v>530</v>
      </c>
      <c r="D138" s="213" t="s">
        <v>247</v>
      </c>
      <c r="E138" s="214" t="s">
        <v>2309</v>
      </c>
      <c r="F138" s="215" t="s">
        <v>2310</v>
      </c>
      <c r="G138" s="216" t="s">
        <v>258</v>
      </c>
      <c r="H138" s="217">
        <v>4</v>
      </c>
      <c r="I138" s="218"/>
      <c r="J138" s="219">
        <f>ROUND(I138*H138,2)</f>
        <v>0</v>
      </c>
      <c r="K138" s="215" t="s">
        <v>359</v>
      </c>
      <c r="L138" s="45"/>
      <c r="M138" s="220" t="s">
        <v>19</v>
      </c>
      <c r="N138" s="221"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391</v>
      </c>
      <c r="AT138" s="224" t="s">
        <v>247</v>
      </c>
      <c r="AU138" s="224" t="s">
        <v>80</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391</v>
      </c>
      <c r="BM138" s="224" t="s">
        <v>3765</v>
      </c>
    </row>
    <row r="139" s="2" customFormat="1" ht="21.75" customHeight="1">
      <c r="A139" s="39"/>
      <c r="B139" s="40"/>
      <c r="C139" s="213" t="s">
        <v>534</v>
      </c>
      <c r="D139" s="213" t="s">
        <v>247</v>
      </c>
      <c r="E139" s="214" t="s">
        <v>2312</v>
      </c>
      <c r="F139" s="215" t="s">
        <v>2313</v>
      </c>
      <c r="G139" s="216" t="s">
        <v>258</v>
      </c>
      <c r="H139" s="217">
        <v>10</v>
      </c>
      <c r="I139" s="218"/>
      <c r="J139" s="219">
        <f>ROUND(I139*H139,2)</f>
        <v>0</v>
      </c>
      <c r="K139" s="215" t="s">
        <v>359</v>
      </c>
      <c r="L139" s="45"/>
      <c r="M139" s="220" t="s">
        <v>19</v>
      </c>
      <c r="N139" s="221"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391</v>
      </c>
      <c r="AT139" s="224" t="s">
        <v>247</v>
      </c>
      <c r="AU139" s="224" t="s">
        <v>80</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391</v>
      </c>
      <c r="BM139" s="224" t="s">
        <v>3766</v>
      </c>
    </row>
    <row r="140" s="2" customFormat="1" ht="16.5" customHeight="1">
      <c r="A140" s="39"/>
      <c r="B140" s="40"/>
      <c r="C140" s="213" t="s">
        <v>538</v>
      </c>
      <c r="D140" s="213" t="s">
        <v>247</v>
      </c>
      <c r="E140" s="214" t="s">
        <v>2315</v>
      </c>
      <c r="F140" s="215" t="s">
        <v>2316</v>
      </c>
      <c r="G140" s="216" t="s">
        <v>2317</v>
      </c>
      <c r="H140" s="217">
        <v>20</v>
      </c>
      <c r="I140" s="218"/>
      <c r="J140" s="219">
        <f>ROUND(I140*H140,2)</f>
        <v>0</v>
      </c>
      <c r="K140" s="215" t="s">
        <v>359</v>
      </c>
      <c r="L140" s="45"/>
      <c r="M140" s="220" t="s">
        <v>19</v>
      </c>
      <c r="N140" s="221"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391</v>
      </c>
      <c r="AT140" s="224" t="s">
        <v>247</v>
      </c>
      <c r="AU140" s="224" t="s">
        <v>80</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391</v>
      </c>
      <c r="BM140" s="224" t="s">
        <v>3767</v>
      </c>
    </row>
    <row r="141" s="2" customFormat="1" ht="24.15" customHeight="1">
      <c r="A141" s="39"/>
      <c r="B141" s="40"/>
      <c r="C141" s="213" t="s">
        <v>542</v>
      </c>
      <c r="D141" s="213" t="s">
        <v>247</v>
      </c>
      <c r="E141" s="214" t="s">
        <v>2323</v>
      </c>
      <c r="F141" s="215" t="s">
        <v>2324</v>
      </c>
      <c r="G141" s="216" t="s">
        <v>258</v>
      </c>
      <c r="H141" s="217">
        <v>4</v>
      </c>
      <c r="I141" s="218"/>
      <c r="J141" s="219">
        <f>ROUND(I141*H141,2)</f>
        <v>0</v>
      </c>
      <c r="K141" s="215" t="s">
        <v>359</v>
      </c>
      <c r="L141" s="45"/>
      <c r="M141" s="220" t="s">
        <v>19</v>
      </c>
      <c r="N141" s="221" t="s">
        <v>44</v>
      </c>
      <c r="O141" s="85"/>
      <c r="P141" s="222">
        <f>O141*H141</f>
        <v>0</v>
      </c>
      <c r="Q141" s="222">
        <v>0</v>
      </c>
      <c r="R141" s="222">
        <f>Q141*H141</f>
        <v>0</v>
      </c>
      <c r="S141" s="222">
        <v>0</v>
      </c>
      <c r="T141" s="223">
        <f>S141*H141</f>
        <v>0</v>
      </c>
      <c r="U141" s="39"/>
      <c r="V141" s="39"/>
      <c r="W141" s="39"/>
      <c r="X141" s="39"/>
      <c r="Y141" s="39"/>
      <c r="Z141" s="39"/>
      <c r="AA141" s="39"/>
      <c r="AB141" s="39"/>
      <c r="AC141" s="39"/>
      <c r="AD141" s="39"/>
      <c r="AE141" s="39"/>
      <c r="AR141" s="224" t="s">
        <v>391</v>
      </c>
      <c r="AT141" s="224" t="s">
        <v>247</v>
      </c>
      <c r="AU141" s="224" t="s">
        <v>80</v>
      </c>
      <c r="AY141" s="18" t="s">
        <v>244</v>
      </c>
      <c r="BE141" s="225">
        <f>IF(N141="základní",J141,0)</f>
        <v>0</v>
      </c>
      <c r="BF141" s="225">
        <f>IF(N141="snížená",J141,0)</f>
        <v>0</v>
      </c>
      <c r="BG141" s="225">
        <f>IF(N141="zákl. přenesená",J141,0)</f>
        <v>0</v>
      </c>
      <c r="BH141" s="225">
        <f>IF(N141="sníž. přenesená",J141,0)</f>
        <v>0</v>
      </c>
      <c r="BI141" s="225">
        <f>IF(N141="nulová",J141,0)</f>
        <v>0</v>
      </c>
      <c r="BJ141" s="18" t="s">
        <v>80</v>
      </c>
      <c r="BK141" s="225">
        <f>ROUND(I141*H141,2)</f>
        <v>0</v>
      </c>
      <c r="BL141" s="18" t="s">
        <v>391</v>
      </c>
      <c r="BM141" s="224" t="s">
        <v>3768</v>
      </c>
    </row>
    <row r="142" s="2" customFormat="1" ht="24.15" customHeight="1">
      <c r="A142" s="39"/>
      <c r="B142" s="40"/>
      <c r="C142" s="213" t="s">
        <v>546</v>
      </c>
      <c r="D142" s="213" t="s">
        <v>247</v>
      </c>
      <c r="E142" s="214" t="s">
        <v>2330</v>
      </c>
      <c r="F142" s="215" t="s">
        <v>2331</v>
      </c>
      <c r="G142" s="216" t="s">
        <v>258</v>
      </c>
      <c r="H142" s="217">
        <v>4</v>
      </c>
      <c r="I142" s="218"/>
      <c r="J142" s="219">
        <f>ROUND(I142*H142,2)</f>
        <v>0</v>
      </c>
      <c r="K142" s="215" t="s">
        <v>359</v>
      </c>
      <c r="L142" s="45"/>
      <c r="M142" s="220" t="s">
        <v>19</v>
      </c>
      <c r="N142" s="221"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391</v>
      </c>
      <c r="AT142" s="224" t="s">
        <v>247</v>
      </c>
      <c r="AU142" s="224" t="s">
        <v>80</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391</v>
      </c>
      <c r="BM142" s="224" t="s">
        <v>3769</v>
      </c>
    </row>
    <row r="143" s="2" customFormat="1" ht="16.5" customHeight="1">
      <c r="A143" s="39"/>
      <c r="B143" s="40"/>
      <c r="C143" s="213" t="s">
        <v>550</v>
      </c>
      <c r="D143" s="213" t="s">
        <v>247</v>
      </c>
      <c r="E143" s="214" t="s">
        <v>2333</v>
      </c>
      <c r="F143" s="215" t="s">
        <v>2334</v>
      </c>
      <c r="G143" s="216" t="s">
        <v>805</v>
      </c>
      <c r="H143" s="217">
        <v>408</v>
      </c>
      <c r="I143" s="218"/>
      <c r="J143" s="219">
        <f>ROUND(I143*H143,2)</f>
        <v>0</v>
      </c>
      <c r="K143" s="215" t="s">
        <v>359</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391</v>
      </c>
      <c r="AT143" s="224" t="s">
        <v>247</v>
      </c>
      <c r="AU143" s="224" t="s">
        <v>80</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391</v>
      </c>
      <c r="BM143" s="224" t="s">
        <v>3770</v>
      </c>
    </row>
    <row r="144" s="2" customFormat="1" ht="16.5" customHeight="1">
      <c r="A144" s="39"/>
      <c r="B144" s="40"/>
      <c r="C144" s="213" t="s">
        <v>554</v>
      </c>
      <c r="D144" s="213" t="s">
        <v>247</v>
      </c>
      <c r="E144" s="214" t="s">
        <v>2336</v>
      </c>
      <c r="F144" s="215" t="s">
        <v>2337</v>
      </c>
      <c r="G144" s="216" t="s">
        <v>805</v>
      </c>
      <c r="H144" s="217">
        <v>408</v>
      </c>
      <c r="I144" s="218"/>
      <c r="J144" s="219">
        <f>ROUND(I144*H144,2)</f>
        <v>0</v>
      </c>
      <c r="K144" s="215" t="s">
        <v>359</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391</v>
      </c>
      <c r="AT144" s="224" t="s">
        <v>247</v>
      </c>
      <c r="AU144" s="224" t="s">
        <v>80</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391</v>
      </c>
      <c r="BM144" s="224" t="s">
        <v>3771</v>
      </c>
    </row>
    <row r="145" s="2" customFormat="1" ht="16.5" customHeight="1">
      <c r="A145" s="39"/>
      <c r="B145" s="40"/>
      <c r="C145" s="213" t="s">
        <v>560</v>
      </c>
      <c r="D145" s="213" t="s">
        <v>247</v>
      </c>
      <c r="E145" s="214" t="s">
        <v>3772</v>
      </c>
      <c r="F145" s="215" t="s">
        <v>3773</v>
      </c>
      <c r="G145" s="216" t="s">
        <v>258</v>
      </c>
      <c r="H145" s="217">
        <v>9</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391</v>
      </c>
      <c r="AT145" s="224" t="s">
        <v>247</v>
      </c>
      <c r="AU145" s="224" t="s">
        <v>80</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391</v>
      </c>
      <c r="BM145" s="224" t="s">
        <v>3774</v>
      </c>
    </row>
    <row r="146" s="2" customFormat="1" ht="16.5" customHeight="1">
      <c r="A146" s="39"/>
      <c r="B146" s="40"/>
      <c r="C146" s="213" t="s">
        <v>564</v>
      </c>
      <c r="D146" s="213" t="s">
        <v>247</v>
      </c>
      <c r="E146" s="214" t="s">
        <v>3775</v>
      </c>
      <c r="F146" s="215" t="s">
        <v>3776</v>
      </c>
      <c r="G146" s="216" t="s">
        <v>250</v>
      </c>
      <c r="H146" s="217">
        <v>5920.75</v>
      </c>
      <c r="I146" s="218"/>
      <c r="J146" s="219">
        <f>ROUND(I146*H146,2)</f>
        <v>0</v>
      </c>
      <c r="K146" s="215" t="s">
        <v>359</v>
      </c>
      <c r="L146" s="45"/>
      <c r="M146" s="220" t="s">
        <v>19</v>
      </c>
      <c r="N146" s="221"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391</v>
      </c>
      <c r="AT146" s="224" t="s">
        <v>247</v>
      </c>
      <c r="AU146" s="224" t="s">
        <v>80</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391</v>
      </c>
      <c r="BM146" s="224" t="s">
        <v>3777</v>
      </c>
    </row>
    <row r="147" s="2" customFormat="1" ht="24.15" customHeight="1">
      <c r="A147" s="39"/>
      <c r="B147" s="40"/>
      <c r="C147" s="213" t="s">
        <v>568</v>
      </c>
      <c r="D147" s="213" t="s">
        <v>247</v>
      </c>
      <c r="E147" s="214" t="s">
        <v>2339</v>
      </c>
      <c r="F147" s="215" t="s">
        <v>2340</v>
      </c>
      <c r="G147" s="216" t="s">
        <v>258</v>
      </c>
      <c r="H147" s="217">
        <v>6</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391</v>
      </c>
      <c r="AT147" s="224" t="s">
        <v>247</v>
      </c>
      <c r="AU147" s="224" t="s">
        <v>80</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391</v>
      </c>
      <c r="BM147" s="224" t="s">
        <v>3778</v>
      </c>
    </row>
    <row r="148" s="2" customFormat="1" ht="24.15" customHeight="1">
      <c r="A148" s="39"/>
      <c r="B148" s="40"/>
      <c r="C148" s="231" t="s">
        <v>574</v>
      </c>
      <c r="D148" s="231" t="s">
        <v>241</v>
      </c>
      <c r="E148" s="232" t="s">
        <v>2718</v>
      </c>
      <c r="F148" s="233" t="s">
        <v>2719</v>
      </c>
      <c r="G148" s="234" t="s">
        <v>258</v>
      </c>
      <c r="H148" s="235">
        <v>2</v>
      </c>
      <c r="I148" s="236"/>
      <c r="J148" s="237">
        <f>ROUND(I148*H148,2)</f>
        <v>0</v>
      </c>
      <c r="K148" s="233" t="s">
        <v>359</v>
      </c>
      <c r="L148" s="238"/>
      <c r="M148" s="239" t="s">
        <v>19</v>
      </c>
      <c r="N148" s="240"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440</v>
      </c>
      <c r="AT148" s="224" t="s">
        <v>241</v>
      </c>
      <c r="AU148" s="224" t="s">
        <v>80</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440</v>
      </c>
      <c r="BM148" s="224" t="s">
        <v>3779</v>
      </c>
    </row>
    <row r="149" s="2" customFormat="1" ht="24.15" customHeight="1">
      <c r="A149" s="39"/>
      <c r="B149" s="40"/>
      <c r="C149" s="231" t="s">
        <v>578</v>
      </c>
      <c r="D149" s="231" t="s">
        <v>241</v>
      </c>
      <c r="E149" s="232" t="s">
        <v>2237</v>
      </c>
      <c r="F149" s="233" t="s">
        <v>2238</v>
      </c>
      <c r="G149" s="234" t="s">
        <v>258</v>
      </c>
      <c r="H149" s="235">
        <v>6</v>
      </c>
      <c r="I149" s="236"/>
      <c r="J149" s="237">
        <f>ROUND(I149*H149,2)</f>
        <v>0</v>
      </c>
      <c r="K149" s="233" t="s">
        <v>359</v>
      </c>
      <c r="L149" s="238"/>
      <c r="M149" s="239" t="s">
        <v>19</v>
      </c>
      <c r="N149" s="240"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440</v>
      </c>
      <c r="AT149" s="224" t="s">
        <v>241</v>
      </c>
      <c r="AU149" s="224" t="s">
        <v>80</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440</v>
      </c>
      <c r="BM149" s="224" t="s">
        <v>3780</v>
      </c>
    </row>
    <row r="150" s="2" customFormat="1" ht="24.15" customHeight="1">
      <c r="A150" s="39"/>
      <c r="B150" s="40"/>
      <c r="C150" s="231" t="s">
        <v>582</v>
      </c>
      <c r="D150" s="231" t="s">
        <v>241</v>
      </c>
      <c r="E150" s="232" t="s">
        <v>2240</v>
      </c>
      <c r="F150" s="233" t="s">
        <v>2241</v>
      </c>
      <c r="G150" s="234" t="s">
        <v>258</v>
      </c>
      <c r="H150" s="235">
        <v>6</v>
      </c>
      <c r="I150" s="236"/>
      <c r="J150" s="237">
        <f>ROUND(I150*H150,2)</f>
        <v>0</v>
      </c>
      <c r="K150" s="233" t="s">
        <v>359</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80</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3781</v>
      </c>
    </row>
    <row r="151" s="2" customFormat="1" ht="24.15" customHeight="1">
      <c r="A151" s="39"/>
      <c r="B151" s="40"/>
      <c r="C151" s="231" t="s">
        <v>586</v>
      </c>
      <c r="D151" s="231" t="s">
        <v>241</v>
      </c>
      <c r="E151" s="232" t="s">
        <v>2243</v>
      </c>
      <c r="F151" s="233" t="s">
        <v>2244</v>
      </c>
      <c r="G151" s="234" t="s">
        <v>258</v>
      </c>
      <c r="H151" s="235">
        <v>6</v>
      </c>
      <c r="I151" s="236"/>
      <c r="J151" s="237">
        <f>ROUND(I151*H151,2)</f>
        <v>0</v>
      </c>
      <c r="K151" s="233" t="s">
        <v>359</v>
      </c>
      <c r="L151" s="238"/>
      <c r="M151" s="239" t="s">
        <v>19</v>
      </c>
      <c r="N151" s="240"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364</v>
      </c>
      <c r="AT151" s="224" t="s">
        <v>241</v>
      </c>
      <c r="AU151" s="224" t="s">
        <v>80</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279</v>
      </c>
      <c r="BM151" s="224" t="s">
        <v>3782</v>
      </c>
    </row>
    <row r="152" s="2" customFormat="1" ht="24.15" customHeight="1">
      <c r="A152" s="39"/>
      <c r="B152" s="40"/>
      <c r="C152" s="231" t="s">
        <v>590</v>
      </c>
      <c r="D152" s="231" t="s">
        <v>241</v>
      </c>
      <c r="E152" s="232" t="s">
        <v>2246</v>
      </c>
      <c r="F152" s="233" t="s">
        <v>2247</v>
      </c>
      <c r="G152" s="234" t="s">
        <v>258</v>
      </c>
      <c r="H152" s="235">
        <v>6</v>
      </c>
      <c r="I152" s="236"/>
      <c r="J152" s="237">
        <f>ROUND(I152*H152,2)</f>
        <v>0</v>
      </c>
      <c r="K152" s="233" t="s">
        <v>359</v>
      </c>
      <c r="L152" s="238"/>
      <c r="M152" s="239" t="s">
        <v>19</v>
      </c>
      <c r="N152" s="240"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364</v>
      </c>
      <c r="AT152" s="224" t="s">
        <v>241</v>
      </c>
      <c r="AU152" s="224" t="s">
        <v>80</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279</v>
      </c>
      <c r="BM152" s="224" t="s">
        <v>3783</v>
      </c>
    </row>
    <row r="153" s="2" customFormat="1" ht="24.15" customHeight="1">
      <c r="A153" s="39"/>
      <c r="B153" s="40"/>
      <c r="C153" s="231" t="s">
        <v>594</v>
      </c>
      <c r="D153" s="231" t="s">
        <v>241</v>
      </c>
      <c r="E153" s="232" t="s">
        <v>2249</v>
      </c>
      <c r="F153" s="233" t="s">
        <v>2250</v>
      </c>
      <c r="G153" s="234" t="s">
        <v>258</v>
      </c>
      <c r="H153" s="235">
        <v>6</v>
      </c>
      <c r="I153" s="236"/>
      <c r="J153" s="237">
        <f>ROUND(I153*H153,2)</f>
        <v>0</v>
      </c>
      <c r="K153" s="233" t="s">
        <v>359</v>
      </c>
      <c r="L153" s="238"/>
      <c r="M153" s="239" t="s">
        <v>19</v>
      </c>
      <c r="N153" s="240"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364</v>
      </c>
      <c r="AT153" s="224" t="s">
        <v>241</v>
      </c>
      <c r="AU153" s="224" t="s">
        <v>80</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279</v>
      </c>
      <c r="BM153" s="224" t="s">
        <v>3784</v>
      </c>
    </row>
    <row r="154" s="2" customFormat="1" ht="24.15" customHeight="1">
      <c r="A154" s="39"/>
      <c r="B154" s="40"/>
      <c r="C154" s="231" t="s">
        <v>598</v>
      </c>
      <c r="D154" s="231" t="s">
        <v>241</v>
      </c>
      <c r="E154" s="232" t="s">
        <v>2252</v>
      </c>
      <c r="F154" s="233" t="s">
        <v>2253</v>
      </c>
      <c r="G154" s="234" t="s">
        <v>258</v>
      </c>
      <c r="H154" s="235">
        <v>6</v>
      </c>
      <c r="I154" s="236"/>
      <c r="J154" s="237">
        <f>ROUND(I154*H154,2)</f>
        <v>0</v>
      </c>
      <c r="K154" s="233" t="s">
        <v>359</v>
      </c>
      <c r="L154" s="238"/>
      <c r="M154" s="239" t="s">
        <v>19</v>
      </c>
      <c r="N154" s="240"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364</v>
      </c>
      <c r="AT154" s="224" t="s">
        <v>241</v>
      </c>
      <c r="AU154" s="224" t="s">
        <v>80</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279</v>
      </c>
      <c r="BM154" s="224" t="s">
        <v>3785</v>
      </c>
    </row>
    <row r="155" s="2" customFormat="1" ht="24.15" customHeight="1">
      <c r="A155" s="39"/>
      <c r="B155" s="40"/>
      <c r="C155" s="231" t="s">
        <v>602</v>
      </c>
      <c r="D155" s="231" t="s">
        <v>241</v>
      </c>
      <c r="E155" s="232" t="s">
        <v>2255</v>
      </c>
      <c r="F155" s="233" t="s">
        <v>2256</v>
      </c>
      <c r="G155" s="234" t="s">
        <v>258</v>
      </c>
      <c r="H155" s="235">
        <v>6</v>
      </c>
      <c r="I155" s="236"/>
      <c r="J155" s="237">
        <f>ROUND(I155*H155,2)</f>
        <v>0</v>
      </c>
      <c r="K155" s="233" t="s">
        <v>359</v>
      </c>
      <c r="L155" s="238"/>
      <c r="M155" s="239" t="s">
        <v>19</v>
      </c>
      <c r="N155" s="240"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364</v>
      </c>
      <c r="AT155" s="224" t="s">
        <v>241</v>
      </c>
      <c r="AU155" s="224" t="s">
        <v>80</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279</v>
      </c>
      <c r="BM155" s="224" t="s">
        <v>3786</v>
      </c>
    </row>
    <row r="156" s="2" customFormat="1" ht="24.15" customHeight="1">
      <c r="A156" s="39"/>
      <c r="B156" s="40"/>
      <c r="C156" s="231" t="s">
        <v>608</v>
      </c>
      <c r="D156" s="231" t="s">
        <v>241</v>
      </c>
      <c r="E156" s="232" t="s">
        <v>2258</v>
      </c>
      <c r="F156" s="233" t="s">
        <v>2259</v>
      </c>
      <c r="G156" s="234" t="s">
        <v>258</v>
      </c>
      <c r="H156" s="235">
        <v>6</v>
      </c>
      <c r="I156" s="236"/>
      <c r="J156" s="237">
        <f>ROUND(I156*H156,2)</f>
        <v>0</v>
      </c>
      <c r="K156" s="233" t="s">
        <v>359</v>
      </c>
      <c r="L156" s="238"/>
      <c r="M156" s="239" t="s">
        <v>19</v>
      </c>
      <c r="N156" s="240"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364</v>
      </c>
      <c r="AT156" s="224" t="s">
        <v>241</v>
      </c>
      <c r="AU156" s="224" t="s">
        <v>80</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279</v>
      </c>
      <c r="BM156" s="224" t="s">
        <v>3787</v>
      </c>
    </row>
    <row r="157" s="2" customFormat="1" ht="16.5" customHeight="1">
      <c r="A157" s="39"/>
      <c r="B157" s="40"/>
      <c r="C157" s="231" t="s">
        <v>279</v>
      </c>
      <c r="D157" s="231" t="s">
        <v>241</v>
      </c>
      <c r="E157" s="232" t="s">
        <v>2261</v>
      </c>
      <c r="F157" s="233" t="s">
        <v>2262</v>
      </c>
      <c r="G157" s="234" t="s">
        <v>258</v>
      </c>
      <c r="H157" s="235">
        <v>408</v>
      </c>
      <c r="I157" s="236"/>
      <c r="J157" s="237">
        <f>ROUND(I157*H157,2)</f>
        <v>0</v>
      </c>
      <c r="K157" s="233" t="s">
        <v>359</v>
      </c>
      <c r="L157" s="238"/>
      <c r="M157" s="287" t="s">
        <v>19</v>
      </c>
      <c r="N157" s="288" t="s">
        <v>44</v>
      </c>
      <c r="O157" s="280"/>
      <c r="P157" s="281">
        <f>O157*H157</f>
        <v>0</v>
      </c>
      <c r="Q157" s="281">
        <v>0</v>
      </c>
      <c r="R157" s="281">
        <f>Q157*H157</f>
        <v>0</v>
      </c>
      <c r="S157" s="281">
        <v>0</v>
      </c>
      <c r="T157" s="282">
        <f>S157*H157</f>
        <v>0</v>
      </c>
      <c r="U157" s="39"/>
      <c r="V157" s="39"/>
      <c r="W157" s="39"/>
      <c r="X157" s="39"/>
      <c r="Y157" s="39"/>
      <c r="Z157" s="39"/>
      <c r="AA157" s="39"/>
      <c r="AB157" s="39"/>
      <c r="AC157" s="39"/>
      <c r="AD157" s="39"/>
      <c r="AE157" s="39"/>
      <c r="AR157" s="224" t="s">
        <v>364</v>
      </c>
      <c r="AT157" s="224" t="s">
        <v>241</v>
      </c>
      <c r="AU157" s="224" t="s">
        <v>80</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279</v>
      </c>
      <c r="BM157" s="224" t="s">
        <v>3788</v>
      </c>
    </row>
    <row r="158" s="2" customFormat="1" ht="6.96" customHeight="1">
      <c r="A158" s="39"/>
      <c r="B158" s="60"/>
      <c r="C158" s="61"/>
      <c r="D158" s="61"/>
      <c r="E158" s="61"/>
      <c r="F158" s="61"/>
      <c r="G158" s="61"/>
      <c r="H158" s="61"/>
      <c r="I158" s="61"/>
      <c r="J158" s="61"/>
      <c r="K158" s="61"/>
      <c r="L158" s="45"/>
      <c r="M158" s="39"/>
      <c r="O158" s="39"/>
      <c r="P158" s="39"/>
      <c r="Q158" s="39"/>
      <c r="R158" s="39"/>
      <c r="S158" s="39"/>
      <c r="T158" s="39"/>
      <c r="U158" s="39"/>
      <c r="V158" s="39"/>
      <c r="W158" s="39"/>
      <c r="X158" s="39"/>
      <c r="Y158" s="39"/>
      <c r="Z158" s="39"/>
      <c r="AA158" s="39"/>
      <c r="AB158" s="39"/>
      <c r="AC158" s="39"/>
      <c r="AD158" s="39"/>
      <c r="AE158" s="39"/>
    </row>
  </sheetData>
  <sheetProtection sheet="1" autoFilter="0" formatColumns="0" formatRows="0" objects="1" scenarios="1" spinCount="100000" saltValue="fouCeQuMfuEHrVWoTkB9aXKZ8EKiJlHy+2UwH/LqBC4lPct1psE7Z8G3/h6M6AbENywWEIO6ohgmU5R7G+9W/A==" hashValue="9DAgqI+1+44SqwD0bQPCrU38ngE0P0m5xD1vPuv5XL/i6VdX5K+Q7BOXUZ62e7sc7nIZTibsxZ8tFwB0Oi0wRA==" algorithmName="SHA-512" password="CC35"/>
  <autoFilter ref="C88:K157"/>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3704</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2342</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2150</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tr">
        <f>IF('Rekapitulace zakázky'!AN16="","",'Rekapitulace zakázky'!AN16)</f>
        <v>25525441</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tr">
        <f>IF('Rekapitulace zakázky'!E17="","",'Rekapitulace zakázky'!E17)</f>
        <v>Signal Projekt s.r.o.</v>
      </c>
      <c r="F23" s="39"/>
      <c r="G23" s="39"/>
      <c r="H23" s="39"/>
      <c r="I23" s="143" t="s">
        <v>28</v>
      </c>
      <c r="J23" s="134" t="str">
        <f>IF('Rekapitulace zakázky'!AN17="","",'Rekapitulace zakázky'!AN17)</f>
        <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ROUND(J90,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ROUND((SUM(BE90:BE112)),  2)</f>
        <v>0</v>
      </c>
      <c r="G35" s="39"/>
      <c r="H35" s="39"/>
      <c r="I35" s="158">
        <v>0.20999999999999999</v>
      </c>
      <c r="J35" s="157">
        <f>ROUND(((SUM(BE90:BE112))*I35),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ROUND((SUM(BF90:BF112)),  2)</f>
        <v>0</v>
      </c>
      <c r="G36" s="39"/>
      <c r="H36" s="39"/>
      <c r="I36" s="158">
        <v>0.12</v>
      </c>
      <c r="J36" s="157">
        <f>ROUND(((SUM(BF90:BF112))*I36),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ROUND((SUM(BG90:BG112)),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ROUND((SUM(BH90:BH112)),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ROUND((SUM(BI90:BI112)),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3704</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URS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Potštejn, Doubleby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J90</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620</v>
      </c>
      <c r="E64" s="178"/>
      <c r="F64" s="178"/>
      <c r="G64" s="178"/>
      <c r="H64" s="178"/>
      <c r="I64" s="178"/>
      <c r="J64" s="179">
        <f>J91</f>
        <v>0</v>
      </c>
      <c r="K64" s="176"/>
      <c r="L64" s="180"/>
      <c r="S64" s="9"/>
      <c r="T64" s="9"/>
      <c r="U64" s="9"/>
      <c r="V64" s="9"/>
      <c r="W64" s="9"/>
      <c r="X64" s="9"/>
      <c r="Y64" s="9"/>
      <c r="Z64" s="9"/>
      <c r="AA64" s="9"/>
      <c r="AB64" s="9"/>
      <c r="AC64" s="9"/>
      <c r="AD64" s="9"/>
      <c r="AE64" s="9"/>
    </row>
    <row r="65" hidden="1" s="10" customFormat="1" ht="19.92" customHeight="1">
      <c r="A65" s="10"/>
      <c r="B65" s="181"/>
      <c r="C65" s="126"/>
      <c r="D65" s="182" t="s">
        <v>2343</v>
      </c>
      <c r="E65" s="183"/>
      <c r="F65" s="183"/>
      <c r="G65" s="183"/>
      <c r="H65" s="183"/>
      <c r="I65" s="183"/>
      <c r="J65" s="184">
        <f>J92</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225</v>
      </c>
      <c r="E66" s="178"/>
      <c r="F66" s="178"/>
      <c r="G66" s="178"/>
      <c r="H66" s="178"/>
      <c r="I66" s="178"/>
      <c r="J66" s="179">
        <f>J94</f>
        <v>0</v>
      </c>
      <c r="K66" s="176"/>
      <c r="L66" s="180"/>
      <c r="S66" s="9"/>
      <c r="T66" s="9"/>
      <c r="U66" s="9"/>
      <c r="V66" s="9"/>
      <c r="W66" s="9"/>
      <c r="X66" s="9"/>
      <c r="Y66" s="9"/>
      <c r="Z66" s="9"/>
      <c r="AA66" s="9"/>
      <c r="AB66" s="9"/>
      <c r="AC66" s="9"/>
      <c r="AD66" s="9"/>
      <c r="AE66" s="9"/>
    </row>
    <row r="67" hidden="1" s="10" customFormat="1" ht="19.92" customHeight="1">
      <c r="A67" s="10"/>
      <c r="B67" s="181"/>
      <c r="C67" s="126"/>
      <c r="D67" s="182" t="s">
        <v>227</v>
      </c>
      <c r="E67" s="183"/>
      <c r="F67" s="183"/>
      <c r="G67" s="183"/>
      <c r="H67" s="183"/>
      <c r="I67" s="183"/>
      <c r="J67" s="184">
        <f>J95</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2344</v>
      </c>
      <c r="E68" s="178"/>
      <c r="F68" s="178"/>
      <c r="G68" s="178"/>
      <c r="H68" s="178"/>
      <c r="I68" s="178"/>
      <c r="J68" s="179">
        <f>J110</f>
        <v>0</v>
      </c>
      <c r="K68" s="176"/>
      <c r="L68" s="180"/>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5"/>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5"/>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5"/>
      <c r="S74" s="39"/>
      <c r="T74" s="39"/>
      <c r="U74" s="39"/>
      <c r="V74" s="39"/>
      <c r="W74" s="39"/>
      <c r="X74" s="39"/>
      <c r="Y74" s="39"/>
      <c r="Z74" s="39"/>
      <c r="AA74" s="39"/>
      <c r="AB74" s="39"/>
      <c r="AC74" s="39"/>
      <c r="AD74" s="39"/>
      <c r="AE74" s="39"/>
    </row>
    <row r="75" s="2" customFormat="1" ht="24.96" customHeight="1">
      <c r="A75" s="39"/>
      <c r="B75" s="40"/>
      <c r="C75" s="24" t="s">
        <v>228</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170" t="str">
        <f>E7</f>
        <v>Oprava zabezpečovacího zařízení v ŽST Doudleby n. O.</v>
      </c>
      <c r="F78" s="33"/>
      <c r="G78" s="33"/>
      <c r="H78" s="33"/>
      <c r="I78" s="41"/>
      <c r="J78" s="41"/>
      <c r="K78" s="41"/>
      <c r="L78" s="145"/>
      <c r="S78" s="39"/>
      <c r="T78" s="39"/>
      <c r="U78" s="39"/>
      <c r="V78" s="39"/>
      <c r="W78" s="39"/>
      <c r="X78" s="39"/>
      <c r="Y78" s="39"/>
      <c r="Z78" s="39"/>
      <c r="AA78" s="39"/>
      <c r="AB78" s="39"/>
      <c r="AC78" s="39"/>
      <c r="AD78" s="39"/>
      <c r="AE78" s="39"/>
    </row>
    <row r="79" s="1" customFormat="1" ht="12" customHeight="1">
      <c r="B79" s="22"/>
      <c r="C79" s="33" t="s">
        <v>217</v>
      </c>
      <c r="D79" s="23"/>
      <c r="E79" s="23"/>
      <c r="F79" s="23"/>
      <c r="G79" s="23"/>
      <c r="H79" s="23"/>
      <c r="I79" s="23"/>
      <c r="J79" s="23"/>
      <c r="K79" s="23"/>
      <c r="L79" s="21"/>
    </row>
    <row r="80" s="2" customFormat="1" ht="16.5" customHeight="1">
      <c r="A80" s="39"/>
      <c r="B80" s="40"/>
      <c r="C80" s="41"/>
      <c r="D80" s="41"/>
      <c r="E80" s="170" t="s">
        <v>3704</v>
      </c>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219</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70" t="str">
        <f>E11</f>
        <v>02 - Dle URS</v>
      </c>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Potštejn, Doubleby nad Orlicí</v>
      </c>
      <c r="G84" s="41"/>
      <c r="H84" s="41"/>
      <c r="I84" s="33" t="s">
        <v>23</v>
      </c>
      <c r="J84" s="73" t="str">
        <f>IF(J14="","",J14)</f>
        <v>23. 6. 2026</v>
      </c>
      <c r="K84" s="41"/>
      <c r="L84" s="145"/>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 xml:space="preserve"> </v>
      </c>
      <c r="G86" s="41"/>
      <c r="H86" s="41"/>
      <c r="I86" s="33" t="s">
        <v>31</v>
      </c>
      <c r="J86" s="37" t="str">
        <f>E23</f>
        <v>Signal Projekt s.r.o.</v>
      </c>
      <c r="K86" s="41"/>
      <c r="L86" s="145"/>
      <c r="S86" s="39"/>
      <c r="T86" s="39"/>
      <c r="U86" s="39"/>
      <c r="V86" s="39"/>
      <c r="W86" s="39"/>
      <c r="X86" s="39"/>
      <c r="Y86" s="39"/>
      <c r="Z86" s="39"/>
      <c r="AA86" s="39"/>
      <c r="AB86" s="39"/>
      <c r="AC86" s="39"/>
      <c r="AD86" s="39"/>
      <c r="AE86" s="39"/>
    </row>
    <row r="87" s="2" customFormat="1" ht="15.15" customHeight="1">
      <c r="A87" s="39"/>
      <c r="B87" s="40"/>
      <c r="C87" s="33" t="s">
        <v>29</v>
      </c>
      <c r="D87" s="41"/>
      <c r="E87" s="41"/>
      <c r="F87" s="28" t="str">
        <f>IF(E20="","",E20)</f>
        <v>Vyplň údaj</v>
      </c>
      <c r="G87" s="41"/>
      <c r="H87" s="41"/>
      <c r="I87" s="33" t="s">
        <v>35</v>
      </c>
      <c r="J87" s="37" t="str">
        <f>E26</f>
        <v>Pavel Pospíšil, DiS.</v>
      </c>
      <c r="K87" s="41"/>
      <c r="L87" s="145"/>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11" customFormat="1" ht="29.28" customHeight="1">
      <c r="A89" s="186"/>
      <c r="B89" s="187"/>
      <c r="C89" s="188" t="s">
        <v>229</v>
      </c>
      <c r="D89" s="189" t="s">
        <v>58</v>
      </c>
      <c r="E89" s="189" t="s">
        <v>54</v>
      </c>
      <c r="F89" s="189" t="s">
        <v>55</v>
      </c>
      <c r="G89" s="189" t="s">
        <v>230</v>
      </c>
      <c r="H89" s="189" t="s">
        <v>231</v>
      </c>
      <c r="I89" s="189" t="s">
        <v>232</v>
      </c>
      <c r="J89" s="189" t="s">
        <v>223</v>
      </c>
      <c r="K89" s="190" t="s">
        <v>233</v>
      </c>
      <c r="L89" s="191"/>
      <c r="M89" s="93" t="s">
        <v>19</v>
      </c>
      <c r="N89" s="94" t="s">
        <v>43</v>
      </c>
      <c r="O89" s="94" t="s">
        <v>234</v>
      </c>
      <c r="P89" s="94" t="s">
        <v>235</v>
      </c>
      <c r="Q89" s="94" t="s">
        <v>236</v>
      </c>
      <c r="R89" s="94" t="s">
        <v>237</v>
      </c>
      <c r="S89" s="94" t="s">
        <v>238</v>
      </c>
      <c r="T89" s="95" t="s">
        <v>239</v>
      </c>
      <c r="U89" s="186"/>
      <c r="V89" s="186"/>
      <c r="W89" s="186"/>
      <c r="X89" s="186"/>
      <c r="Y89" s="186"/>
      <c r="Z89" s="186"/>
      <c r="AA89" s="186"/>
      <c r="AB89" s="186"/>
      <c r="AC89" s="186"/>
      <c r="AD89" s="186"/>
      <c r="AE89" s="186"/>
    </row>
    <row r="90" s="2" customFormat="1" ht="22.8" customHeight="1">
      <c r="A90" s="39"/>
      <c r="B90" s="40"/>
      <c r="C90" s="100" t="s">
        <v>240</v>
      </c>
      <c r="D90" s="41"/>
      <c r="E90" s="41"/>
      <c r="F90" s="41"/>
      <c r="G90" s="41"/>
      <c r="H90" s="41"/>
      <c r="I90" s="41"/>
      <c r="J90" s="192">
        <f>BK90</f>
        <v>0</v>
      </c>
      <c r="K90" s="41"/>
      <c r="L90" s="45"/>
      <c r="M90" s="96"/>
      <c r="N90" s="193"/>
      <c r="O90" s="97"/>
      <c r="P90" s="194">
        <f>P91+P94+P110</f>
        <v>0</v>
      </c>
      <c r="Q90" s="97"/>
      <c r="R90" s="194">
        <f>R91+R94+R110</f>
        <v>8.1627847599999992</v>
      </c>
      <c r="S90" s="97"/>
      <c r="T90" s="195">
        <f>T91+T94+T110</f>
        <v>11.25</v>
      </c>
      <c r="U90" s="39"/>
      <c r="V90" s="39"/>
      <c r="W90" s="39"/>
      <c r="X90" s="39"/>
      <c r="Y90" s="39"/>
      <c r="Z90" s="39"/>
      <c r="AA90" s="39"/>
      <c r="AB90" s="39"/>
      <c r="AC90" s="39"/>
      <c r="AD90" s="39"/>
      <c r="AE90" s="39"/>
      <c r="AT90" s="18" t="s">
        <v>72</v>
      </c>
      <c r="AU90" s="18" t="s">
        <v>224</v>
      </c>
      <c r="BK90" s="196">
        <f>BK91+BK94+BK110</f>
        <v>0</v>
      </c>
    </row>
    <row r="91" s="12" customFormat="1" ht="25.92" customHeight="1">
      <c r="A91" s="12"/>
      <c r="B91" s="197"/>
      <c r="C91" s="198"/>
      <c r="D91" s="199" t="s">
        <v>72</v>
      </c>
      <c r="E91" s="200" t="s">
        <v>624</v>
      </c>
      <c r="F91" s="200" t="s">
        <v>625</v>
      </c>
      <c r="G91" s="198"/>
      <c r="H91" s="198"/>
      <c r="I91" s="201"/>
      <c r="J91" s="202">
        <f>BK91</f>
        <v>0</v>
      </c>
      <c r="K91" s="198"/>
      <c r="L91" s="203"/>
      <c r="M91" s="204"/>
      <c r="N91" s="205"/>
      <c r="O91" s="205"/>
      <c r="P91" s="206">
        <f>P92</f>
        <v>0</v>
      </c>
      <c r="Q91" s="205"/>
      <c r="R91" s="206">
        <f>R92</f>
        <v>0.26128000000000001</v>
      </c>
      <c r="S91" s="205"/>
      <c r="T91" s="207">
        <f>T92</f>
        <v>0</v>
      </c>
      <c r="U91" s="12"/>
      <c r="V91" s="12"/>
      <c r="W91" s="12"/>
      <c r="X91" s="12"/>
      <c r="Y91" s="12"/>
      <c r="Z91" s="12"/>
      <c r="AA91" s="12"/>
      <c r="AB91" s="12"/>
      <c r="AC91" s="12"/>
      <c r="AD91" s="12"/>
      <c r="AE91" s="12"/>
      <c r="AR91" s="208" t="s">
        <v>80</v>
      </c>
      <c r="AT91" s="209" t="s">
        <v>72</v>
      </c>
      <c r="AU91" s="209" t="s">
        <v>73</v>
      </c>
      <c r="AY91" s="208" t="s">
        <v>244</v>
      </c>
      <c r="BK91" s="210">
        <f>BK92</f>
        <v>0</v>
      </c>
    </row>
    <row r="92" s="12" customFormat="1" ht="22.8" customHeight="1">
      <c r="A92" s="12"/>
      <c r="B92" s="197"/>
      <c r="C92" s="198"/>
      <c r="D92" s="199" t="s">
        <v>72</v>
      </c>
      <c r="E92" s="211" t="s">
        <v>80</v>
      </c>
      <c r="F92" s="211" t="s">
        <v>2357</v>
      </c>
      <c r="G92" s="198"/>
      <c r="H92" s="198"/>
      <c r="I92" s="201"/>
      <c r="J92" s="212">
        <f>BK92</f>
        <v>0</v>
      </c>
      <c r="K92" s="198"/>
      <c r="L92" s="203"/>
      <c r="M92" s="204"/>
      <c r="N92" s="205"/>
      <c r="O92" s="205"/>
      <c r="P92" s="206">
        <f>P93</f>
        <v>0</v>
      </c>
      <c r="Q92" s="205"/>
      <c r="R92" s="206">
        <f>R93</f>
        <v>0.26128000000000001</v>
      </c>
      <c r="S92" s="205"/>
      <c r="T92" s="207">
        <f>T93</f>
        <v>0</v>
      </c>
      <c r="U92" s="12"/>
      <c r="V92" s="12"/>
      <c r="W92" s="12"/>
      <c r="X92" s="12"/>
      <c r="Y92" s="12"/>
      <c r="Z92" s="12"/>
      <c r="AA92" s="12"/>
      <c r="AB92" s="12"/>
      <c r="AC92" s="12"/>
      <c r="AD92" s="12"/>
      <c r="AE92" s="12"/>
      <c r="AR92" s="208" t="s">
        <v>80</v>
      </c>
      <c r="AT92" s="209" t="s">
        <v>72</v>
      </c>
      <c r="AU92" s="209" t="s">
        <v>80</v>
      </c>
      <c r="AY92" s="208" t="s">
        <v>244</v>
      </c>
      <c r="BK92" s="210">
        <f>BK93</f>
        <v>0</v>
      </c>
    </row>
    <row r="93" s="2" customFormat="1" ht="16.5" customHeight="1">
      <c r="A93" s="39"/>
      <c r="B93" s="40"/>
      <c r="C93" s="231" t="s">
        <v>80</v>
      </c>
      <c r="D93" s="231" t="s">
        <v>241</v>
      </c>
      <c r="E93" s="232" t="s">
        <v>2362</v>
      </c>
      <c r="F93" s="233" t="s">
        <v>2363</v>
      </c>
      <c r="G93" s="234" t="s">
        <v>250</v>
      </c>
      <c r="H93" s="235">
        <v>284</v>
      </c>
      <c r="I93" s="236"/>
      <c r="J93" s="237">
        <f>ROUND(I93*H93,2)</f>
        <v>0</v>
      </c>
      <c r="K93" s="233" t="s">
        <v>251</v>
      </c>
      <c r="L93" s="238"/>
      <c r="M93" s="239" t="s">
        <v>19</v>
      </c>
      <c r="N93" s="240" t="s">
        <v>44</v>
      </c>
      <c r="O93" s="85"/>
      <c r="P93" s="222">
        <f>O93*H93</f>
        <v>0</v>
      </c>
      <c r="Q93" s="222">
        <v>0.00092000000000000003</v>
      </c>
      <c r="R93" s="222">
        <f>Q93*H93</f>
        <v>0.26128000000000001</v>
      </c>
      <c r="S93" s="222">
        <v>0</v>
      </c>
      <c r="T93" s="223">
        <f>S93*H93</f>
        <v>0</v>
      </c>
      <c r="U93" s="39"/>
      <c r="V93" s="39"/>
      <c r="W93" s="39"/>
      <c r="X93" s="39"/>
      <c r="Y93" s="39"/>
      <c r="Z93" s="39"/>
      <c r="AA93" s="39"/>
      <c r="AB93" s="39"/>
      <c r="AC93" s="39"/>
      <c r="AD93" s="39"/>
      <c r="AE93" s="39"/>
      <c r="AR93" s="224" t="s">
        <v>364</v>
      </c>
      <c r="AT93" s="224" t="s">
        <v>241</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3789</v>
      </c>
    </row>
    <row r="94" s="12" customFormat="1" ht="25.92" customHeight="1">
      <c r="A94" s="12"/>
      <c r="B94" s="197"/>
      <c r="C94" s="198"/>
      <c r="D94" s="199" t="s">
        <v>72</v>
      </c>
      <c r="E94" s="200" t="s">
        <v>241</v>
      </c>
      <c r="F94" s="200" t="s">
        <v>242</v>
      </c>
      <c r="G94" s="198"/>
      <c r="H94" s="198"/>
      <c r="I94" s="201"/>
      <c r="J94" s="202">
        <f>BK94</f>
        <v>0</v>
      </c>
      <c r="K94" s="198"/>
      <c r="L94" s="203"/>
      <c r="M94" s="204"/>
      <c r="N94" s="205"/>
      <c r="O94" s="205"/>
      <c r="P94" s="206">
        <f>P95</f>
        <v>0</v>
      </c>
      <c r="Q94" s="205"/>
      <c r="R94" s="206">
        <f>R95</f>
        <v>7.9015047599999999</v>
      </c>
      <c r="S94" s="205"/>
      <c r="T94" s="207">
        <f>T95</f>
        <v>11.25</v>
      </c>
      <c r="U94" s="12"/>
      <c r="V94" s="12"/>
      <c r="W94" s="12"/>
      <c r="X94" s="12"/>
      <c r="Y94" s="12"/>
      <c r="Z94" s="12"/>
      <c r="AA94" s="12"/>
      <c r="AB94" s="12"/>
      <c r="AC94" s="12"/>
      <c r="AD94" s="12"/>
      <c r="AE94" s="12"/>
      <c r="AR94" s="208" t="s">
        <v>243</v>
      </c>
      <c r="AT94" s="209" t="s">
        <v>72</v>
      </c>
      <c r="AU94" s="209" t="s">
        <v>73</v>
      </c>
      <c r="AY94" s="208" t="s">
        <v>244</v>
      </c>
      <c r="BK94" s="210">
        <f>BK95</f>
        <v>0</v>
      </c>
    </row>
    <row r="95" s="12" customFormat="1" ht="22.8" customHeight="1">
      <c r="A95" s="12"/>
      <c r="B95" s="197"/>
      <c r="C95" s="198"/>
      <c r="D95" s="199" t="s">
        <v>72</v>
      </c>
      <c r="E95" s="211" t="s">
        <v>273</v>
      </c>
      <c r="F95" s="211" t="s">
        <v>274</v>
      </c>
      <c r="G95" s="198"/>
      <c r="H95" s="198"/>
      <c r="I95" s="201"/>
      <c r="J95" s="212">
        <f>BK95</f>
        <v>0</v>
      </c>
      <c r="K95" s="198"/>
      <c r="L95" s="203"/>
      <c r="M95" s="204"/>
      <c r="N95" s="205"/>
      <c r="O95" s="205"/>
      <c r="P95" s="206">
        <f>SUM(P96:P109)</f>
        <v>0</v>
      </c>
      <c r="Q95" s="205"/>
      <c r="R95" s="206">
        <f>SUM(R96:R109)</f>
        <v>7.9015047599999999</v>
      </c>
      <c r="S95" s="205"/>
      <c r="T95" s="207">
        <f>SUM(T96:T109)</f>
        <v>11.25</v>
      </c>
      <c r="U95" s="12"/>
      <c r="V95" s="12"/>
      <c r="W95" s="12"/>
      <c r="X95" s="12"/>
      <c r="Y95" s="12"/>
      <c r="Z95" s="12"/>
      <c r="AA95" s="12"/>
      <c r="AB95" s="12"/>
      <c r="AC95" s="12"/>
      <c r="AD95" s="12"/>
      <c r="AE95" s="12"/>
      <c r="AR95" s="208" t="s">
        <v>243</v>
      </c>
      <c r="AT95" s="209" t="s">
        <v>72</v>
      </c>
      <c r="AU95" s="209" t="s">
        <v>80</v>
      </c>
      <c r="AY95" s="208" t="s">
        <v>244</v>
      </c>
      <c r="BK95" s="210">
        <f>SUM(BK96:BK109)</f>
        <v>0</v>
      </c>
    </row>
    <row r="96" s="2" customFormat="1" ht="24.15" customHeight="1">
      <c r="A96" s="39"/>
      <c r="B96" s="40"/>
      <c r="C96" s="213" t="s">
        <v>82</v>
      </c>
      <c r="D96" s="213" t="s">
        <v>247</v>
      </c>
      <c r="E96" s="214" t="s">
        <v>323</v>
      </c>
      <c r="F96" s="215" t="s">
        <v>324</v>
      </c>
      <c r="G96" s="216" t="s">
        <v>250</v>
      </c>
      <c r="H96" s="217">
        <v>157</v>
      </c>
      <c r="I96" s="218"/>
      <c r="J96" s="219">
        <f>ROUND(I96*H96,2)</f>
        <v>0</v>
      </c>
      <c r="K96" s="215" t="s">
        <v>251</v>
      </c>
      <c r="L96" s="45"/>
      <c r="M96" s="220" t="s">
        <v>19</v>
      </c>
      <c r="N96" s="221" t="s">
        <v>44</v>
      </c>
      <c r="O96" s="85"/>
      <c r="P96" s="222">
        <f>O96*H96</f>
        <v>0</v>
      </c>
      <c r="Q96" s="222">
        <v>0.00366468</v>
      </c>
      <c r="R96" s="222">
        <f>Q96*H96</f>
        <v>0.57535475999999997</v>
      </c>
      <c r="S96" s="222">
        <v>0</v>
      </c>
      <c r="T96" s="223">
        <f>S96*H96</f>
        <v>0</v>
      </c>
      <c r="U96" s="39"/>
      <c r="V96" s="39"/>
      <c r="W96" s="39"/>
      <c r="X96" s="39"/>
      <c r="Y96" s="39"/>
      <c r="Z96" s="39"/>
      <c r="AA96" s="39"/>
      <c r="AB96" s="39"/>
      <c r="AC96" s="39"/>
      <c r="AD96" s="39"/>
      <c r="AE96" s="39"/>
      <c r="AR96" s="224" t="s">
        <v>264</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264</v>
      </c>
      <c r="BM96" s="224" t="s">
        <v>3790</v>
      </c>
    </row>
    <row r="97" s="2" customFormat="1">
      <c r="A97" s="39"/>
      <c r="B97" s="40"/>
      <c r="C97" s="41"/>
      <c r="D97" s="226" t="s">
        <v>254</v>
      </c>
      <c r="E97" s="41"/>
      <c r="F97" s="227" t="s">
        <v>326</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254</v>
      </c>
      <c r="AU97" s="18" t="s">
        <v>82</v>
      </c>
    </row>
    <row r="98" s="2" customFormat="1" ht="24.15" customHeight="1">
      <c r="A98" s="39"/>
      <c r="B98" s="40"/>
      <c r="C98" s="213" t="s">
        <v>243</v>
      </c>
      <c r="D98" s="213" t="s">
        <v>247</v>
      </c>
      <c r="E98" s="214" t="s">
        <v>328</v>
      </c>
      <c r="F98" s="215" t="s">
        <v>329</v>
      </c>
      <c r="G98" s="216" t="s">
        <v>258</v>
      </c>
      <c r="H98" s="217">
        <v>13</v>
      </c>
      <c r="I98" s="218"/>
      <c r="J98" s="219">
        <f>ROUND(I98*H98,2)</f>
        <v>0</v>
      </c>
      <c r="K98" s="215" t="s">
        <v>251</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264</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264</v>
      </c>
      <c r="BM98" s="224" t="s">
        <v>3791</v>
      </c>
    </row>
    <row r="99" s="2" customFormat="1">
      <c r="A99" s="39"/>
      <c r="B99" s="40"/>
      <c r="C99" s="41"/>
      <c r="D99" s="226" t="s">
        <v>254</v>
      </c>
      <c r="E99" s="41"/>
      <c r="F99" s="227" t="s">
        <v>331</v>
      </c>
      <c r="G99" s="41"/>
      <c r="H99" s="41"/>
      <c r="I99" s="228"/>
      <c r="J99" s="41"/>
      <c r="K99" s="41"/>
      <c r="L99" s="45"/>
      <c r="M99" s="229"/>
      <c r="N99" s="230"/>
      <c r="O99" s="85"/>
      <c r="P99" s="85"/>
      <c r="Q99" s="85"/>
      <c r="R99" s="85"/>
      <c r="S99" s="85"/>
      <c r="T99" s="86"/>
      <c r="U99" s="39"/>
      <c r="V99" s="39"/>
      <c r="W99" s="39"/>
      <c r="X99" s="39"/>
      <c r="Y99" s="39"/>
      <c r="Z99" s="39"/>
      <c r="AA99" s="39"/>
      <c r="AB99" s="39"/>
      <c r="AC99" s="39"/>
      <c r="AD99" s="39"/>
      <c r="AE99" s="39"/>
      <c r="AT99" s="18" t="s">
        <v>254</v>
      </c>
      <c r="AU99" s="18" t="s">
        <v>82</v>
      </c>
    </row>
    <row r="100" s="2" customFormat="1" ht="24.15" customHeight="1">
      <c r="A100" s="39"/>
      <c r="B100" s="40"/>
      <c r="C100" s="213" t="s">
        <v>264</v>
      </c>
      <c r="D100" s="213" t="s">
        <v>247</v>
      </c>
      <c r="E100" s="214" t="s">
        <v>333</v>
      </c>
      <c r="F100" s="215" t="s">
        <v>334</v>
      </c>
      <c r="G100" s="216" t="s">
        <v>258</v>
      </c>
      <c r="H100" s="217">
        <v>13</v>
      </c>
      <c r="I100" s="218"/>
      <c r="J100" s="219">
        <f>ROUND(I100*H100,2)</f>
        <v>0</v>
      </c>
      <c r="K100" s="215" t="s">
        <v>251</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264</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264</v>
      </c>
      <c r="BM100" s="224" t="s">
        <v>3792</v>
      </c>
    </row>
    <row r="101" s="2" customFormat="1">
      <c r="A101" s="39"/>
      <c r="B101" s="40"/>
      <c r="C101" s="41"/>
      <c r="D101" s="226" t="s">
        <v>254</v>
      </c>
      <c r="E101" s="41"/>
      <c r="F101" s="227" t="s">
        <v>336</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254</v>
      </c>
      <c r="AU101" s="18" t="s">
        <v>82</v>
      </c>
    </row>
    <row r="102" s="2" customFormat="1" ht="16.5" customHeight="1">
      <c r="A102" s="39"/>
      <c r="B102" s="40"/>
      <c r="C102" s="231" t="s">
        <v>269</v>
      </c>
      <c r="D102" s="231" t="s">
        <v>241</v>
      </c>
      <c r="E102" s="232" t="s">
        <v>2345</v>
      </c>
      <c r="F102" s="233" t="s">
        <v>2346</v>
      </c>
      <c r="G102" s="234" t="s">
        <v>250</v>
      </c>
      <c r="H102" s="235">
        <v>18262</v>
      </c>
      <c r="I102" s="236"/>
      <c r="J102" s="237">
        <f>ROUND(I102*H102,2)</f>
        <v>0</v>
      </c>
      <c r="K102" s="233" t="s">
        <v>251</v>
      </c>
      <c r="L102" s="238"/>
      <c r="M102" s="239" t="s">
        <v>19</v>
      </c>
      <c r="N102" s="240" t="s">
        <v>44</v>
      </c>
      <c r="O102" s="85"/>
      <c r="P102" s="222">
        <f>O102*H102</f>
        <v>0</v>
      </c>
      <c r="Q102" s="222">
        <v>0.00040000000000000002</v>
      </c>
      <c r="R102" s="222">
        <f>Q102*H102</f>
        <v>7.3048000000000002</v>
      </c>
      <c r="S102" s="222">
        <v>0</v>
      </c>
      <c r="T102" s="223">
        <f>S102*H102</f>
        <v>0</v>
      </c>
      <c r="U102" s="39"/>
      <c r="V102" s="39"/>
      <c r="W102" s="39"/>
      <c r="X102" s="39"/>
      <c r="Y102" s="39"/>
      <c r="Z102" s="39"/>
      <c r="AA102" s="39"/>
      <c r="AB102" s="39"/>
      <c r="AC102" s="39"/>
      <c r="AD102" s="39"/>
      <c r="AE102" s="39"/>
      <c r="AR102" s="224" t="s">
        <v>364</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3793</v>
      </c>
    </row>
    <row r="103" s="2" customFormat="1" ht="16.5" customHeight="1">
      <c r="A103" s="39"/>
      <c r="B103" s="40"/>
      <c r="C103" s="231" t="s">
        <v>275</v>
      </c>
      <c r="D103" s="231" t="s">
        <v>241</v>
      </c>
      <c r="E103" s="232" t="s">
        <v>2348</v>
      </c>
      <c r="F103" s="233" t="s">
        <v>2349</v>
      </c>
      <c r="G103" s="234" t="s">
        <v>258</v>
      </c>
      <c r="H103" s="235">
        <v>61</v>
      </c>
      <c r="I103" s="236"/>
      <c r="J103" s="237">
        <f>ROUND(I103*H103,2)</f>
        <v>0</v>
      </c>
      <c r="K103" s="233" t="s">
        <v>251</v>
      </c>
      <c r="L103" s="238"/>
      <c r="M103" s="239" t="s">
        <v>19</v>
      </c>
      <c r="N103" s="240" t="s">
        <v>44</v>
      </c>
      <c r="O103" s="85"/>
      <c r="P103" s="222">
        <f>O103*H103</f>
        <v>0</v>
      </c>
      <c r="Q103" s="222">
        <v>0.00035</v>
      </c>
      <c r="R103" s="222">
        <f>Q103*H103</f>
        <v>0.021350000000000001</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3794</v>
      </c>
    </row>
    <row r="104" s="2" customFormat="1" ht="16.5" customHeight="1">
      <c r="A104" s="39"/>
      <c r="B104" s="40"/>
      <c r="C104" s="213" t="s">
        <v>288</v>
      </c>
      <c r="D104" s="213" t="s">
        <v>247</v>
      </c>
      <c r="E104" s="214" t="s">
        <v>2369</v>
      </c>
      <c r="F104" s="215" t="s">
        <v>2370</v>
      </c>
      <c r="G104" s="216" t="s">
        <v>258</v>
      </c>
      <c r="H104" s="217">
        <v>6</v>
      </c>
      <c r="I104" s="218"/>
      <c r="J104" s="219">
        <f>ROUND(I104*H104,2)</f>
        <v>0</v>
      </c>
      <c r="K104" s="215" t="s">
        <v>251</v>
      </c>
      <c r="L104" s="45"/>
      <c r="M104" s="220" t="s">
        <v>19</v>
      </c>
      <c r="N104" s="221" t="s">
        <v>44</v>
      </c>
      <c r="O104" s="85"/>
      <c r="P104" s="222">
        <f>O104*H104</f>
        <v>0</v>
      </c>
      <c r="Q104" s="222">
        <v>0</v>
      </c>
      <c r="R104" s="222">
        <f>Q104*H104</f>
        <v>0</v>
      </c>
      <c r="S104" s="222">
        <v>0.34899999999999998</v>
      </c>
      <c r="T104" s="223">
        <f>S104*H104</f>
        <v>2.0939999999999999</v>
      </c>
      <c r="U104" s="39"/>
      <c r="V104" s="39"/>
      <c r="W104" s="39"/>
      <c r="X104" s="39"/>
      <c r="Y104" s="39"/>
      <c r="Z104" s="39"/>
      <c r="AA104" s="39"/>
      <c r="AB104" s="39"/>
      <c r="AC104" s="39"/>
      <c r="AD104" s="39"/>
      <c r="AE104" s="39"/>
      <c r="AR104" s="224" t="s">
        <v>80</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80</v>
      </c>
      <c r="BM104" s="224" t="s">
        <v>3795</v>
      </c>
    </row>
    <row r="105" s="2" customFormat="1">
      <c r="A105" s="39"/>
      <c r="B105" s="40"/>
      <c r="C105" s="41"/>
      <c r="D105" s="226" t="s">
        <v>254</v>
      </c>
      <c r="E105" s="41"/>
      <c r="F105" s="227" t="s">
        <v>2372</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254</v>
      </c>
      <c r="AU105" s="18" t="s">
        <v>82</v>
      </c>
    </row>
    <row r="106" s="2" customFormat="1" ht="21.75" customHeight="1">
      <c r="A106" s="39"/>
      <c r="B106" s="40"/>
      <c r="C106" s="213" t="s">
        <v>263</v>
      </c>
      <c r="D106" s="213" t="s">
        <v>247</v>
      </c>
      <c r="E106" s="214" t="s">
        <v>2373</v>
      </c>
      <c r="F106" s="215" t="s">
        <v>2374</v>
      </c>
      <c r="G106" s="216" t="s">
        <v>258</v>
      </c>
      <c r="H106" s="217">
        <v>6</v>
      </c>
      <c r="I106" s="218"/>
      <c r="J106" s="219">
        <f>ROUND(I106*H106,2)</f>
        <v>0</v>
      </c>
      <c r="K106" s="215" t="s">
        <v>251</v>
      </c>
      <c r="L106" s="45"/>
      <c r="M106" s="220" t="s">
        <v>19</v>
      </c>
      <c r="N106" s="221" t="s">
        <v>44</v>
      </c>
      <c r="O106" s="85"/>
      <c r="P106" s="222">
        <f>O106*H106</f>
        <v>0</v>
      </c>
      <c r="Q106" s="222">
        <v>0</v>
      </c>
      <c r="R106" s="222">
        <f>Q106*H106</f>
        <v>0</v>
      </c>
      <c r="S106" s="222">
        <v>0.27600000000000002</v>
      </c>
      <c r="T106" s="223">
        <f>S106*H106</f>
        <v>1.6560000000000001</v>
      </c>
      <c r="U106" s="39"/>
      <c r="V106" s="39"/>
      <c r="W106" s="39"/>
      <c r="X106" s="39"/>
      <c r="Y106" s="39"/>
      <c r="Z106" s="39"/>
      <c r="AA106" s="39"/>
      <c r="AB106" s="39"/>
      <c r="AC106" s="39"/>
      <c r="AD106" s="39"/>
      <c r="AE106" s="39"/>
      <c r="AR106" s="224" t="s">
        <v>80</v>
      </c>
      <c r="AT106" s="224" t="s">
        <v>247</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80</v>
      </c>
      <c r="BM106" s="224" t="s">
        <v>3796</v>
      </c>
    </row>
    <row r="107" s="2" customFormat="1">
      <c r="A107" s="39"/>
      <c r="B107" s="40"/>
      <c r="C107" s="41"/>
      <c r="D107" s="226" t="s">
        <v>254</v>
      </c>
      <c r="E107" s="41"/>
      <c r="F107" s="227" t="s">
        <v>2376</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254</v>
      </c>
      <c r="AU107" s="18" t="s">
        <v>82</v>
      </c>
    </row>
    <row r="108" s="2" customFormat="1" ht="24.15" customHeight="1">
      <c r="A108" s="39"/>
      <c r="B108" s="40"/>
      <c r="C108" s="213" t="s">
        <v>302</v>
      </c>
      <c r="D108" s="213" t="s">
        <v>247</v>
      </c>
      <c r="E108" s="214" t="s">
        <v>2379</v>
      </c>
      <c r="F108" s="215" t="s">
        <v>2380</v>
      </c>
      <c r="G108" s="216" t="s">
        <v>291</v>
      </c>
      <c r="H108" s="217">
        <v>3</v>
      </c>
      <c r="I108" s="218"/>
      <c r="J108" s="219">
        <f>ROUND(I108*H108,2)</f>
        <v>0</v>
      </c>
      <c r="K108" s="215" t="s">
        <v>251</v>
      </c>
      <c r="L108" s="45"/>
      <c r="M108" s="220" t="s">
        <v>19</v>
      </c>
      <c r="N108" s="221" t="s">
        <v>44</v>
      </c>
      <c r="O108" s="85"/>
      <c r="P108" s="222">
        <f>O108*H108</f>
        <v>0</v>
      </c>
      <c r="Q108" s="222">
        <v>0</v>
      </c>
      <c r="R108" s="222">
        <f>Q108*H108</f>
        <v>0</v>
      </c>
      <c r="S108" s="222">
        <v>2.5</v>
      </c>
      <c r="T108" s="223">
        <f>S108*H108</f>
        <v>7.5</v>
      </c>
      <c r="U108" s="39"/>
      <c r="V108" s="39"/>
      <c r="W108" s="39"/>
      <c r="X108" s="39"/>
      <c r="Y108" s="39"/>
      <c r="Z108" s="39"/>
      <c r="AA108" s="39"/>
      <c r="AB108" s="39"/>
      <c r="AC108" s="39"/>
      <c r="AD108" s="39"/>
      <c r="AE108" s="39"/>
      <c r="AR108" s="224" t="s">
        <v>80</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80</v>
      </c>
      <c r="BM108" s="224" t="s">
        <v>3797</v>
      </c>
    </row>
    <row r="109" s="2" customFormat="1">
      <c r="A109" s="39"/>
      <c r="B109" s="40"/>
      <c r="C109" s="41"/>
      <c r="D109" s="226" t="s">
        <v>254</v>
      </c>
      <c r="E109" s="41"/>
      <c r="F109" s="227" t="s">
        <v>2382</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254</v>
      </c>
      <c r="AU109" s="18" t="s">
        <v>82</v>
      </c>
    </row>
    <row r="110" s="12" customFormat="1" ht="25.92" customHeight="1">
      <c r="A110" s="12"/>
      <c r="B110" s="197"/>
      <c r="C110" s="198"/>
      <c r="D110" s="199" t="s">
        <v>72</v>
      </c>
      <c r="E110" s="200" t="s">
        <v>2377</v>
      </c>
      <c r="F110" s="200" t="s">
        <v>2378</v>
      </c>
      <c r="G110" s="198"/>
      <c r="H110" s="198"/>
      <c r="I110" s="201"/>
      <c r="J110" s="202">
        <f>BK110</f>
        <v>0</v>
      </c>
      <c r="K110" s="198"/>
      <c r="L110" s="203"/>
      <c r="M110" s="204"/>
      <c r="N110" s="205"/>
      <c r="O110" s="205"/>
      <c r="P110" s="206">
        <f>SUM(P111:P112)</f>
        <v>0</v>
      </c>
      <c r="Q110" s="205"/>
      <c r="R110" s="206">
        <f>SUM(R111:R112)</f>
        <v>0</v>
      </c>
      <c r="S110" s="205"/>
      <c r="T110" s="207">
        <f>SUM(T111:T112)</f>
        <v>0</v>
      </c>
      <c r="U110" s="12"/>
      <c r="V110" s="12"/>
      <c r="W110" s="12"/>
      <c r="X110" s="12"/>
      <c r="Y110" s="12"/>
      <c r="Z110" s="12"/>
      <c r="AA110" s="12"/>
      <c r="AB110" s="12"/>
      <c r="AC110" s="12"/>
      <c r="AD110" s="12"/>
      <c r="AE110" s="12"/>
      <c r="AR110" s="208" t="s">
        <v>264</v>
      </c>
      <c r="AT110" s="209" t="s">
        <v>72</v>
      </c>
      <c r="AU110" s="209" t="s">
        <v>73</v>
      </c>
      <c r="AY110" s="208" t="s">
        <v>244</v>
      </c>
      <c r="BK110" s="210">
        <f>SUM(BK111:BK112)</f>
        <v>0</v>
      </c>
    </row>
    <row r="111" s="2" customFormat="1" ht="16.5" customHeight="1">
      <c r="A111" s="39"/>
      <c r="B111" s="40"/>
      <c r="C111" s="213" t="s">
        <v>308</v>
      </c>
      <c r="D111" s="213" t="s">
        <v>247</v>
      </c>
      <c r="E111" s="214" t="s">
        <v>2383</v>
      </c>
      <c r="F111" s="215" t="s">
        <v>2384</v>
      </c>
      <c r="G111" s="216" t="s">
        <v>611</v>
      </c>
      <c r="H111" s="217">
        <v>16</v>
      </c>
      <c r="I111" s="218"/>
      <c r="J111" s="219">
        <f>ROUND(I111*H111,2)</f>
        <v>0</v>
      </c>
      <c r="K111" s="215" t="s">
        <v>251</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391</v>
      </c>
      <c r="AT111" s="224" t="s">
        <v>247</v>
      </c>
      <c r="AU111" s="224" t="s">
        <v>80</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391</v>
      </c>
      <c r="BM111" s="224" t="s">
        <v>3798</v>
      </c>
    </row>
    <row r="112" s="2" customFormat="1">
      <c r="A112" s="39"/>
      <c r="B112" s="40"/>
      <c r="C112" s="41"/>
      <c r="D112" s="226" t="s">
        <v>254</v>
      </c>
      <c r="E112" s="41"/>
      <c r="F112" s="227" t="s">
        <v>2386</v>
      </c>
      <c r="G112" s="41"/>
      <c r="H112" s="41"/>
      <c r="I112" s="228"/>
      <c r="J112" s="41"/>
      <c r="K112" s="41"/>
      <c r="L112" s="45"/>
      <c r="M112" s="284"/>
      <c r="N112" s="285"/>
      <c r="O112" s="280"/>
      <c r="P112" s="280"/>
      <c r="Q112" s="280"/>
      <c r="R112" s="280"/>
      <c r="S112" s="280"/>
      <c r="T112" s="286"/>
      <c r="U112" s="39"/>
      <c r="V112" s="39"/>
      <c r="W112" s="39"/>
      <c r="X112" s="39"/>
      <c r="Y112" s="39"/>
      <c r="Z112" s="39"/>
      <c r="AA112" s="39"/>
      <c r="AB112" s="39"/>
      <c r="AC112" s="39"/>
      <c r="AD112" s="39"/>
      <c r="AE112" s="39"/>
      <c r="AT112" s="18" t="s">
        <v>254</v>
      </c>
      <c r="AU112" s="18" t="s">
        <v>80</v>
      </c>
    </row>
    <row r="113" s="2" customFormat="1" ht="6.96" customHeight="1">
      <c r="A113" s="39"/>
      <c r="B113" s="60"/>
      <c r="C113" s="61"/>
      <c r="D113" s="61"/>
      <c r="E113" s="61"/>
      <c r="F113" s="61"/>
      <c r="G113" s="61"/>
      <c r="H113" s="61"/>
      <c r="I113" s="61"/>
      <c r="J113" s="61"/>
      <c r="K113" s="61"/>
      <c r="L113" s="45"/>
      <c r="M113" s="39"/>
      <c r="O113" s="39"/>
      <c r="P113" s="39"/>
      <c r="Q113" s="39"/>
      <c r="R113" s="39"/>
      <c r="S113" s="39"/>
      <c r="T113" s="39"/>
      <c r="U113" s="39"/>
      <c r="V113" s="39"/>
      <c r="W113" s="39"/>
      <c r="X113" s="39"/>
      <c r="Y113" s="39"/>
      <c r="Z113" s="39"/>
      <c r="AA113" s="39"/>
      <c r="AB113" s="39"/>
      <c r="AC113" s="39"/>
      <c r="AD113" s="39"/>
      <c r="AE113" s="39"/>
    </row>
  </sheetData>
  <sheetProtection sheet="1" autoFilter="0" formatColumns="0" formatRows="0" objects="1" scenarios="1" spinCount="100000" saltValue="YLLEY1okUudiXj1zgCta7BQ682QgCH8dfTODXGs/RsRBYZwgxtVUOrkk0w8WeoaY6VZsNCETXLhUW/lp626r6A==" hashValue="hyFH/+PAramH4R15NzFY/E9YmXO7/TEtfT0AoEkNpMRXeLLWNOe0UPps1fPV/UnLN0Vicsp7VtBbWRY91pBxNA==" algorithmName="SHA-512" password="CC35"/>
  <autoFilter ref="C89:K112"/>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7" r:id="rId1" display="https://podminky.urs.cz/item/CS_URS_2026_01/460631214"/>
    <hyperlink ref="F99" r:id="rId2" display="https://podminky.urs.cz/item/CS_URS_2026_01/460632113"/>
    <hyperlink ref="F101" r:id="rId3" display="https://podminky.urs.cz/item/CS_URS_2026_01/460632213"/>
    <hyperlink ref="F105" r:id="rId4" display="https://podminky.urs.cz/item/CS_URS_2026_01/468081212"/>
    <hyperlink ref="F107" r:id="rId5" display="https://podminky.urs.cz/item/CS_URS_2026_01/468081334"/>
    <hyperlink ref="F109" r:id="rId6" display="https://podminky.urs.cz/item/CS_URS_2026_01/971024561"/>
    <hyperlink ref="F112" r:id="rId7" display="https://podminky.urs.cz/item/CS_URS_2026_01/HZS1302"/>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3799</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27</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tr">
        <f>IF('Rekapitulace zakázky'!AN16="","",'Rekapitulace zakázky'!AN16)</f>
        <v>25525441</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tr">
        <f>IF('Rekapitulace zakázky'!E17="","",'Rekapitulace zakázky'!E17)</f>
        <v>Signal Projekt s.r.o.</v>
      </c>
      <c r="F21" s="39"/>
      <c r="G21" s="39"/>
      <c r="H21" s="39"/>
      <c r="I21" s="143" t="s">
        <v>28</v>
      </c>
      <c r="J21" s="134" t="str">
        <f>IF('Rekapitulace zakázky'!AN17="","",'Rekapitulace zakázky'!AN17)</f>
        <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tr">
        <f>IF('Rekapitulace zakázky'!AN19="","",'Rekapitulace zakázky'!AN19)</f>
        <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tr">
        <f>IF('Rekapitulace zakázky'!E20="","",'Rekapitulace zakázky'!E20)</f>
        <v>Pavel Pospíšil, DiS.</v>
      </c>
      <c r="F24" s="39"/>
      <c r="G24" s="39"/>
      <c r="H24" s="39"/>
      <c r="I24" s="143" t="s">
        <v>28</v>
      </c>
      <c r="J24" s="134" t="str">
        <f>IF('Rekapitulace zakázky'!AN20="","",'Rekapitulace zakázky'!AN20)</f>
        <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ROUND(J82,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ROUND((SUM(BE82:BE243)),  2)</f>
        <v>0</v>
      </c>
      <c r="G33" s="39"/>
      <c r="H33" s="39"/>
      <c r="I33" s="158">
        <v>0.20999999999999999</v>
      </c>
      <c r="J33" s="157">
        <f>ROUND(((SUM(BE82:BE243))*I33),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ROUND((SUM(BF82:BF243)),  2)</f>
        <v>0</v>
      </c>
      <c r="G34" s="39"/>
      <c r="H34" s="39"/>
      <c r="I34" s="158">
        <v>0.12</v>
      </c>
      <c r="J34" s="157">
        <f>ROUND(((SUM(BF82:BF243))*I34),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ROUND((SUM(BG82:BG243)),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ROUND((SUM(BH82:BH243)),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ROUND((SUM(BI82:BI243)),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SO 12-12-01 - Doudleby nad Orlicí, nástupiště</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 xml:space="preserve"> </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J82</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620</v>
      </c>
      <c r="E60" s="178"/>
      <c r="F60" s="178"/>
      <c r="G60" s="178"/>
      <c r="H60" s="178"/>
      <c r="I60" s="178"/>
      <c r="J60" s="179">
        <f>J83</f>
        <v>0</v>
      </c>
      <c r="K60" s="176"/>
      <c r="L60" s="180"/>
      <c r="S60" s="9"/>
      <c r="T60" s="9"/>
      <c r="U60" s="9"/>
      <c r="V60" s="9"/>
      <c r="W60" s="9"/>
      <c r="X60" s="9"/>
      <c r="Y60" s="9"/>
      <c r="Z60" s="9"/>
      <c r="AA60" s="9"/>
      <c r="AB60" s="9"/>
      <c r="AC60" s="9"/>
      <c r="AD60" s="9"/>
      <c r="AE60" s="9"/>
    </row>
    <row r="61" hidden="1" s="10" customFormat="1" ht="19.92" customHeight="1">
      <c r="A61" s="10"/>
      <c r="B61" s="181"/>
      <c r="C61" s="126"/>
      <c r="D61" s="182" t="s">
        <v>767</v>
      </c>
      <c r="E61" s="183"/>
      <c r="F61" s="183"/>
      <c r="G61" s="183"/>
      <c r="H61" s="183"/>
      <c r="I61" s="183"/>
      <c r="J61" s="184">
        <f>J84</f>
        <v>0</v>
      </c>
      <c r="K61" s="126"/>
      <c r="L61" s="185"/>
      <c r="S61" s="10"/>
      <c r="T61" s="10"/>
      <c r="U61" s="10"/>
      <c r="V61" s="10"/>
      <c r="W61" s="10"/>
      <c r="X61" s="10"/>
      <c r="Y61" s="10"/>
      <c r="Z61" s="10"/>
      <c r="AA61" s="10"/>
      <c r="AB61" s="10"/>
      <c r="AC61" s="10"/>
      <c r="AD61" s="10"/>
      <c r="AE61" s="10"/>
    </row>
    <row r="62" hidden="1" s="9" customFormat="1" ht="24.96" customHeight="1">
      <c r="A62" s="9"/>
      <c r="B62" s="175"/>
      <c r="C62" s="176"/>
      <c r="D62" s="177" t="s">
        <v>353</v>
      </c>
      <c r="E62" s="178"/>
      <c r="F62" s="178"/>
      <c r="G62" s="178"/>
      <c r="H62" s="178"/>
      <c r="I62" s="178"/>
      <c r="J62" s="179">
        <f>J185</f>
        <v>0</v>
      </c>
      <c r="K62" s="176"/>
      <c r="L62" s="180"/>
      <c r="S62" s="9"/>
      <c r="T62" s="9"/>
      <c r="U62" s="9"/>
      <c r="V62" s="9"/>
      <c r="W62" s="9"/>
      <c r="X62" s="9"/>
      <c r="Y62" s="9"/>
      <c r="Z62" s="9"/>
      <c r="AA62" s="9"/>
      <c r="AB62" s="9"/>
      <c r="AC62" s="9"/>
      <c r="AD62" s="9"/>
      <c r="AE62" s="9"/>
    </row>
    <row r="63" hidden="1" s="2" customFormat="1" ht="21.84" customHeight="1">
      <c r="A63" s="39"/>
      <c r="B63" s="40"/>
      <c r="C63" s="41"/>
      <c r="D63" s="41"/>
      <c r="E63" s="41"/>
      <c r="F63" s="41"/>
      <c r="G63" s="41"/>
      <c r="H63" s="41"/>
      <c r="I63" s="41"/>
      <c r="J63" s="41"/>
      <c r="K63" s="41"/>
      <c r="L63" s="145"/>
      <c r="S63" s="39"/>
      <c r="T63" s="39"/>
      <c r="U63" s="39"/>
      <c r="V63" s="39"/>
      <c r="W63" s="39"/>
      <c r="X63" s="39"/>
      <c r="Y63" s="39"/>
      <c r="Z63" s="39"/>
      <c r="AA63" s="39"/>
      <c r="AB63" s="39"/>
      <c r="AC63" s="39"/>
      <c r="AD63" s="39"/>
      <c r="AE63" s="39"/>
    </row>
    <row r="64" hidden="1" s="2" customFormat="1" ht="6.96" customHeight="1">
      <c r="A64" s="39"/>
      <c r="B64" s="60"/>
      <c r="C64" s="61"/>
      <c r="D64" s="61"/>
      <c r="E64" s="61"/>
      <c r="F64" s="61"/>
      <c r="G64" s="61"/>
      <c r="H64" s="61"/>
      <c r="I64" s="61"/>
      <c r="J64" s="61"/>
      <c r="K64" s="61"/>
      <c r="L64" s="145"/>
      <c r="S64" s="39"/>
      <c r="T64" s="39"/>
      <c r="U64" s="39"/>
      <c r="V64" s="39"/>
      <c r="W64" s="39"/>
      <c r="X64" s="39"/>
      <c r="Y64" s="39"/>
      <c r="Z64" s="39"/>
      <c r="AA64" s="39"/>
      <c r="AB64" s="39"/>
      <c r="AC64" s="39"/>
      <c r="AD64" s="39"/>
      <c r="AE64" s="39"/>
    </row>
    <row r="65" hidden="1"/>
    <row r="66" hidden="1"/>
    <row r="67" hidden="1"/>
    <row r="68" s="2" customFormat="1" ht="6.96" customHeight="1">
      <c r="A68" s="39"/>
      <c r="B68" s="62"/>
      <c r="C68" s="63"/>
      <c r="D68" s="63"/>
      <c r="E68" s="63"/>
      <c r="F68" s="63"/>
      <c r="G68" s="63"/>
      <c r="H68" s="63"/>
      <c r="I68" s="63"/>
      <c r="J68" s="63"/>
      <c r="K68" s="63"/>
      <c r="L68" s="145"/>
      <c r="S68" s="39"/>
      <c r="T68" s="39"/>
      <c r="U68" s="39"/>
      <c r="V68" s="39"/>
      <c r="W68" s="39"/>
      <c r="X68" s="39"/>
      <c r="Y68" s="39"/>
      <c r="Z68" s="39"/>
      <c r="AA68" s="39"/>
      <c r="AB68" s="39"/>
      <c r="AC68" s="39"/>
      <c r="AD68" s="39"/>
      <c r="AE68" s="39"/>
    </row>
    <row r="69" s="2" customFormat="1" ht="24.96" customHeight="1">
      <c r="A69" s="39"/>
      <c r="B69" s="40"/>
      <c r="C69" s="24" t="s">
        <v>228</v>
      </c>
      <c r="D69" s="41"/>
      <c r="E69" s="41"/>
      <c r="F69" s="41"/>
      <c r="G69" s="41"/>
      <c r="H69" s="41"/>
      <c r="I69" s="41"/>
      <c r="J69" s="41"/>
      <c r="K69" s="41"/>
      <c r="L69" s="145"/>
      <c r="S69" s="39"/>
      <c r="T69" s="39"/>
      <c r="U69" s="39"/>
      <c r="V69" s="39"/>
      <c r="W69" s="39"/>
      <c r="X69" s="39"/>
      <c r="Y69" s="39"/>
      <c r="Z69" s="39"/>
      <c r="AA69" s="39"/>
      <c r="AB69" s="39"/>
      <c r="AC69" s="39"/>
      <c r="AD69" s="39"/>
      <c r="AE69" s="39"/>
    </row>
    <row r="70" s="2" customFormat="1" ht="6.96" customHeight="1">
      <c r="A70" s="39"/>
      <c r="B70" s="40"/>
      <c r="C70" s="41"/>
      <c r="D70" s="41"/>
      <c r="E70" s="41"/>
      <c r="F70" s="41"/>
      <c r="G70" s="41"/>
      <c r="H70" s="41"/>
      <c r="I70" s="41"/>
      <c r="J70" s="41"/>
      <c r="K70" s="41"/>
      <c r="L70" s="145"/>
      <c r="S70" s="39"/>
      <c r="T70" s="39"/>
      <c r="U70" s="39"/>
      <c r="V70" s="39"/>
      <c r="W70" s="39"/>
      <c r="X70" s="39"/>
      <c r="Y70" s="39"/>
      <c r="Z70" s="39"/>
      <c r="AA70" s="39"/>
      <c r="AB70" s="39"/>
      <c r="AC70" s="39"/>
      <c r="AD70" s="39"/>
      <c r="AE70" s="39"/>
    </row>
    <row r="71" s="2" customFormat="1" ht="12" customHeight="1">
      <c r="A71" s="39"/>
      <c r="B71" s="40"/>
      <c r="C71" s="33" t="s">
        <v>16</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6.5" customHeight="1">
      <c r="A72" s="39"/>
      <c r="B72" s="40"/>
      <c r="C72" s="41"/>
      <c r="D72" s="41"/>
      <c r="E72" s="170" t="str">
        <f>E7</f>
        <v>Oprava zabezpečovacího zařízení v ŽST Doudleby n. O.</v>
      </c>
      <c r="F72" s="33"/>
      <c r="G72" s="33"/>
      <c r="H72" s="33"/>
      <c r="I72" s="41"/>
      <c r="J72" s="41"/>
      <c r="K72" s="41"/>
      <c r="L72" s="145"/>
      <c r="S72" s="39"/>
      <c r="T72" s="39"/>
      <c r="U72" s="39"/>
      <c r="V72" s="39"/>
      <c r="W72" s="39"/>
      <c r="X72" s="39"/>
      <c r="Y72" s="39"/>
      <c r="Z72" s="39"/>
      <c r="AA72" s="39"/>
      <c r="AB72" s="39"/>
      <c r="AC72" s="39"/>
      <c r="AD72" s="39"/>
      <c r="AE72" s="39"/>
    </row>
    <row r="73" s="2" customFormat="1" ht="12" customHeight="1">
      <c r="A73" s="39"/>
      <c r="B73" s="40"/>
      <c r="C73" s="33" t="s">
        <v>217</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6.5" customHeight="1">
      <c r="A74" s="39"/>
      <c r="B74" s="40"/>
      <c r="C74" s="41"/>
      <c r="D74" s="41"/>
      <c r="E74" s="70" t="str">
        <f>E9</f>
        <v>SO 12-12-01 - Doudleby nad Orlicí, nástupiště</v>
      </c>
      <c r="F74" s="41"/>
      <c r="G74" s="41"/>
      <c r="H74" s="41"/>
      <c r="I74" s="41"/>
      <c r="J74" s="41"/>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21</v>
      </c>
      <c r="D76" s="41"/>
      <c r="E76" s="41"/>
      <c r="F76" s="28" t="str">
        <f>F12</f>
        <v xml:space="preserve"> </v>
      </c>
      <c r="G76" s="41"/>
      <c r="H76" s="41"/>
      <c r="I76" s="33" t="s">
        <v>23</v>
      </c>
      <c r="J76" s="73" t="str">
        <f>IF(J12="","",J12)</f>
        <v>23. 6. 2026</v>
      </c>
      <c r="K76" s="41"/>
      <c r="L76" s="145"/>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5.15" customHeight="1">
      <c r="A78" s="39"/>
      <c r="B78" s="40"/>
      <c r="C78" s="33" t="s">
        <v>25</v>
      </c>
      <c r="D78" s="41"/>
      <c r="E78" s="41"/>
      <c r="F78" s="28" t="str">
        <f>E15</f>
        <v xml:space="preserve"> </v>
      </c>
      <c r="G78" s="41"/>
      <c r="H78" s="41"/>
      <c r="I78" s="33" t="s">
        <v>31</v>
      </c>
      <c r="J78" s="37" t="str">
        <f>E21</f>
        <v>Signal Projekt s.r.o.</v>
      </c>
      <c r="K78" s="41"/>
      <c r="L78" s="145"/>
      <c r="S78" s="39"/>
      <c r="T78" s="39"/>
      <c r="U78" s="39"/>
      <c r="V78" s="39"/>
      <c r="W78" s="39"/>
      <c r="X78" s="39"/>
      <c r="Y78" s="39"/>
      <c r="Z78" s="39"/>
      <c r="AA78" s="39"/>
      <c r="AB78" s="39"/>
      <c r="AC78" s="39"/>
      <c r="AD78" s="39"/>
      <c r="AE78" s="39"/>
    </row>
    <row r="79" s="2" customFormat="1" ht="15.15" customHeight="1">
      <c r="A79" s="39"/>
      <c r="B79" s="40"/>
      <c r="C79" s="33" t="s">
        <v>29</v>
      </c>
      <c r="D79" s="41"/>
      <c r="E79" s="41"/>
      <c r="F79" s="28" t="str">
        <f>IF(E18="","",E18)</f>
        <v>Vyplň údaj</v>
      </c>
      <c r="G79" s="41"/>
      <c r="H79" s="41"/>
      <c r="I79" s="33" t="s">
        <v>35</v>
      </c>
      <c r="J79" s="37" t="str">
        <f>E24</f>
        <v>Pavel Pospíšil, DiS.</v>
      </c>
      <c r="K79" s="41"/>
      <c r="L79" s="145"/>
      <c r="S79" s="39"/>
      <c r="T79" s="39"/>
      <c r="U79" s="39"/>
      <c r="V79" s="39"/>
      <c r="W79" s="39"/>
      <c r="X79" s="39"/>
      <c r="Y79" s="39"/>
      <c r="Z79" s="39"/>
      <c r="AA79" s="39"/>
      <c r="AB79" s="39"/>
      <c r="AC79" s="39"/>
      <c r="AD79" s="39"/>
      <c r="AE79" s="39"/>
    </row>
    <row r="80" s="2" customFormat="1" ht="10.32"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11" customFormat="1" ht="29.28" customHeight="1">
      <c r="A81" s="186"/>
      <c r="B81" s="187"/>
      <c r="C81" s="188" t="s">
        <v>229</v>
      </c>
      <c r="D81" s="189" t="s">
        <v>58</v>
      </c>
      <c r="E81" s="189" t="s">
        <v>54</v>
      </c>
      <c r="F81" s="189" t="s">
        <v>55</v>
      </c>
      <c r="G81" s="189" t="s">
        <v>230</v>
      </c>
      <c r="H81" s="189" t="s">
        <v>231</v>
      </c>
      <c r="I81" s="189" t="s">
        <v>232</v>
      </c>
      <c r="J81" s="189" t="s">
        <v>223</v>
      </c>
      <c r="K81" s="190" t="s">
        <v>233</v>
      </c>
      <c r="L81" s="191"/>
      <c r="M81" s="93" t="s">
        <v>19</v>
      </c>
      <c r="N81" s="94" t="s">
        <v>43</v>
      </c>
      <c r="O81" s="94" t="s">
        <v>234</v>
      </c>
      <c r="P81" s="94" t="s">
        <v>235</v>
      </c>
      <c r="Q81" s="94" t="s">
        <v>236</v>
      </c>
      <c r="R81" s="94" t="s">
        <v>237</v>
      </c>
      <c r="S81" s="94" t="s">
        <v>238</v>
      </c>
      <c r="T81" s="95" t="s">
        <v>239</v>
      </c>
      <c r="U81" s="186"/>
      <c r="V81" s="186"/>
      <c r="W81" s="186"/>
      <c r="X81" s="186"/>
      <c r="Y81" s="186"/>
      <c r="Z81" s="186"/>
      <c r="AA81" s="186"/>
      <c r="AB81" s="186"/>
      <c r="AC81" s="186"/>
      <c r="AD81" s="186"/>
      <c r="AE81" s="186"/>
    </row>
    <row r="82" s="2" customFormat="1" ht="22.8" customHeight="1">
      <c r="A82" s="39"/>
      <c r="B82" s="40"/>
      <c r="C82" s="100" t="s">
        <v>240</v>
      </c>
      <c r="D82" s="41"/>
      <c r="E82" s="41"/>
      <c r="F82" s="41"/>
      <c r="G82" s="41"/>
      <c r="H82" s="41"/>
      <c r="I82" s="41"/>
      <c r="J82" s="192">
        <f>BK82</f>
        <v>0</v>
      </c>
      <c r="K82" s="41"/>
      <c r="L82" s="45"/>
      <c r="M82" s="96"/>
      <c r="N82" s="193"/>
      <c r="O82" s="97"/>
      <c r="P82" s="194">
        <f>P83+P185</f>
        <v>0</v>
      </c>
      <c r="Q82" s="97"/>
      <c r="R82" s="194">
        <f>R83+R185</f>
        <v>0</v>
      </c>
      <c r="S82" s="97"/>
      <c r="T82" s="195">
        <f>T83+T185</f>
        <v>0</v>
      </c>
      <c r="U82" s="39"/>
      <c r="V82" s="39"/>
      <c r="W82" s="39"/>
      <c r="X82" s="39"/>
      <c r="Y82" s="39"/>
      <c r="Z82" s="39"/>
      <c r="AA82" s="39"/>
      <c r="AB82" s="39"/>
      <c r="AC82" s="39"/>
      <c r="AD82" s="39"/>
      <c r="AE82" s="39"/>
      <c r="AT82" s="18" t="s">
        <v>72</v>
      </c>
      <c r="AU82" s="18" t="s">
        <v>224</v>
      </c>
      <c r="BK82" s="196">
        <f>BK83+BK185</f>
        <v>0</v>
      </c>
    </row>
    <row r="83" s="12" customFormat="1" ht="25.92" customHeight="1">
      <c r="A83" s="12"/>
      <c r="B83" s="197"/>
      <c r="C83" s="198"/>
      <c r="D83" s="199" t="s">
        <v>72</v>
      </c>
      <c r="E83" s="200" t="s">
        <v>624</v>
      </c>
      <c r="F83" s="200" t="s">
        <v>625</v>
      </c>
      <c r="G83" s="198"/>
      <c r="H83" s="198"/>
      <c r="I83" s="201"/>
      <c r="J83" s="202">
        <f>BK83</f>
        <v>0</v>
      </c>
      <c r="K83" s="198"/>
      <c r="L83" s="203"/>
      <c r="M83" s="204"/>
      <c r="N83" s="205"/>
      <c r="O83" s="205"/>
      <c r="P83" s="206">
        <f>P84</f>
        <v>0</v>
      </c>
      <c r="Q83" s="205"/>
      <c r="R83" s="206">
        <f>R84</f>
        <v>0</v>
      </c>
      <c r="S83" s="205"/>
      <c r="T83" s="207">
        <f>T84</f>
        <v>0</v>
      </c>
      <c r="U83" s="12"/>
      <c r="V83" s="12"/>
      <c r="W83" s="12"/>
      <c r="X83" s="12"/>
      <c r="Y83" s="12"/>
      <c r="Z83" s="12"/>
      <c r="AA83" s="12"/>
      <c r="AB83" s="12"/>
      <c r="AC83" s="12"/>
      <c r="AD83" s="12"/>
      <c r="AE83" s="12"/>
      <c r="AR83" s="208" t="s">
        <v>80</v>
      </c>
      <c r="AT83" s="209" t="s">
        <v>72</v>
      </c>
      <c r="AU83" s="209" t="s">
        <v>73</v>
      </c>
      <c r="AY83" s="208" t="s">
        <v>244</v>
      </c>
      <c r="BK83" s="210">
        <f>BK84</f>
        <v>0</v>
      </c>
    </row>
    <row r="84" s="12" customFormat="1" ht="22.8" customHeight="1">
      <c r="A84" s="12"/>
      <c r="B84" s="197"/>
      <c r="C84" s="198"/>
      <c r="D84" s="199" t="s">
        <v>72</v>
      </c>
      <c r="E84" s="211" t="s">
        <v>269</v>
      </c>
      <c r="F84" s="211" t="s">
        <v>2009</v>
      </c>
      <c r="G84" s="198"/>
      <c r="H84" s="198"/>
      <c r="I84" s="201"/>
      <c r="J84" s="212">
        <f>BK84</f>
        <v>0</v>
      </c>
      <c r="K84" s="198"/>
      <c r="L84" s="203"/>
      <c r="M84" s="204"/>
      <c r="N84" s="205"/>
      <c r="O84" s="205"/>
      <c r="P84" s="206">
        <f>SUM(P85:P184)</f>
        <v>0</v>
      </c>
      <c r="Q84" s="205"/>
      <c r="R84" s="206">
        <f>SUM(R85:R184)</f>
        <v>0</v>
      </c>
      <c r="S84" s="205"/>
      <c r="T84" s="207">
        <f>SUM(T85:T184)</f>
        <v>0</v>
      </c>
      <c r="U84" s="12"/>
      <c r="V84" s="12"/>
      <c r="W84" s="12"/>
      <c r="X84" s="12"/>
      <c r="Y84" s="12"/>
      <c r="Z84" s="12"/>
      <c r="AA84" s="12"/>
      <c r="AB84" s="12"/>
      <c r="AC84" s="12"/>
      <c r="AD84" s="12"/>
      <c r="AE84" s="12"/>
      <c r="AR84" s="208" t="s">
        <v>80</v>
      </c>
      <c r="AT84" s="209" t="s">
        <v>72</v>
      </c>
      <c r="AU84" s="209" t="s">
        <v>80</v>
      </c>
      <c r="AY84" s="208" t="s">
        <v>244</v>
      </c>
      <c r="BK84" s="210">
        <f>SUM(BK85:BK184)</f>
        <v>0</v>
      </c>
    </row>
    <row r="85" s="2" customFormat="1" ht="37.8" customHeight="1">
      <c r="A85" s="39"/>
      <c r="B85" s="40"/>
      <c r="C85" s="213" t="s">
        <v>80</v>
      </c>
      <c r="D85" s="213" t="s">
        <v>247</v>
      </c>
      <c r="E85" s="214" t="s">
        <v>3800</v>
      </c>
      <c r="F85" s="215" t="s">
        <v>3801</v>
      </c>
      <c r="G85" s="216" t="s">
        <v>291</v>
      </c>
      <c r="H85" s="217">
        <v>4.3200000000000003</v>
      </c>
      <c r="I85" s="218"/>
      <c r="J85" s="219">
        <f>ROUND(I85*H85,2)</f>
        <v>0</v>
      </c>
      <c r="K85" s="215" t="s">
        <v>2104</v>
      </c>
      <c r="L85" s="45"/>
      <c r="M85" s="220" t="s">
        <v>19</v>
      </c>
      <c r="N85" s="221"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264</v>
      </c>
      <c r="AT85" s="224" t="s">
        <v>247</v>
      </c>
      <c r="AU85" s="224" t="s">
        <v>82</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264</v>
      </c>
      <c r="BM85" s="224" t="s">
        <v>82</v>
      </c>
    </row>
    <row r="86" s="13" customFormat="1">
      <c r="A86" s="13"/>
      <c r="B86" s="243"/>
      <c r="C86" s="244"/>
      <c r="D86" s="241" t="s">
        <v>284</v>
      </c>
      <c r="E86" s="245" t="s">
        <v>19</v>
      </c>
      <c r="F86" s="246" t="s">
        <v>3802</v>
      </c>
      <c r="G86" s="244"/>
      <c r="H86" s="245" t="s">
        <v>19</v>
      </c>
      <c r="I86" s="247"/>
      <c r="J86" s="244"/>
      <c r="K86" s="244"/>
      <c r="L86" s="248"/>
      <c r="M86" s="249"/>
      <c r="N86" s="250"/>
      <c r="O86" s="250"/>
      <c r="P86" s="250"/>
      <c r="Q86" s="250"/>
      <c r="R86" s="250"/>
      <c r="S86" s="250"/>
      <c r="T86" s="251"/>
      <c r="U86" s="13"/>
      <c r="V86" s="13"/>
      <c r="W86" s="13"/>
      <c r="X86" s="13"/>
      <c r="Y86" s="13"/>
      <c r="Z86" s="13"/>
      <c r="AA86" s="13"/>
      <c r="AB86" s="13"/>
      <c r="AC86" s="13"/>
      <c r="AD86" s="13"/>
      <c r="AE86" s="13"/>
      <c r="AT86" s="252" t="s">
        <v>284</v>
      </c>
      <c r="AU86" s="252" t="s">
        <v>82</v>
      </c>
      <c r="AV86" s="13" t="s">
        <v>80</v>
      </c>
      <c r="AW86" s="13" t="s">
        <v>34</v>
      </c>
      <c r="AX86" s="13" t="s">
        <v>73</v>
      </c>
      <c r="AY86" s="252" t="s">
        <v>244</v>
      </c>
    </row>
    <row r="87" s="14" customFormat="1">
      <c r="A87" s="14"/>
      <c r="B87" s="253"/>
      <c r="C87" s="254"/>
      <c r="D87" s="241" t="s">
        <v>284</v>
      </c>
      <c r="E87" s="255" t="s">
        <v>19</v>
      </c>
      <c r="F87" s="256" t="s">
        <v>3803</v>
      </c>
      <c r="G87" s="254"/>
      <c r="H87" s="257">
        <v>4.3200000000000003</v>
      </c>
      <c r="I87" s="258"/>
      <c r="J87" s="254"/>
      <c r="K87" s="254"/>
      <c r="L87" s="259"/>
      <c r="M87" s="260"/>
      <c r="N87" s="261"/>
      <c r="O87" s="261"/>
      <c r="P87" s="261"/>
      <c r="Q87" s="261"/>
      <c r="R87" s="261"/>
      <c r="S87" s="261"/>
      <c r="T87" s="262"/>
      <c r="U87" s="14"/>
      <c r="V87" s="14"/>
      <c r="W87" s="14"/>
      <c r="X87" s="14"/>
      <c r="Y87" s="14"/>
      <c r="Z87" s="14"/>
      <c r="AA87" s="14"/>
      <c r="AB87" s="14"/>
      <c r="AC87" s="14"/>
      <c r="AD87" s="14"/>
      <c r="AE87" s="14"/>
      <c r="AT87" s="263" t="s">
        <v>284</v>
      </c>
      <c r="AU87" s="263" t="s">
        <v>82</v>
      </c>
      <c r="AV87" s="14" t="s">
        <v>82</v>
      </c>
      <c r="AW87" s="14" t="s">
        <v>34</v>
      </c>
      <c r="AX87" s="14" t="s">
        <v>73</v>
      </c>
      <c r="AY87" s="263" t="s">
        <v>244</v>
      </c>
    </row>
    <row r="88" s="15" customFormat="1">
      <c r="A88" s="15"/>
      <c r="B88" s="264"/>
      <c r="C88" s="265"/>
      <c r="D88" s="241" t="s">
        <v>284</v>
      </c>
      <c r="E88" s="266" t="s">
        <v>19</v>
      </c>
      <c r="F88" s="267" t="s">
        <v>287</v>
      </c>
      <c r="G88" s="265"/>
      <c r="H88" s="268">
        <v>4.3200000000000003</v>
      </c>
      <c r="I88" s="269"/>
      <c r="J88" s="265"/>
      <c r="K88" s="265"/>
      <c r="L88" s="270"/>
      <c r="M88" s="271"/>
      <c r="N88" s="272"/>
      <c r="O88" s="272"/>
      <c r="P88" s="272"/>
      <c r="Q88" s="272"/>
      <c r="R88" s="272"/>
      <c r="S88" s="272"/>
      <c r="T88" s="273"/>
      <c r="U88" s="15"/>
      <c r="V88" s="15"/>
      <c r="W88" s="15"/>
      <c r="X88" s="15"/>
      <c r="Y88" s="15"/>
      <c r="Z88" s="15"/>
      <c r="AA88" s="15"/>
      <c r="AB88" s="15"/>
      <c r="AC88" s="15"/>
      <c r="AD88" s="15"/>
      <c r="AE88" s="15"/>
      <c r="AT88" s="274" t="s">
        <v>284</v>
      </c>
      <c r="AU88" s="274" t="s">
        <v>82</v>
      </c>
      <c r="AV88" s="15" t="s">
        <v>264</v>
      </c>
      <c r="AW88" s="15" t="s">
        <v>34</v>
      </c>
      <c r="AX88" s="15" t="s">
        <v>80</v>
      </c>
      <c r="AY88" s="274" t="s">
        <v>244</v>
      </c>
    </row>
    <row r="89" s="2" customFormat="1" ht="16.5" customHeight="1">
      <c r="A89" s="39"/>
      <c r="B89" s="40"/>
      <c r="C89" s="231" t="s">
        <v>82</v>
      </c>
      <c r="D89" s="231" t="s">
        <v>241</v>
      </c>
      <c r="E89" s="232" t="s">
        <v>3804</v>
      </c>
      <c r="F89" s="233" t="s">
        <v>3805</v>
      </c>
      <c r="G89" s="234" t="s">
        <v>730</v>
      </c>
      <c r="H89" s="235">
        <v>7.7759999999999998</v>
      </c>
      <c r="I89" s="236"/>
      <c r="J89" s="237">
        <f>ROUND(I89*H89,2)</f>
        <v>0</v>
      </c>
      <c r="K89" s="233" t="s">
        <v>2104</v>
      </c>
      <c r="L89" s="238"/>
      <c r="M89" s="239" t="s">
        <v>19</v>
      </c>
      <c r="N89" s="240"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364</v>
      </c>
      <c r="AT89" s="224" t="s">
        <v>241</v>
      </c>
      <c r="AU89" s="224" t="s">
        <v>82</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279</v>
      </c>
      <c r="BM89" s="224" t="s">
        <v>264</v>
      </c>
    </row>
    <row r="90" s="13" customFormat="1">
      <c r="A90" s="13"/>
      <c r="B90" s="243"/>
      <c r="C90" s="244"/>
      <c r="D90" s="241" t="s">
        <v>284</v>
      </c>
      <c r="E90" s="245" t="s">
        <v>19</v>
      </c>
      <c r="F90" s="246" t="s">
        <v>3806</v>
      </c>
      <c r="G90" s="244"/>
      <c r="H90" s="245" t="s">
        <v>19</v>
      </c>
      <c r="I90" s="247"/>
      <c r="J90" s="244"/>
      <c r="K90" s="244"/>
      <c r="L90" s="248"/>
      <c r="M90" s="249"/>
      <c r="N90" s="250"/>
      <c r="O90" s="250"/>
      <c r="P90" s="250"/>
      <c r="Q90" s="250"/>
      <c r="R90" s="250"/>
      <c r="S90" s="250"/>
      <c r="T90" s="251"/>
      <c r="U90" s="13"/>
      <c r="V90" s="13"/>
      <c r="W90" s="13"/>
      <c r="X90" s="13"/>
      <c r="Y90" s="13"/>
      <c r="Z90" s="13"/>
      <c r="AA90" s="13"/>
      <c r="AB90" s="13"/>
      <c r="AC90" s="13"/>
      <c r="AD90" s="13"/>
      <c r="AE90" s="13"/>
      <c r="AT90" s="252" t="s">
        <v>284</v>
      </c>
      <c r="AU90" s="252" t="s">
        <v>82</v>
      </c>
      <c r="AV90" s="13" t="s">
        <v>80</v>
      </c>
      <c r="AW90" s="13" t="s">
        <v>34</v>
      </c>
      <c r="AX90" s="13" t="s">
        <v>73</v>
      </c>
      <c r="AY90" s="252" t="s">
        <v>244</v>
      </c>
    </row>
    <row r="91" s="14" customFormat="1">
      <c r="A91" s="14"/>
      <c r="B91" s="253"/>
      <c r="C91" s="254"/>
      <c r="D91" s="241" t="s">
        <v>284</v>
      </c>
      <c r="E91" s="255" t="s">
        <v>19</v>
      </c>
      <c r="F91" s="256" t="s">
        <v>3807</v>
      </c>
      <c r="G91" s="254"/>
      <c r="H91" s="257">
        <v>7.7759999999999998</v>
      </c>
      <c r="I91" s="258"/>
      <c r="J91" s="254"/>
      <c r="K91" s="254"/>
      <c r="L91" s="259"/>
      <c r="M91" s="260"/>
      <c r="N91" s="261"/>
      <c r="O91" s="261"/>
      <c r="P91" s="261"/>
      <c r="Q91" s="261"/>
      <c r="R91" s="261"/>
      <c r="S91" s="261"/>
      <c r="T91" s="262"/>
      <c r="U91" s="14"/>
      <c r="V91" s="14"/>
      <c r="W91" s="14"/>
      <c r="X91" s="14"/>
      <c r="Y91" s="14"/>
      <c r="Z91" s="14"/>
      <c r="AA91" s="14"/>
      <c r="AB91" s="14"/>
      <c r="AC91" s="14"/>
      <c r="AD91" s="14"/>
      <c r="AE91" s="14"/>
      <c r="AT91" s="263" t="s">
        <v>284</v>
      </c>
      <c r="AU91" s="263" t="s">
        <v>82</v>
      </c>
      <c r="AV91" s="14" t="s">
        <v>82</v>
      </c>
      <c r="AW91" s="14" t="s">
        <v>34</v>
      </c>
      <c r="AX91" s="14" t="s">
        <v>73</v>
      </c>
      <c r="AY91" s="263" t="s">
        <v>244</v>
      </c>
    </row>
    <row r="92" s="15" customFormat="1">
      <c r="A92" s="15"/>
      <c r="B92" s="264"/>
      <c r="C92" s="265"/>
      <c r="D92" s="241" t="s">
        <v>284</v>
      </c>
      <c r="E92" s="266" t="s">
        <v>19</v>
      </c>
      <c r="F92" s="267" t="s">
        <v>287</v>
      </c>
      <c r="G92" s="265"/>
      <c r="H92" s="268">
        <v>7.7759999999999998</v>
      </c>
      <c r="I92" s="269"/>
      <c r="J92" s="265"/>
      <c r="K92" s="265"/>
      <c r="L92" s="270"/>
      <c r="M92" s="271"/>
      <c r="N92" s="272"/>
      <c r="O92" s="272"/>
      <c r="P92" s="272"/>
      <c r="Q92" s="272"/>
      <c r="R92" s="272"/>
      <c r="S92" s="272"/>
      <c r="T92" s="273"/>
      <c r="U92" s="15"/>
      <c r="V92" s="15"/>
      <c r="W92" s="15"/>
      <c r="X92" s="15"/>
      <c r="Y92" s="15"/>
      <c r="Z92" s="15"/>
      <c r="AA92" s="15"/>
      <c r="AB92" s="15"/>
      <c r="AC92" s="15"/>
      <c r="AD92" s="15"/>
      <c r="AE92" s="15"/>
      <c r="AT92" s="274" t="s">
        <v>284</v>
      </c>
      <c r="AU92" s="274" t="s">
        <v>82</v>
      </c>
      <c r="AV92" s="15" t="s">
        <v>264</v>
      </c>
      <c r="AW92" s="15" t="s">
        <v>34</v>
      </c>
      <c r="AX92" s="15" t="s">
        <v>80</v>
      </c>
      <c r="AY92" s="274" t="s">
        <v>244</v>
      </c>
    </row>
    <row r="93" s="2" customFormat="1" ht="44.25" customHeight="1">
      <c r="A93" s="39"/>
      <c r="B93" s="40"/>
      <c r="C93" s="213" t="s">
        <v>243</v>
      </c>
      <c r="D93" s="213" t="s">
        <v>247</v>
      </c>
      <c r="E93" s="214" t="s">
        <v>3808</v>
      </c>
      <c r="F93" s="215" t="s">
        <v>3809</v>
      </c>
      <c r="G93" s="216" t="s">
        <v>291</v>
      </c>
      <c r="H93" s="217">
        <v>11.6</v>
      </c>
      <c r="I93" s="218"/>
      <c r="J93" s="219">
        <f>ROUND(I93*H93,2)</f>
        <v>0</v>
      </c>
      <c r="K93" s="215" t="s">
        <v>2104</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80</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80</v>
      </c>
      <c r="BM93" s="224" t="s">
        <v>275</v>
      </c>
    </row>
    <row r="94" s="13" customFormat="1">
      <c r="A94" s="13"/>
      <c r="B94" s="243"/>
      <c r="C94" s="244"/>
      <c r="D94" s="241" t="s">
        <v>284</v>
      </c>
      <c r="E94" s="245" t="s">
        <v>19</v>
      </c>
      <c r="F94" s="246" t="s">
        <v>3810</v>
      </c>
      <c r="G94" s="244"/>
      <c r="H94" s="245" t="s">
        <v>19</v>
      </c>
      <c r="I94" s="247"/>
      <c r="J94" s="244"/>
      <c r="K94" s="244"/>
      <c r="L94" s="248"/>
      <c r="M94" s="249"/>
      <c r="N94" s="250"/>
      <c r="O94" s="250"/>
      <c r="P94" s="250"/>
      <c r="Q94" s="250"/>
      <c r="R94" s="250"/>
      <c r="S94" s="250"/>
      <c r="T94" s="251"/>
      <c r="U94" s="13"/>
      <c r="V94" s="13"/>
      <c r="W94" s="13"/>
      <c r="X94" s="13"/>
      <c r="Y94" s="13"/>
      <c r="Z94" s="13"/>
      <c r="AA94" s="13"/>
      <c r="AB94" s="13"/>
      <c r="AC94" s="13"/>
      <c r="AD94" s="13"/>
      <c r="AE94" s="13"/>
      <c r="AT94" s="252" t="s">
        <v>284</v>
      </c>
      <c r="AU94" s="252" t="s">
        <v>82</v>
      </c>
      <c r="AV94" s="13" t="s">
        <v>80</v>
      </c>
      <c r="AW94" s="13" t="s">
        <v>34</v>
      </c>
      <c r="AX94" s="13" t="s">
        <v>73</v>
      </c>
      <c r="AY94" s="252" t="s">
        <v>244</v>
      </c>
    </row>
    <row r="95" s="14" customFormat="1">
      <c r="A95" s="14"/>
      <c r="B95" s="253"/>
      <c r="C95" s="254"/>
      <c r="D95" s="241" t="s">
        <v>284</v>
      </c>
      <c r="E95" s="255" t="s">
        <v>19</v>
      </c>
      <c r="F95" s="256" t="s">
        <v>3811</v>
      </c>
      <c r="G95" s="254"/>
      <c r="H95" s="257">
        <v>11.6</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82</v>
      </c>
      <c r="AV95" s="14" t="s">
        <v>82</v>
      </c>
      <c r="AW95" s="14" t="s">
        <v>34</v>
      </c>
      <c r="AX95" s="14" t="s">
        <v>73</v>
      </c>
      <c r="AY95" s="263" t="s">
        <v>244</v>
      </c>
    </row>
    <row r="96" s="15" customFormat="1">
      <c r="A96" s="15"/>
      <c r="B96" s="264"/>
      <c r="C96" s="265"/>
      <c r="D96" s="241" t="s">
        <v>284</v>
      </c>
      <c r="E96" s="266" t="s">
        <v>19</v>
      </c>
      <c r="F96" s="267" t="s">
        <v>287</v>
      </c>
      <c r="G96" s="265"/>
      <c r="H96" s="268">
        <v>11.6</v>
      </c>
      <c r="I96" s="269"/>
      <c r="J96" s="265"/>
      <c r="K96" s="265"/>
      <c r="L96" s="270"/>
      <c r="M96" s="271"/>
      <c r="N96" s="272"/>
      <c r="O96" s="272"/>
      <c r="P96" s="272"/>
      <c r="Q96" s="272"/>
      <c r="R96" s="272"/>
      <c r="S96" s="272"/>
      <c r="T96" s="273"/>
      <c r="U96" s="15"/>
      <c r="V96" s="15"/>
      <c r="W96" s="15"/>
      <c r="X96" s="15"/>
      <c r="Y96" s="15"/>
      <c r="Z96" s="15"/>
      <c r="AA96" s="15"/>
      <c r="AB96" s="15"/>
      <c r="AC96" s="15"/>
      <c r="AD96" s="15"/>
      <c r="AE96" s="15"/>
      <c r="AT96" s="274" t="s">
        <v>284</v>
      </c>
      <c r="AU96" s="274" t="s">
        <v>82</v>
      </c>
      <c r="AV96" s="15" t="s">
        <v>264</v>
      </c>
      <c r="AW96" s="15" t="s">
        <v>34</v>
      </c>
      <c r="AX96" s="15" t="s">
        <v>80</v>
      </c>
      <c r="AY96" s="274" t="s">
        <v>244</v>
      </c>
    </row>
    <row r="97" s="2" customFormat="1" ht="37.8" customHeight="1">
      <c r="A97" s="39"/>
      <c r="B97" s="40"/>
      <c r="C97" s="213" t="s">
        <v>264</v>
      </c>
      <c r="D97" s="213" t="s">
        <v>247</v>
      </c>
      <c r="E97" s="214" t="s">
        <v>3812</v>
      </c>
      <c r="F97" s="215" t="s">
        <v>3813</v>
      </c>
      <c r="G97" s="216" t="s">
        <v>291</v>
      </c>
      <c r="H97" s="217">
        <v>4.3899999999999997</v>
      </c>
      <c r="I97" s="218"/>
      <c r="J97" s="219">
        <f>ROUND(I97*H97,2)</f>
        <v>0</v>
      </c>
      <c r="K97" s="215" t="s">
        <v>2104</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80</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80</v>
      </c>
      <c r="BM97" s="224" t="s">
        <v>263</v>
      </c>
    </row>
    <row r="98" s="13" customFormat="1">
      <c r="A98" s="13"/>
      <c r="B98" s="243"/>
      <c r="C98" s="244"/>
      <c r="D98" s="241" t="s">
        <v>284</v>
      </c>
      <c r="E98" s="245" t="s">
        <v>19</v>
      </c>
      <c r="F98" s="246" t="s">
        <v>3814</v>
      </c>
      <c r="G98" s="244"/>
      <c r="H98" s="245" t="s">
        <v>19</v>
      </c>
      <c r="I98" s="247"/>
      <c r="J98" s="244"/>
      <c r="K98" s="244"/>
      <c r="L98" s="248"/>
      <c r="M98" s="249"/>
      <c r="N98" s="250"/>
      <c r="O98" s="250"/>
      <c r="P98" s="250"/>
      <c r="Q98" s="250"/>
      <c r="R98" s="250"/>
      <c r="S98" s="250"/>
      <c r="T98" s="251"/>
      <c r="U98" s="13"/>
      <c r="V98" s="13"/>
      <c r="W98" s="13"/>
      <c r="X98" s="13"/>
      <c r="Y98" s="13"/>
      <c r="Z98" s="13"/>
      <c r="AA98" s="13"/>
      <c r="AB98" s="13"/>
      <c r="AC98" s="13"/>
      <c r="AD98" s="13"/>
      <c r="AE98" s="13"/>
      <c r="AT98" s="252" t="s">
        <v>284</v>
      </c>
      <c r="AU98" s="252" t="s">
        <v>82</v>
      </c>
      <c r="AV98" s="13" t="s">
        <v>80</v>
      </c>
      <c r="AW98" s="13" t="s">
        <v>34</v>
      </c>
      <c r="AX98" s="13" t="s">
        <v>73</v>
      </c>
      <c r="AY98" s="252" t="s">
        <v>244</v>
      </c>
    </row>
    <row r="99" s="14" customFormat="1">
      <c r="A99" s="14"/>
      <c r="B99" s="253"/>
      <c r="C99" s="254"/>
      <c r="D99" s="241" t="s">
        <v>284</v>
      </c>
      <c r="E99" s="255" t="s">
        <v>19</v>
      </c>
      <c r="F99" s="256" t="s">
        <v>3815</v>
      </c>
      <c r="G99" s="254"/>
      <c r="H99" s="257">
        <v>4.3899999999999997</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73</v>
      </c>
      <c r="AY99" s="263" t="s">
        <v>244</v>
      </c>
    </row>
    <row r="100" s="15" customFormat="1">
      <c r="A100" s="15"/>
      <c r="B100" s="264"/>
      <c r="C100" s="265"/>
      <c r="D100" s="241" t="s">
        <v>284</v>
      </c>
      <c r="E100" s="266" t="s">
        <v>19</v>
      </c>
      <c r="F100" s="267" t="s">
        <v>287</v>
      </c>
      <c r="G100" s="265"/>
      <c r="H100" s="268">
        <v>4.3899999999999997</v>
      </c>
      <c r="I100" s="269"/>
      <c r="J100" s="265"/>
      <c r="K100" s="265"/>
      <c r="L100" s="270"/>
      <c r="M100" s="271"/>
      <c r="N100" s="272"/>
      <c r="O100" s="272"/>
      <c r="P100" s="272"/>
      <c r="Q100" s="272"/>
      <c r="R100" s="272"/>
      <c r="S100" s="272"/>
      <c r="T100" s="273"/>
      <c r="U100" s="15"/>
      <c r="V100" s="15"/>
      <c r="W100" s="15"/>
      <c r="X100" s="15"/>
      <c r="Y100" s="15"/>
      <c r="Z100" s="15"/>
      <c r="AA100" s="15"/>
      <c r="AB100" s="15"/>
      <c r="AC100" s="15"/>
      <c r="AD100" s="15"/>
      <c r="AE100" s="15"/>
      <c r="AT100" s="274" t="s">
        <v>284</v>
      </c>
      <c r="AU100" s="274" t="s">
        <v>82</v>
      </c>
      <c r="AV100" s="15" t="s">
        <v>264</v>
      </c>
      <c r="AW100" s="15" t="s">
        <v>34</v>
      </c>
      <c r="AX100" s="15" t="s">
        <v>80</v>
      </c>
      <c r="AY100" s="274" t="s">
        <v>244</v>
      </c>
    </row>
    <row r="101" s="2" customFormat="1" ht="24.15" customHeight="1">
      <c r="A101" s="39"/>
      <c r="B101" s="40"/>
      <c r="C101" s="213" t="s">
        <v>269</v>
      </c>
      <c r="D101" s="213" t="s">
        <v>247</v>
      </c>
      <c r="E101" s="214" t="s">
        <v>3816</v>
      </c>
      <c r="F101" s="215" t="s">
        <v>3817</v>
      </c>
      <c r="G101" s="216" t="s">
        <v>258</v>
      </c>
      <c r="H101" s="217">
        <v>2</v>
      </c>
      <c r="I101" s="218"/>
      <c r="J101" s="219">
        <f>ROUND(I101*H101,2)</f>
        <v>0</v>
      </c>
      <c r="K101" s="215" t="s">
        <v>2104</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80</v>
      </c>
      <c r="AT101" s="224" t="s">
        <v>247</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80</v>
      </c>
      <c r="BM101" s="224" t="s">
        <v>8</v>
      </c>
    </row>
    <row r="102" s="13" customFormat="1">
      <c r="A102" s="13"/>
      <c r="B102" s="243"/>
      <c r="C102" s="244"/>
      <c r="D102" s="241" t="s">
        <v>284</v>
      </c>
      <c r="E102" s="245" t="s">
        <v>19</v>
      </c>
      <c r="F102" s="246" t="s">
        <v>3818</v>
      </c>
      <c r="G102" s="244"/>
      <c r="H102" s="245" t="s">
        <v>19</v>
      </c>
      <c r="I102" s="247"/>
      <c r="J102" s="244"/>
      <c r="K102" s="244"/>
      <c r="L102" s="248"/>
      <c r="M102" s="249"/>
      <c r="N102" s="250"/>
      <c r="O102" s="250"/>
      <c r="P102" s="250"/>
      <c r="Q102" s="250"/>
      <c r="R102" s="250"/>
      <c r="S102" s="250"/>
      <c r="T102" s="251"/>
      <c r="U102" s="13"/>
      <c r="V102" s="13"/>
      <c r="W102" s="13"/>
      <c r="X102" s="13"/>
      <c r="Y102" s="13"/>
      <c r="Z102" s="13"/>
      <c r="AA102" s="13"/>
      <c r="AB102" s="13"/>
      <c r="AC102" s="13"/>
      <c r="AD102" s="13"/>
      <c r="AE102" s="13"/>
      <c r="AT102" s="252" t="s">
        <v>284</v>
      </c>
      <c r="AU102" s="252" t="s">
        <v>82</v>
      </c>
      <c r="AV102" s="13" t="s">
        <v>80</v>
      </c>
      <c r="AW102" s="13" t="s">
        <v>34</v>
      </c>
      <c r="AX102" s="13" t="s">
        <v>73</v>
      </c>
      <c r="AY102" s="252" t="s">
        <v>244</v>
      </c>
    </row>
    <row r="103" s="14" customFormat="1">
      <c r="A103" s="14"/>
      <c r="B103" s="253"/>
      <c r="C103" s="254"/>
      <c r="D103" s="241" t="s">
        <v>284</v>
      </c>
      <c r="E103" s="255" t="s">
        <v>19</v>
      </c>
      <c r="F103" s="256" t="s">
        <v>82</v>
      </c>
      <c r="G103" s="254"/>
      <c r="H103" s="257">
        <v>2</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73</v>
      </c>
      <c r="AY103" s="263" t="s">
        <v>244</v>
      </c>
    </row>
    <row r="104" s="15" customFormat="1">
      <c r="A104" s="15"/>
      <c r="B104" s="264"/>
      <c r="C104" s="265"/>
      <c r="D104" s="241" t="s">
        <v>284</v>
      </c>
      <c r="E104" s="266" t="s">
        <v>19</v>
      </c>
      <c r="F104" s="267" t="s">
        <v>287</v>
      </c>
      <c r="G104" s="265"/>
      <c r="H104" s="268">
        <v>2</v>
      </c>
      <c r="I104" s="269"/>
      <c r="J104" s="265"/>
      <c r="K104" s="265"/>
      <c r="L104" s="270"/>
      <c r="M104" s="271"/>
      <c r="N104" s="272"/>
      <c r="O104" s="272"/>
      <c r="P104" s="272"/>
      <c r="Q104" s="272"/>
      <c r="R104" s="272"/>
      <c r="S104" s="272"/>
      <c r="T104" s="273"/>
      <c r="U104" s="15"/>
      <c r="V104" s="15"/>
      <c r="W104" s="15"/>
      <c r="X104" s="15"/>
      <c r="Y104" s="15"/>
      <c r="Z104" s="15"/>
      <c r="AA104" s="15"/>
      <c r="AB104" s="15"/>
      <c r="AC104" s="15"/>
      <c r="AD104" s="15"/>
      <c r="AE104" s="15"/>
      <c r="AT104" s="274" t="s">
        <v>284</v>
      </c>
      <c r="AU104" s="274" t="s">
        <v>82</v>
      </c>
      <c r="AV104" s="15" t="s">
        <v>264</v>
      </c>
      <c r="AW104" s="15" t="s">
        <v>34</v>
      </c>
      <c r="AX104" s="15" t="s">
        <v>80</v>
      </c>
      <c r="AY104" s="274" t="s">
        <v>244</v>
      </c>
    </row>
    <row r="105" s="2" customFormat="1" ht="24.15" customHeight="1">
      <c r="A105" s="39"/>
      <c r="B105" s="40"/>
      <c r="C105" s="213" t="s">
        <v>275</v>
      </c>
      <c r="D105" s="213" t="s">
        <v>247</v>
      </c>
      <c r="E105" s="214" t="s">
        <v>3819</v>
      </c>
      <c r="F105" s="215" t="s">
        <v>3820</v>
      </c>
      <c r="G105" s="216" t="s">
        <v>258</v>
      </c>
      <c r="H105" s="217">
        <v>1</v>
      </c>
      <c r="I105" s="218"/>
      <c r="J105" s="219">
        <f>ROUND(I105*H105,2)</f>
        <v>0</v>
      </c>
      <c r="K105" s="215" t="s">
        <v>2104</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80</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80</v>
      </c>
      <c r="BM105" s="224" t="s">
        <v>327</v>
      </c>
    </row>
    <row r="106" s="13" customFormat="1">
      <c r="A106" s="13"/>
      <c r="B106" s="243"/>
      <c r="C106" s="244"/>
      <c r="D106" s="241" t="s">
        <v>284</v>
      </c>
      <c r="E106" s="245" t="s">
        <v>19</v>
      </c>
      <c r="F106" s="246" t="s">
        <v>3818</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82</v>
      </c>
      <c r="AV106" s="13" t="s">
        <v>80</v>
      </c>
      <c r="AW106" s="13" t="s">
        <v>34</v>
      </c>
      <c r="AX106" s="13" t="s">
        <v>73</v>
      </c>
      <c r="AY106" s="252" t="s">
        <v>244</v>
      </c>
    </row>
    <row r="107" s="14" customFormat="1">
      <c r="A107" s="14"/>
      <c r="B107" s="253"/>
      <c r="C107" s="254"/>
      <c r="D107" s="241" t="s">
        <v>284</v>
      </c>
      <c r="E107" s="255" t="s">
        <v>19</v>
      </c>
      <c r="F107" s="256" t="s">
        <v>80</v>
      </c>
      <c r="G107" s="254"/>
      <c r="H107" s="257">
        <v>1</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73</v>
      </c>
      <c r="AY107" s="263" t="s">
        <v>244</v>
      </c>
    </row>
    <row r="108" s="15" customFormat="1">
      <c r="A108" s="15"/>
      <c r="B108" s="264"/>
      <c r="C108" s="265"/>
      <c r="D108" s="241" t="s">
        <v>284</v>
      </c>
      <c r="E108" s="266" t="s">
        <v>19</v>
      </c>
      <c r="F108" s="267" t="s">
        <v>287</v>
      </c>
      <c r="G108" s="265"/>
      <c r="H108" s="268">
        <v>1</v>
      </c>
      <c r="I108" s="269"/>
      <c r="J108" s="265"/>
      <c r="K108" s="265"/>
      <c r="L108" s="270"/>
      <c r="M108" s="271"/>
      <c r="N108" s="272"/>
      <c r="O108" s="272"/>
      <c r="P108" s="272"/>
      <c r="Q108" s="272"/>
      <c r="R108" s="272"/>
      <c r="S108" s="272"/>
      <c r="T108" s="273"/>
      <c r="U108" s="15"/>
      <c r="V108" s="15"/>
      <c r="W108" s="15"/>
      <c r="X108" s="15"/>
      <c r="Y108" s="15"/>
      <c r="Z108" s="15"/>
      <c r="AA108" s="15"/>
      <c r="AB108" s="15"/>
      <c r="AC108" s="15"/>
      <c r="AD108" s="15"/>
      <c r="AE108" s="15"/>
      <c r="AT108" s="274" t="s">
        <v>284</v>
      </c>
      <c r="AU108" s="274" t="s">
        <v>82</v>
      </c>
      <c r="AV108" s="15" t="s">
        <v>264</v>
      </c>
      <c r="AW108" s="15" t="s">
        <v>34</v>
      </c>
      <c r="AX108" s="15" t="s">
        <v>80</v>
      </c>
      <c r="AY108" s="274" t="s">
        <v>244</v>
      </c>
    </row>
    <row r="109" s="2" customFormat="1" ht="33" customHeight="1">
      <c r="A109" s="39"/>
      <c r="B109" s="40"/>
      <c r="C109" s="213" t="s">
        <v>288</v>
      </c>
      <c r="D109" s="213" t="s">
        <v>247</v>
      </c>
      <c r="E109" s="214" t="s">
        <v>3821</v>
      </c>
      <c r="F109" s="215" t="s">
        <v>3822</v>
      </c>
      <c r="G109" s="216" t="s">
        <v>258</v>
      </c>
      <c r="H109" s="217">
        <v>1</v>
      </c>
      <c r="I109" s="218"/>
      <c r="J109" s="219">
        <f>ROUND(I109*H109,2)</f>
        <v>0</v>
      </c>
      <c r="K109" s="215" t="s">
        <v>2104</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264</v>
      </c>
      <c r="AT109" s="224" t="s">
        <v>247</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264</v>
      </c>
      <c r="BM109" s="224" t="s">
        <v>252</v>
      </c>
    </row>
    <row r="110" s="13" customFormat="1">
      <c r="A110" s="13"/>
      <c r="B110" s="243"/>
      <c r="C110" s="244"/>
      <c r="D110" s="241" t="s">
        <v>284</v>
      </c>
      <c r="E110" s="245" t="s">
        <v>19</v>
      </c>
      <c r="F110" s="246" t="s">
        <v>3823</v>
      </c>
      <c r="G110" s="244"/>
      <c r="H110" s="245" t="s">
        <v>19</v>
      </c>
      <c r="I110" s="247"/>
      <c r="J110" s="244"/>
      <c r="K110" s="244"/>
      <c r="L110" s="248"/>
      <c r="M110" s="249"/>
      <c r="N110" s="250"/>
      <c r="O110" s="250"/>
      <c r="P110" s="250"/>
      <c r="Q110" s="250"/>
      <c r="R110" s="250"/>
      <c r="S110" s="250"/>
      <c r="T110" s="251"/>
      <c r="U110" s="13"/>
      <c r="V110" s="13"/>
      <c r="W110" s="13"/>
      <c r="X110" s="13"/>
      <c r="Y110" s="13"/>
      <c r="Z110" s="13"/>
      <c r="AA110" s="13"/>
      <c r="AB110" s="13"/>
      <c r="AC110" s="13"/>
      <c r="AD110" s="13"/>
      <c r="AE110" s="13"/>
      <c r="AT110" s="252" t="s">
        <v>284</v>
      </c>
      <c r="AU110" s="252" t="s">
        <v>82</v>
      </c>
      <c r="AV110" s="13" t="s">
        <v>80</v>
      </c>
      <c r="AW110" s="13" t="s">
        <v>34</v>
      </c>
      <c r="AX110" s="13" t="s">
        <v>73</v>
      </c>
      <c r="AY110" s="252" t="s">
        <v>244</v>
      </c>
    </row>
    <row r="111" s="14" customFormat="1">
      <c r="A111" s="14"/>
      <c r="B111" s="253"/>
      <c r="C111" s="254"/>
      <c r="D111" s="241" t="s">
        <v>284</v>
      </c>
      <c r="E111" s="255" t="s">
        <v>19</v>
      </c>
      <c r="F111" s="256" t="s">
        <v>80</v>
      </c>
      <c r="G111" s="254"/>
      <c r="H111" s="257">
        <v>1</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82</v>
      </c>
      <c r="AV111" s="14" t="s">
        <v>82</v>
      </c>
      <c r="AW111" s="14" t="s">
        <v>34</v>
      </c>
      <c r="AX111" s="14" t="s">
        <v>73</v>
      </c>
      <c r="AY111" s="263" t="s">
        <v>244</v>
      </c>
    </row>
    <row r="112" s="15" customFormat="1">
      <c r="A112" s="15"/>
      <c r="B112" s="264"/>
      <c r="C112" s="265"/>
      <c r="D112" s="241" t="s">
        <v>284</v>
      </c>
      <c r="E112" s="266" t="s">
        <v>19</v>
      </c>
      <c r="F112" s="267" t="s">
        <v>287</v>
      </c>
      <c r="G112" s="265"/>
      <c r="H112" s="268">
        <v>1</v>
      </c>
      <c r="I112" s="269"/>
      <c r="J112" s="265"/>
      <c r="K112" s="265"/>
      <c r="L112" s="270"/>
      <c r="M112" s="271"/>
      <c r="N112" s="272"/>
      <c r="O112" s="272"/>
      <c r="P112" s="272"/>
      <c r="Q112" s="272"/>
      <c r="R112" s="272"/>
      <c r="S112" s="272"/>
      <c r="T112" s="273"/>
      <c r="U112" s="15"/>
      <c r="V112" s="15"/>
      <c r="W112" s="15"/>
      <c r="X112" s="15"/>
      <c r="Y112" s="15"/>
      <c r="Z112" s="15"/>
      <c r="AA112" s="15"/>
      <c r="AB112" s="15"/>
      <c r="AC112" s="15"/>
      <c r="AD112" s="15"/>
      <c r="AE112" s="15"/>
      <c r="AT112" s="274" t="s">
        <v>284</v>
      </c>
      <c r="AU112" s="274" t="s">
        <v>82</v>
      </c>
      <c r="AV112" s="15" t="s">
        <v>264</v>
      </c>
      <c r="AW112" s="15" t="s">
        <v>34</v>
      </c>
      <c r="AX112" s="15" t="s">
        <v>80</v>
      </c>
      <c r="AY112" s="274" t="s">
        <v>244</v>
      </c>
    </row>
    <row r="113" s="2" customFormat="1" ht="16.5" customHeight="1">
      <c r="A113" s="39"/>
      <c r="B113" s="40"/>
      <c r="C113" s="231" t="s">
        <v>263</v>
      </c>
      <c r="D113" s="231" t="s">
        <v>241</v>
      </c>
      <c r="E113" s="232" t="s">
        <v>3824</v>
      </c>
      <c r="F113" s="233" t="s">
        <v>3825</v>
      </c>
      <c r="G113" s="234" t="s">
        <v>258</v>
      </c>
      <c r="H113" s="235">
        <v>1</v>
      </c>
      <c r="I113" s="236"/>
      <c r="J113" s="237">
        <f>ROUND(I113*H113,2)</f>
        <v>0</v>
      </c>
      <c r="K113" s="233" t="s">
        <v>19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364</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416</v>
      </c>
    </row>
    <row r="114" s="2" customFormat="1">
      <c r="A114" s="39"/>
      <c r="B114" s="40"/>
      <c r="C114" s="41"/>
      <c r="D114" s="241" t="s">
        <v>282</v>
      </c>
      <c r="E114" s="41"/>
      <c r="F114" s="242" t="s">
        <v>3826</v>
      </c>
      <c r="G114" s="41"/>
      <c r="H114" s="41"/>
      <c r="I114" s="228"/>
      <c r="J114" s="41"/>
      <c r="K114" s="41"/>
      <c r="L114" s="45"/>
      <c r="M114" s="229"/>
      <c r="N114" s="230"/>
      <c r="O114" s="85"/>
      <c r="P114" s="85"/>
      <c r="Q114" s="85"/>
      <c r="R114" s="85"/>
      <c r="S114" s="85"/>
      <c r="T114" s="86"/>
      <c r="U114" s="39"/>
      <c r="V114" s="39"/>
      <c r="W114" s="39"/>
      <c r="X114" s="39"/>
      <c r="Y114" s="39"/>
      <c r="Z114" s="39"/>
      <c r="AA114" s="39"/>
      <c r="AB114" s="39"/>
      <c r="AC114" s="39"/>
      <c r="AD114" s="39"/>
      <c r="AE114" s="39"/>
      <c r="AT114" s="18" t="s">
        <v>282</v>
      </c>
      <c r="AU114" s="18" t="s">
        <v>82</v>
      </c>
    </row>
    <row r="115" s="13" customFormat="1">
      <c r="A115" s="13"/>
      <c r="B115" s="243"/>
      <c r="C115" s="244"/>
      <c r="D115" s="241" t="s">
        <v>284</v>
      </c>
      <c r="E115" s="245" t="s">
        <v>19</v>
      </c>
      <c r="F115" s="246" t="s">
        <v>3827</v>
      </c>
      <c r="G115" s="244"/>
      <c r="H115" s="245" t="s">
        <v>19</v>
      </c>
      <c r="I115" s="247"/>
      <c r="J115" s="244"/>
      <c r="K115" s="244"/>
      <c r="L115" s="248"/>
      <c r="M115" s="249"/>
      <c r="N115" s="250"/>
      <c r="O115" s="250"/>
      <c r="P115" s="250"/>
      <c r="Q115" s="250"/>
      <c r="R115" s="250"/>
      <c r="S115" s="250"/>
      <c r="T115" s="251"/>
      <c r="U115" s="13"/>
      <c r="V115" s="13"/>
      <c r="W115" s="13"/>
      <c r="X115" s="13"/>
      <c r="Y115" s="13"/>
      <c r="Z115" s="13"/>
      <c r="AA115" s="13"/>
      <c r="AB115" s="13"/>
      <c r="AC115" s="13"/>
      <c r="AD115" s="13"/>
      <c r="AE115" s="13"/>
      <c r="AT115" s="252" t="s">
        <v>284</v>
      </c>
      <c r="AU115" s="252" t="s">
        <v>82</v>
      </c>
      <c r="AV115" s="13" t="s">
        <v>80</v>
      </c>
      <c r="AW115" s="13" t="s">
        <v>34</v>
      </c>
      <c r="AX115" s="13" t="s">
        <v>73</v>
      </c>
      <c r="AY115" s="252" t="s">
        <v>244</v>
      </c>
    </row>
    <row r="116" s="14" customFormat="1">
      <c r="A116" s="14"/>
      <c r="B116" s="253"/>
      <c r="C116" s="254"/>
      <c r="D116" s="241" t="s">
        <v>284</v>
      </c>
      <c r="E116" s="255" t="s">
        <v>19</v>
      </c>
      <c r="F116" s="256" t="s">
        <v>80</v>
      </c>
      <c r="G116" s="254"/>
      <c r="H116" s="257">
        <v>1</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73</v>
      </c>
      <c r="AY116" s="263" t="s">
        <v>244</v>
      </c>
    </row>
    <row r="117" s="15" customFormat="1">
      <c r="A117" s="15"/>
      <c r="B117" s="264"/>
      <c r="C117" s="265"/>
      <c r="D117" s="241" t="s">
        <v>284</v>
      </c>
      <c r="E117" s="266" t="s">
        <v>19</v>
      </c>
      <c r="F117" s="267" t="s">
        <v>287</v>
      </c>
      <c r="G117" s="265"/>
      <c r="H117" s="268">
        <v>1</v>
      </c>
      <c r="I117" s="269"/>
      <c r="J117" s="265"/>
      <c r="K117" s="265"/>
      <c r="L117" s="270"/>
      <c r="M117" s="271"/>
      <c r="N117" s="272"/>
      <c r="O117" s="272"/>
      <c r="P117" s="272"/>
      <c r="Q117" s="272"/>
      <c r="R117" s="272"/>
      <c r="S117" s="272"/>
      <c r="T117" s="273"/>
      <c r="U117" s="15"/>
      <c r="V117" s="15"/>
      <c r="W117" s="15"/>
      <c r="X117" s="15"/>
      <c r="Y117" s="15"/>
      <c r="Z117" s="15"/>
      <c r="AA117" s="15"/>
      <c r="AB117" s="15"/>
      <c r="AC117" s="15"/>
      <c r="AD117" s="15"/>
      <c r="AE117" s="15"/>
      <c r="AT117" s="274" t="s">
        <v>284</v>
      </c>
      <c r="AU117" s="274" t="s">
        <v>82</v>
      </c>
      <c r="AV117" s="15" t="s">
        <v>264</v>
      </c>
      <c r="AW117" s="15" t="s">
        <v>34</v>
      </c>
      <c r="AX117" s="15" t="s">
        <v>80</v>
      </c>
      <c r="AY117" s="274" t="s">
        <v>244</v>
      </c>
    </row>
    <row r="118" s="2" customFormat="1" ht="24.15" customHeight="1">
      <c r="A118" s="39"/>
      <c r="B118" s="40"/>
      <c r="C118" s="213" t="s">
        <v>302</v>
      </c>
      <c r="D118" s="213" t="s">
        <v>247</v>
      </c>
      <c r="E118" s="214" t="s">
        <v>3828</v>
      </c>
      <c r="F118" s="215" t="s">
        <v>3829</v>
      </c>
      <c r="G118" s="216" t="s">
        <v>339</v>
      </c>
      <c r="H118" s="217">
        <v>42.420000000000002</v>
      </c>
      <c r="I118" s="218"/>
      <c r="J118" s="219">
        <f>ROUND(I118*H118,2)</f>
        <v>0</v>
      </c>
      <c r="K118" s="215" t="s">
        <v>2104</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80</v>
      </c>
      <c r="AT118" s="224" t="s">
        <v>247</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80</v>
      </c>
      <c r="BM118" s="224" t="s">
        <v>424</v>
      </c>
    </row>
    <row r="119" s="13" customFormat="1">
      <c r="A119" s="13"/>
      <c r="B119" s="243"/>
      <c r="C119" s="244"/>
      <c r="D119" s="241" t="s">
        <v>284</v>
      </c>
      <c r="E119" s="245" t="s">
        <v>19</v>
      </c>
      <c r="F119" s="246" t="s">
        <v>3830</v>
      </c>
      <c r="G119" s="244"/>
      <c r="H119" s="245" t="s">
        <v>19</v>
      </c>
      <c r="I119" s="247"/>
      <c r="J119" s="244"/>
      <c r="K119" s="244"/>
      <c r="L119" s="248"/>
      <c r="M119" s="249"/>
      <c r="N119" s="250"/>
      <c r="O119" s="250"/>
      <c r="P119" s="250"/>
      <c r="Q119" s="250"/>
      <c r="R119" s="250"/>
      <c r="S119" s="250"/>
      <c r="T119" s="251"/>
      <c r="U119" s="13"/>
      <c r="V119" s="13"/>
      <c r="W119" s="13"/>
      <c r="X119" s="13"/>
      <c r="Y119" s="13"/>
      <c r="Z119" s="13"/>
      <c r="AA119" s="13"/>
      <c r="AB119" s="13"/>
      <c r="AC119" s="13"/>
      <c r="AD119" s="13"/>
      <c r="AE119" s="13"/>
      <c r="AT119" s="252" t="s">
        <v>284</v>
      </c>
      <c r="AU119" s="252" t="s">
        <v>82</v>
      </c>
      <c r="AV119" s="13" t="s">
        <v>80</v>
      </c>
      <c r="AW119" s="13" t="s">
        <v>34</v>
      </c>
      <c r="AX119" s="13" t="s">
        <v>73</v>
      </c>
      <c r="AY119" s="252" t="s">
        <v>244</v>
      </c>
    </row>
    <row r="120" s="14" customFormat="1">
      <c r="A120" s="14"/>
      <c r="B120" s="253"/>
      <c r="C120" s="254"/>
      <c r="D120" s="241" t="s">
        <v>284</v>
      </c>
      <c r="E120" s="255" t="s">
        <v>19</v>
      </c>
      <c r="F120" s="256" t="s">
        <v>3831</v>
      </c>
      <c r="G120" s="254"/>
      <c r="H120" s="257">
        <v>41.670000000000002</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73</v>
      </c>
      <c r="AY120" s="263" t="s">
        <v>244</v>
      </c>
    </row>
    <row r="121" s="13" customFormat="1">
      <c r="A121" s="13"/>
      <c r="B121" s="243"/>
      <c r="C121" s="244"/>
      <c r="D121" s="241" t="s">
        <v>284</v>
      </c>
      <c r="E121" s="245" t="s">
        <v>19</v>
      </c>
      <c r="F121" s="246" t="s">
        <v>3832</v>
      </c>
      <c r="G121" s="244"/>
      <c r="H121" s="245" t="s">
        <v>19</v>
      </c>
      <c r="I121" s="247"/>
      <c r="J121" s="244"/>
      <c r="K121" s="244"/>
      <c r="L121" s="248"/>
      <c r="M121" s="249"/>
      <c r="N121" s="250"/>
      <c r="O121" s="250"/>
      <c r="P121" s="250"/>
      <c r="Q121" s="250"/>
      <c r="R121" s="250"/>
      <c r="S121" s="250"/>
      <c r="T121" s="251"/>
      <c r="U121" s="13"/>
      <c r="V121" s="13"/>
      <c r="W121" s="13"/>
      <c r="X121" s="13"/>
      <c r="Y121" s="13"/>
      <c r="Z121" s="13"/>
      <c r="AA121" s="13"/>
      <c r="AB121" s="13"/>
      <c r="AC121" s="13"/>
      <c r="AD121" s="13"/>
      <c r="AE121" s="13"/>
      <c r="AT121" s="252" t="s">
        <v>284</v>
      </c>
      <c r="AU121" s="252" t="s">
        <v>82</v>
      </c>
      <c r="AV121" s="13" t="s">
        <v>80</v>
      </c>
      <c r="AW121" s="13" t="s">
        <v>34</v>
      </c>
      <c r="AX121" s="13" t="s">
        <v>73</v>
      </c>
      <c r="AY121" s="252" t="s">
        <v>244</v>
      </c>
    </row>
    <row r="122" s="14" customFormat="1">
      <c r="A122" s="14"/>
      <c r="B122" s="253"/>
      <c r="C122" s="254"/>
      <c r="D122" s="241" t="s">
        <v>284</v>
      </c>
      <c r="E122" s="255" t="s">
        <v>19</v>
      </c>
      <c r="F122" s="256" t="s">
        <v>3833</v>
      </c>
      <c r="G122" s="254"/>
      <c r="H122" s="257">
        <v>0.75</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82</v>
      </c>
      <c r="AV122" s="14" t="s">
        <v>82</v>
      </c>
      <c r="AW122" s="14" t="s">
        <v>34</v>
      </c>
      <c r="AX122" s="14" t="s">
        <v>73</v>
      </c>
      <c r="AY122" s="263" t="s">
        <v>244</v>
      </c>
    </row>
    <row r="123" s="15" customFormat="1">
      <c r="A123" s="15"/>
      <c r="B123" s="264"/>
      <c r="C123" s="265"/>
      <c r="D123" s="241" t="s">
        <v>284</v>
      </c>
      <c r="E123" s="266" t="s">
        <v>19</v>
      </c>
      <c r="F123" s="267" t="s">
        <v>287</v>
      </c>
      <c r="G123" s="265"/>
      <c r="H123" s="268">
        <v>42.420000000000002</v>
      </c>
      <c r="I123" s="269"/>
      <c r="J123" s="265"/>
      <c r="K123" s="265"/>
      <c r="L123" s="270"/>
      <c r="M123" s="271"/>
      <c r="N123" s="272"/>
      <c r="O123" s="272"/>
      <c r="P123" s="272"/>
      <c r="Q123" s="272"/>
      <c r="R123" s="272"/>
      <c r="S123" s="272"/>
      <c r="T123" s="273"/>
      <c r="U123" s="15"/>
      <c r="V123" s="15"/>
      <c r="W123" s="15"/>
      <c r="X123" s="15"/>
      <c r="Y123" s="15"/>
      <c r="Z123" s="15"/>
      <c r="AA123" s="15"/>
      <c r="AB123" s="15"/>
      <c r="AC123" s="15"/>
      <c r="AD123" s="15"/>
      <c r="AE123" s="15"/>
      <c r="AT123" s="274" t="s">
        <v>284</v>
      </c>
      <c r="AU123" s="274" t="s">
        <v>82</v>
      </c>
      <c r="AV123" s="15" t="s">
        <v>264</v>
      </c>
      <c r="AW123" s="15" t="s">
        <v>34</v>
      </c>
      <c r="AX123" s="15" t="s">
        <v>80</v>
      </c>
      <c r="AY123" s="274" t="s">
        <v>244</v>
      </c>
    </row>
    <row r="124" s="2" customFormat="1" ht="24.15" customHeight="1">
      <c r="A124" s="39"/>
      <c r="B124" s="40"/>
      <c r="C124" s="213" t="s">
        <v>308</v>
      </c>
      <c r="D124" s="213" t="s">
        <v>247</v>
      </c>
      <c r="E124" s="214" t="s">
        <v>3834</v>
      </c>
      <c r="F124" s="215" t="s">
        <v>3835</v>
      </c>
      <c r="G124" s="216" t="s">
        <v>250</v>
      </c>
      <c r="H124" s="217">
        <v>73.159999999999997</v>
      </c>
      <c r="I124" s="218"/>
      <c r="J124" s="219">
        <f>ROUND(I124*H124,2)</f>
        <v>0</v>
      </c>
      <c r="K124" s="215" t="s">
        <v>2104</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80</v>
      </c>
      <c r="AT124" s="224" t="s">
        <v>247</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80</v>
      </c>
      <c r="BM124" s="224" t="s">
        <v>431</v>
      </c>
    </row>
    <row r="125" s="13" customFormat="1">
      <c r="A125" s="13"/>
      <c r="B125" s="243"/>
      <c r="C125" s="244"/>
      <c r="D125" s="241" t="s">
        <v>284</v>
      </c>
      <c r="E125" s="245" t="s">
        <v>19</v>
      </c>
      <c r="F125" s="246" t="s">
        <v>3836</v>
      </c>
      <c r="G125" s="244"/>
      <c r="H125" s="245" t="s">
        <v>19</v>
      </c>
      <c r="I125" s="247"/>
      <c r="J125" s="244"/>
      <c r="K125" s="244"/>
      <c r="L125" s="248"/>
      <c r="M125" s="249"/>
      <c r="N125" s="250"/>
      <c r="O125" s="250"/>
      <c r="P125" s="250"/>
      <c r="Q125" s="250"/>
      <c r="R125" s="250"/>
      <c r="S125" s="250"/>
      <c r="T125" s="251"/>
      <c r="U125" s="13"/>
      <c r="V125" s="13"/>
      <c r="W125" s="13"/>
      <c r="X125" s="13"/>
      <c r="Y125" s="13"/>
      <c r="Z125" s="13"/>
      <c r="AA125" s="13"/>
      <c r="AB125" s="13"/>
      <c r="AC125" s="13"/>
      <c r="AD125" s="13"/>
      <c r="AE125" s="13"/>
      <c r="AT125" s="252" t="s">
        <v>284</v>
      </c>
      <c r="AU125" s="252" t="s">
        <v>82</v>
      </c>
      <c r="AV125" s="13" t="s">
        <v>80</v>
      </c>
      <c r="AW125" s="13" t="s">
        <v>34</v>
      </c>
      <c r="AX125" s="13" t="s">
        <v>73</v>
      </c>
      <c r="AY125" s="252" t="s">
        <v>244</v>
      </c>
    </row>
    <row r="126" s="14" customFormat="1">
      <c r="A126" s="14"/>
      <c r="B126" s="253"/>
      <c r="C126" s="254"/>
      <c r="D126" s="241" t="s">
        <v>284</v>
      </c>
      <c r="E126" s="255" t="s">
        <v>19</v>
      </c>
      <c r="F126" s="256" t="s">
        <v>3837</v>
      </c>
      <c r="G126" s="254"/>
      <c r="H126" s="257">
        <v>73.159999999999997</v>
      </c>
      <c r="I126" s="258"/>
      <c r="J126" s="254"/>
      <c r="K126" s="254"/>
      <c r="L126" s="259"/>
      <c r="M126" s="260"/>
      <c r="N126" s="261"/>
      <c r="O126" s="261"/>
      <c r="P126" s="261"/>
      <c r="Q126" s="261"/>
      <c r="R126" s="261"/>
      <c r="S126" s="261"/>
      <c r="T126" s="262"/>
      <c r="U126" s="14"/>
      <c r="V126" s="14"/>
      <c r="W126" s="14"/>
      <c r="X126" s="14"/>
      <c r="Y126" s="14"/>
      <c r="Z126" s="14"/>
      <c r="AA126" s="14"/>
      <c r="AB126" s="14"/>
      <c r="AC126" s="14"/>
      <c r="AD126" s="14"/>
      <c r="AE126" s="14"/>
      <c r="AT126" s="263" t="s">
        <v>284</v>
      </c>
      <c r="AU126" s="263" t="s">
        <v>82</v>
      </c>
      <c r="AV126" s="14" t="s">
        <v>82</v>
      </c>
      <c r="AW126" s="14" t="s">
        <v>34</v>
      </c>
      <c r="AX126" s="14" t="s">
        <v>73</v>
      </c>
      <c r="AY126" s="263" t="s">
        <v>244</v>
      </c>
    </row>
    <row r="127" s="15" customFormat="1">
      <c r="A127" s="15"/>
      <c r="B127" s="264"/>
      <c r="C127" s="265"/>
      <c r="D127" s="241" t="s">
        <v>284</v>
      </c>
      <c r="E127" s="266" t="s">
        <v>19</v>
      </c>
      <c r="F127" s="267" t="s">
        <v>287</v>
      </c>
      <c r="G127" s="265"/>
      <c r="H127" s="268">
        <v>73.159999999999997</v>
      </c>
      <c r="I127" s="269"/>
      <c r="J127" s="265"/>
      <c r="K127" s="265"/>
      <c r="L127" s="270"/>
      <c r="M127" s="271"/>
      <c r="N127" s="272"/>
      <c r="O127" s="272"/>
      <c r="P127" s="272"/>
      <c r="Q127" s="272"/>
      <c r="R127" s="272"/>
      <c r="S127" s="272"/>
      <c r="T127" s="273"/>
      <c r="U127" s="15"/>
      <c r="V127" s="15"/>
      <c r="W127" s="15"/>
      <c r="X127" s="15"/>
      <c r="Y127" s="15"/>
      <c r="Z127" s="15"/>
      <c r="AA127" s="15"/>
      <c r="AB127" s="15"/>
      <c r="AC127" s="15"/>
      <c r="AD127" s="15"/>
      <c r="AE127" s="15"/>
      <c r="AT127" s="274" t="s">
        <v>284</v>
      </c>
      <c r="AU127" s="274" t="s">
        <v>82</v>
      </c>
      <c r="AV127" s="15" t="s">
        <v>264</v>
      </c>
      <c r="AW127" s="15" t="s">
        <v>34</v>
      </c>
      <c r="AX127" s="15" t="s">
        <v>80</v>
      </c>
      <c r="AY127" s="274" t="s">
        <v>244</v>
      </c>
    </row>
    <row r="128" s="2" customFormat="1" ht="33" customHeight="1">
      <c r="A128" s="39"/>
      <c r="B128" s="40"/>
      <c r="C128" s="213" t="s">
        <v>313</v>
      </c>
      <c r="D128" s="213" t="s">
        <v>247</v>
      </c>
      <c r="E128" s="214" t="s">
        <v>3838</v>
      </c>
      <c r="F128" s="215" t="s">
        <v>3839</v>
      </c>
      <c r="G128" s="216" t="s">
        <v>339</v>
      </c>
      <c r="H128" s="217">
        <v>0.75</v>
      </c>
      <c r="I128" s="218"/>
      <c r="J128" s="219">
        <f>ROUND(I128*H128,2)</f>
        <v>0</v>
      </c>
      <c r="K128" s="215" t="s">
        <v>2104</v>
      </c>
      <c r="L128" s="45"/>
      <c r="M128" s="220" t="s">
        <v>19</v>
      </c>
      <c r="N128" s="221"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264</v>
      </c>
      <c r="AT128" s="224" t="s">
        <v>247</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264</v>
      </c>
      <c r="BM128" s="224" t="s">
        <v>442</v>
      </c>
    </row>
    <row r="129" s="13" customFormat="1">
      <c r="A129" s="13"/>
      <c r="B129" s="243"/>
      <c r="C129" s="244"/>
      <c r="D129" s="241" t="s">
        <v>284</v>
      </c>
      <c r="E129" s="245" t="s">
        <v>19</v>
      </c>
      <c r="F129" s="246" t="s">
        <v>3840</v>
      </c>
      <c r="G129" s="244"/>
      <c r="H129" s="245" t="s">
        <v>19</v>
      </c>
      <c r="I129" s="247"/>
      <c r="J129" s="244"/>
      <c r="K129" s="244"/>
      <c r="L129" s="248"/>
      <c r="M129" s="249"/>
      <c r="N129" s="250"/>
      <c r="O129" s="250"/>
      <c r="P129" s="250"/>
      <c r="Q129" s="250"/>
      <c r="R129" s="250"/>
      <c r="S129" s="250"/>
      <c r="T129" s="251"/>
      <c r="U129" s="13"/>
      <c r="V129" s="13"/>
      <c r="W129" s="13"/>
      <c r="X129" s="13"/>
      <c r="Y129" s="13"/>
      <c r="Z129" s="13"/>
      <c r="AA129" s="13"/>
      <c r="AB129" s="13"/>
      <c r="AC129" s="13"/>
      <c r="AD129" s="13"/>
      <c r="AE129" s="13"/>
      <c r="AT129" s="252" t="s">
        <v>284</v>
      </c>
      <c r="AU129" s="252" t="s">
        <v>82</v>
      </c>
      <c r="AV129" s="13" t="s">
        <v>80</v>
      </c>
      <c r="AW129" s="13" t="s">
        <v>34</v>
      </c>
      <c r="AX129" s="13" t="s">
        <v>73</v>
      </c>
      <c r="AY129" s="252" t="s">
        <v>244</v>
      </c>
    </row>
    <row r="130" s="14" customFormat="1">
      <c r="A130" s="14"/>
      <c r="B130" s="253"/>
      <c r="C130" s="254"/>
      <c r="D130" s="241" t="s">
        <v>284</v>
      </c>
      <c r="E130" s="255" t="s">
        <v>19</v>
      </c>
      <c r="F130" s="256" t="s">
        <v>3833</v>
      </c>
      <c r="G130" s="254"/>
      <c r="H130" s="257">
        <v>0.75</v>
      </c>
      <c r="I130" s="258"/>
      <c r="J130" s="254"/>
      <c r="K130" s="254"/>
      <c r="L130" s="259"/>
      <c r="M130" s="260"/>
      <c r="N130" s="261"/>
      <c r="O130" s="261"/>
      <c r="P130" s="261"/>
      <c r="Q130" s="261"/>
      <c r="R130" s="261"/>
      <c r="S130" s="261"/>
      <c r="T130" s="262"/>
      <c r="U130" s="14"/>
      <c r="V130" s="14"/>
      <c r="W130" s="14"/>
      <c r="X130" s="14"/>
      <c r="Y130" s="14"/>
      <c r="Z130" s="14"/>
      <c r="AA130" s="14"/>
      <c r="AB130" s="14"/>
      <c r="AC130" s="14"/>
      <c r="AD130" s="14"/>
      <c r="AE130" s="14"/>
      <c r="AT130" s="263" t="s">
        <v>284</v>
      </c>
      <c r="AU130" s="263" t="s">
        <v>82</v>
      </c>
      <c r="AV130" s="14" t="s">
        <v>82</v>
      </c>
      <c r="AW130" s="14" t="s">
        <v>34</v>
      </c>
      <c r="AX130" s="14" t="s">
        <v>73</v>
      </c>
      <c r="AY130" s="263" t="s">
        <v>244</v>
      </c>
    </row>
    <row r="131" s="15" customFormat="1">
      <c r="A131" s="15"/>
      <c r="B131" s="264"/>
      <c r="C131" s="265"/>
      <c r="D131" s="241" t="s">
        <v>284</v>
      </c>
      <c r="E131" s="266" t="s">
        <v>19</v>
      </c>
      <c r="F131" s="267" t="s">
        <v>287</v>
      </c>
      <c r="G131" s="265"/>
      <c r="H131" s="268">
        <v>0.75</v>
      </c>
      <c r="I131" s="269"/>
      <c r="J131" s="265"/>
      <c r="K131" s="265"/>
      <c r="L131" s="270"/>
      <c r="M131" s="271"/>
      <c r="N131" s="272"/>
      <c r="O131" s="272"/>
      <c r="P131" s="272"/>
      <c r="Q131" s="272"/>
      <c r="R131" s="272"/>
      <c r="S131" s="272"/>
      <c r="T131" s="273"/>
      <c r="U131" s="15"/>
      <c r="V131" s="15"/>
      <c r="W131" s="15"/>
      <c r="X131" s="15"/>
      <c r="Y131" s="15"/>
      <c r="Z131" s="15"/>
      <c r="AA131" s="15"/>
      <c r="AB131" s="15"/>
      <c r="AC131" s="15"/>
      <c r="AD131" s="15"/>
      <c r="AE131" s="15"/>
      <c r="AT131" s="274" t="s">
        <v>284</v>
      </c>
      <c r="AU131" s="274" t="s">
        <v>82</v>
      </c>
      <c r="AV131" s="15" t="s">
        <v>264</v>
      </c>
      <c r="AW131" s="15" t="s">
        <v>34</v>
      </c>
      <c r="AX131" s="15" t="s">
        <v>80</v>
      </c>
      <c r="AY131" s="274" t="s">
        <v>244</v>
      </c>
    </row>
    <row r="132" s="2" customFormat="1" ht="33" customHeight="1">
      <c r="A132" s="39"/>
      <c r="B132" s="40"/>
      <c r="C132" s="213" t="s">
        <v>8</v>
      </c>
      <c r="D132" s="213" t="s">
        <v>247</v>
      </c>
      <c r="E132" s="214" t="s">
        <v>3841</v>
      </c>
      <c r="F132" s="215" t="s">
        <v>3842</v>
      </c>
      <c r="G132" s="216" t="s">
        <v>250</v>
      </c>
      <c r="H132" s="217">
        <v>1.5</v>
      </c>
      <c r="I132" s="218"/>
      <c r="J132" s="219">
        <f>ROUND(I132*H132,2)</f>
        <v>0</v>
      </c>
      <c r="K132" s="215" t="s">
        <v>2104</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264</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264</v>
      </c>
      <c r="BM132" s="224" t="s">
        <v>450</v>
      </c>
    </row>
    <row r="133" s="13" customFormat="1">
      <c r="A133" s="13"/>
      <c r="B133" s="243"/>
      <c r="C133" s="244"/>
      <c r="D133" s="241" t="s">
        <v>284</v>
      </c>
      <c r="E133" s="245" t="s">
        <v>19</v>
      </c>
      <c r="F133" s="246" t="s">
        <v>3843</v>
      </c>
      <c r="G133" s="244"/>
      <c r="H133" s="245" t="s">
        <v>19</v>
      </c>
      <c r="I133" s="247"/>
      <c r="J133" s="244"/>
      <c r="K133" s="244"/>
      <c r="L133" s="248"/>
      <c r="M133" s="249"/>
      <c r="N133" s="250"/>
      <c r="O133" s="250"/>
      <c r="P133" s="250"/>
      <c r="Q133" s="250"/>
      <c r="R133" s="250"/>
      <c r="S133" s="250"/>
      <c r="T133" s="251"/>
      <c r="U133" s="13"/>
      <c r="V133" s="13"/>
      <c r="W133" s="13"/>
      <c r="X133" s="13"/>
      <c r="Y133" s="13"/>
      <c r="Z133" s="13"/>
      <c r="AA133" s="13"/>
      <c r="AB133" s="13"/>
      <c r="AC133" s="13"/>
      <c r="AD133" s="13"/>
      <c r="AE133" s="13"/>
      <c r="AT133" s="252" t="s">
        <v>284</v>
      </c>
      <c r="AU133" s="252" t="s">
        <v>82</v>
      </c>
      <c r="AV133" s="13" t="s">
        <v>80</v>
      </c>
      <c r="AW133" s="13" t="s">
        <v>34</v>
      </c>
      <c r="AX133" s="13" t="s">
        <v>73</v>
      </c>
      <c r="AY133" s="252" t="s">
        <v>244</v>
      </c>
    </row>
    <row r="134" s="14" customFormat="1">
      <c r="A134" s="14"/>
      <c r="B134" s="253"/>
      <c r="C134" s="254"/>
      <c r="D134" s="241" t="s">
        <v>284</v>
      </c>
      <c r="E134" s="255" t="s">
        <v>19</v>
      </c>
      <c r="F134" s="256" t="s">
        <v>3844</v>
      </c>
      <c r="G134" s="254"/>
      <c r="H134" s="257">
        <v>1.5</v>
      </c>
      <c r="I134" s="258"/>
      <c r="J134" s="254"/>
      <c r="K134" s="254"/>
      <c r="L134" s="259"/>
      <c r="M134" s="260"/>
      <c r="N134" s="261"/>
      <c r="O134" s="261"/>
      <c r="P134" s="261"/>
      <c r="Q134" s="261"/>
      <c r="R134" s="261"/>
      <c r="S134" s="261"/>
      <c r="T134" s="262"/>
      <c r="U134" s="14"/>
      <c r="V134" s="14"/>
      <c r="W134" s="14"/>
      <c r="X134" s="14"/>
      <c r="Y134" s="14"/>
      <c r="Z134" s="14"/>
      <c r="AA134" s="14"/>
      <c r="AB134" s="14"/>
      <c r="AC134" s="14"/>
      <c r="AD134" s="14"/>
      <c r="AE134" s="14"/>
      <c r="AT134" s="263" t="s">
        <v>284</v>
      </c>
      <c r="AU134" s="263" t="s">
        <v>82</v>
      </c>
      <c r="AV134" s="14" t="s">
        <v>82</v>
      </c>
      <c r="AW134" s="14" t="s">
        <v>34</v>
      </c>
      <c r="AX134" s="14" t="s">
        <v>73</v>
      </c>
      <c r="AY134" s="263" t="s">
        <v>244</v>
      </c>
    </row>
    <row r="135" s="15" customFormat="1">
      <c r="A135" s="15"/>
      <c r="B135" s="264"/>
      <c r="C135" s="265"/>
      <c r="D135" s="241" t="s">
        <v>284</v>
      </c>
      <c r="E135" s="266" t="s">
        <v>19</v>
      </c>
      <c r="F135" s="267" t="s">
        <v>287</v>
      </c>
      <c r="G135" s="265"/>
      <c r="H135" s="268">
        <v>1.5</v>
      </c>
      <c r="I135" s="269"/>
      <c r="J135" s="265"/>
      <c r="K135" s="265"/>
      <c r="L135" s="270"/>
      <c r="M135" s="271"/>
      <c r="N135" s="272"/>
      <c r="O135" s="272"/>
      <c r="P135" s="272"/>
      <c r="Q135" s="272"/>
      <c r="R135" s="272"/>
      <c r="S135" s="272"/>
      <c r="T135" s="273"/>
      <c r="U135" s="15"/>
      <c r="V135" s="15"/>
      <c r="W135" s="15"/>
      <c r="X135" s="15"/>
      <c r="Y135" s="15"/>
      <c r="Z135" s="15"/>
      <c r="AA135" s="15"/>
      <c r="AB135" s="15"/>
      <c r="AC135" s="15"/>
      <c r="AD135" s="15"/>
      <c r="AE135" s="15"/>
      <c r="AT135" s="274" t="s">
        <v>284</v>
      </c>
      <c r="AU135" s="274" t="s">
        <v>82</v>
      </c>
      <c r="AV135" s="15" t="s">
        <v>264</v>
      </c>
      <c r="AW135" s="15" t="s">
        <v>34</v>
      </c>
      <c r="AX135" s="15" t="s">
        <v>80</v>
      </c>
      <c r="AY135" s="274" t="s">
        <v>244</v>
      </c>
    </row>
    <row r="136" s="2" customFormat="1" ht="16.5" customHeight="1">
      <c r="A136" s="39"/>
      <c r="B136" s="40"/>
      <c r="C136" s="231" t="s">
        <v>322</v>
      </c>
      <c r="D136" s="231" t="s">
        <v>241</v>
      </c>
      <c r="E136" s="232" t="s">
        <v>3845</v>
      </c>
      <c r="F136" s="233" t="s">
        <v>3846</v>
      </c>
      <c r="G136" s="234" t="s">
        <v>258</v>
      </c>
      <c r="H136" s="235">
        <v>2</v>
      </c>
      <c r="I136" s="236"/>
      <c r="J136" s="237">
        <f>ROUND(I136*H136,2)</f>
        <v>0</v>
      </c>
      <c r="K136" s="233" t="s">
        <v>2104</v>
      </c>
      <c r="L136" s="238"/>
      <c r="M136" s="239" t="s">
        <v>19</v>
      </c>
      <c r="N136" s="240"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364</v>
      </c>
      <c r="AT136" s="224" t="s">
        <v>241</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279</v>
      </c>
      <c r="BM136" s="224" t="s">
        <v>458</v>
      </c>
    </row>
    <row r="137" s="14" customFormat="1">
      <c r="A137" s="14"/>
      <c r="B137" s="253"/>
      <c r="C137" s="254"/>
      <c r="D137" s="241" t="s">
        <v>284</v>
      </c>
      <c r="E137" s="255" t="s">
        <v>19</v>
      </c>
      <c r="F137" s="256" t="s">
        <v>82</v>
      </c>
      <c r="G137" s="254"/>
      <c r="H137" s="257">
        <v>2</v>
      </c>
      <c r="I137" s="258"/>
      <c r="J137" s="254"/>
      <c r="K137" s="254"/>
      <c r="L137" s="259"/>
      <c r="M137" s="260"/>
      <c r="N137" s="261"/>
      <c r="O137" s="261"/>
      <c r="P137" s="261"/>
      <c r="Q137" s="261"/>
      <c r="R137" s="261"/>
      <c r="S137" s="261"/>
      <c r="T137" s="262"/>
      <c r="U137" s="14"/>
      <c r="V137" s="14"/>
      <c r="W137" s="14"/>
      <c r="X137" s="14"/>
      <c r="Y137" s="14"/>
      <c r="Z137" s="14"/>
      <c r="AA137" s="14"/>
      <c r="AB137" s="14"/>
      <c r="AC137" s="14"/>
      <c r="AD137" s="14"/>
      <c r="AE137" s="14"/>
      <c r="AT137" s="263" t="s">
        <v>284</v>
      </c>
      <c r="AU137" s="263" t="s">
        <v>82</v>
      </c>
      <c r="AV137" s="14" t="s">
        <v>82</v>
      </c>
      <c r="AW137" s="14" t="s">
        <v>34</v>
      </c>
      <c r="AX137" s="14" t="s">
        <v>73</v>
      </c>
      <c r="AY137" s="263" t="s">
        <v>244</v>
      </c>
    </row>
    <row r="138" s="15" customFormat="1">
      <c r="A138" s="15"/>
      <c r="B138" s="264"/>
      <c r="C138" s="265"/>
      <c r="D138" s="241" t="s">
        <v>284</v>
      </c>
      <c r="E138" s="266" t="s">
        <v>19</v>
      </c>
      <c r="F138" s="267" t="s">
        <v>287</v>
      </c>
      <c r="G138" s="265"/>
      <c r="H138" s="268">
        <v>2</v>
      </c>
      <c r="I138" s="269"/>
      <c r="J138" s="265"/>
      <c r="K138" s="265"/>
      <c r="L138" s="270"/>
      <c r="M138" s="271"/>
      <c r="N138" s="272"/>
      <c r="O138" s="272"/>
      <c r="P138" s="272"/>
      <c r="Q138" s="272"/>
      <c r="R138" s="272"/>
      <c r="S138" s="272"/>
      <c r="T138" s="273"/>
      <c r="U138" s="15"/>
      <c r="V138" s="15"/>
      <c r="W138" s="15"/>
      <c r="X138" s="15"/>
      <c r="Y138" s="15"/>
      <c r="Z138" s="15"/>
      <c r="AA138" s="15"/>
      <c r="AB138" s="15"/>
      <c r="AC138" s="15"/>
      <c r="AD138" s="15"/>
      <c r="AE138" s="15"/>
      <c r="AT138" s="274" t="s">
        <v>284</v>
      </c>
      <c r="AU138" s="274" t="s">
        <v>82</v>
      </c>
      <c r="AV138" s="15" t="s">
        <v>264</v>
      </c>
      <c r="AW138" s="15" t="s">
        <v>34</v>
      </c>
      <c r="AX138" s="15" t="s">
        <v>80</v>
      </c>
      <c r="AY138" s="274" t="s">
        <v>244</v>
      </c>
    </row>
    <row r="139" s="2" customFormat="1" ht="16.5" customHeight="1">
      <c r="A139" s="39"/>
      <c r="B139" s="40"/>
      <c r="C139" s="231" t="s">
        <v>327</v>
      </c>
      <c r="D139" s="231" t="s">
        <v>241</v>
      </c>
      <c r="E139" s="232" t="s">
        <v>3847</v>
      </c>
      <c r="F139" s="233" t="s">
        <v>3848</v>
      </c>
      <c r="G139" s="234" t="s">
        <v>291</v>
      </c>
      <c r="H139" s="235">
        <v>0.089999999999999997</v>
      </c>
      <c r="I139" s="236"/>
      <c r="J139" s="237">
        <f>ROUND(I139*H139,2)</f>
        <v>0</v>
      </c>
      <c r="K139" s="233" t="s">
        <v>2104</v>
      </c>
      <c r="L139" s="238"/>
      <c r="M139" s="239" t="s">
        <v>19</v>
      </c>
      <c r="N139" s="240"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364</v>
      </c>
      <c r="AT139" s="224" t="s">
        <v>241</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279</v>
      </c>
      <c r="BM139" s="224" t="s">
        <v>466</v>
      </c>
    </row>
    <row r="140" s="13" customFormat="1">
      <c r="A140" s="13"/>
      <c r="B140" s="243"/>
      <c r="C140" s="244"/>
      <c r="D140" s="241" t="s">
        <v>284</v>
      </c>
      <c r="E140" s="245" t="s">
        <v>19</v>
      </c>
      <c r="F140" s="246" t="s">
        <v>3849</v>
      </c>
      <c r="G140" s="244"/>
      <c r="H140" s="245" t="s">
        <v>19</v>
      </c>
      <c r="I140" s="247"/>
      <c r="J140" s="244"/>
      <c r="K140" s="244"/>
      <c r="L140" s="248"/>
      <c r="M140" s="249"/>
      <c r="N140" s="250"/>
      <c r="O140" s="250"/>
      <c r="P140" s="250"/>
      <c r="Q140" s="250"/>
      <c r="R140" s="250"/>
      <c r="S140" s="250"/>
      <c r="T140" s="251"/>
      <c r="U140" s="13"/>
      <c r="V140" s="13"/>
      <c r="W140" s="13"/>
      <c r="X140" s="13"/>
      <c r="Y140" s="13"/>
      <c r="Z140" s="13"/>
      <c r="AA140" s="13"/>
      <c r="AB140" s="13"/>
      <c r="AC140" s="13"/>
      <c r="AD140" s="13"/>
      <c r="AE140" s="13"/>
      <c r="AT140" s="252" t="s">
        <v>284</v>
      </c>
      <c r="AU140" s="252" t="s">
        <v>82</v>
      </c>
      <c r="AV140" s="13" t="s">
        <v>80</v>
      </c>
      <c r="AW140" s="13" t="s">
        <v>34</v>
      </c>
      <c r="AX140" s="13" t="s">
        <v>73</v>
      </c>
      <c r="AY140" s="252" t="s">
        <v>244</v>
      </c>
    </row>
    <row r="141" s="14" customFormat="1">
      <c r="A141" s="14"/>
      <c r="B141" s="253"/>
      <c r="C141" s="254"/>
      <c r="D141" s="241" t="s">
        <v>284</v>
      </c>
      <c r="E141" s="255" t="s">
        <v>19</v>
      </c>
      <c r="F141" s="256" t="s">
        <v>3850</v>
      </c>
      <c r="G141" s="254"/>
      <c r="H141" s="257">
        <v>0.089999999999999997</v>
      </c>
      <c r="I141" s="258"/>
      <c r="J141" s="254"/>
      <c r="K141" s="254"/>
      <c r="L141" s="259"/>
      <c r="M141" s="260"/>
      <c r="N141" s="261"/>
      <c r="O141" s="261"/>
      <c r="P141" s="261"/>
      <c r="Q141" s="261"/>
      <c r="R141" s="261"/>
      <c r="S141" s="261"/>
      <c r="T141" s="262"/>
      <c r="U141" s="14"/>
      <c r="V141" s="14"/>
      <c r="W141" s="14"/>
      <c r="X141" s="14"/>
      <c r="Y141" s="14"/>
      <c r="Z141" s="14"/>
      <c r="AA141" s="14"/>
      <c r="AB141" s="14"/>
      <c r="AC141" s="14"/>
      <c r="AD141" s="14"/>
      <c r="AE141" s="14"/>
      <c r="AT141" s="263" t="s">
        <v>284</v>
      </c>
      <c r="AU141" s="263" t="s">
        <v>82</v>
      </c>
      <c r="AV141" s="14" t="s">
        <v>82</v>
      </c>
      <c r="AW141" s="14" t="s">
        <v>34</v>
      </c>
      <c r="AX141" s="14" t="s">
        <v>73</v>
      </c>
      <c r="AY141" s="263" t="s">
        <v>244</v>
      </c>
    </row>
    <row r="142" s="15" customFormat="1">
      <c r="A142" s="15"/>
      <c r="B142" s="264"/>
      <c r="C142" s="265"/>
      <c r="D142" s="241" t="s">
        <v>284</v>
      </c>
      <c r="E142" s="266" t="s">
        <v>19</v>
      </c>
      <c r="F142" s="267" t="s">
        <v>287</v>
      </c>
      <c r="G142" s="265"/>
      <c r="H142" s="268">
        <v>0.089999999999999997</v>
      </c>
      <c r="I142" s="269"/>
      <c r="J142" s="265"/>
      <c r="K142" s="265"/>
      <c r="L142" s="270"/>
      <c r="M142" s="271"/>
      <c r="N142" s="272"/>
      <c r="O142" s="272"/>
      <c r="P142" s="272"/>
      <c r="Q142" s="272"/>
      <c r="R142" s="272"/>
      <c r="S142" s="272"/>
      <c r="T142" s="273"/>
      <c r="U142" s="15"/>
      <c r="V142" s="15"/>
      <c r="W142" s="15"/>
      <c r="X142" s="15"/>
      <c r="Y142" s="15"/>
      <c r="Z142" s="15"/>
      <c r="AA142" s="15"/>
      <c r="AB142" s="15"/>
      <c r="AC142" s="15"/>
      <c r="AD142" s="15"/>
      <c r="AE142" s="15"/>
      <c r="AT142" s="274" t="s">
        <v>284</v>
      </c>
      <c r="AU142" s="274" t="s">
        <v>82</v>
      </c>
      <c r="AV142" s="15" t="s">
        <v>264</v>
      </c>
      <c r="AW142" s="15" t="s">
        <v>34</v>
      </c>
      <c r="AX142" s="15" t="s">
        <v>80</v>
      </c>
      <c r="AY142" s="274" t="s">
        <v>244</v>
      </c>
    </row>
    <row r="143" s="2" customFormat="1" ht="37.8" customHeight="1">
      <c r="A143" s="39"/>
      <c r="B143" s="40"/>
      <c r="C143" s="213" t="s">
        <v>332</v>
      </c>
      <c r="D143" s="213" t="s">
        <v>247</v>
      </c>
      <c r="E143" s="214" t="s">
        <v>3851</v>
      </c>
      <c r="F143" s="215" t="s">
        <v>3852</v>
      </c>
      <c r="G143" s="216" t="s">
        <v>258</v>
      </c>
      <c r="H143" s="217">
        <v>1</v>
      </c>
      <c r="I143" s="218"/>
      <c r="J143" s="219">
        <f>ROUND(I143*H143,2)</f>
        <v>0</v>
      </c>
      <c r="K143" s="215" t="s">
        <v>2104</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264</v>
      </c>
      <c r="AT143" s="224" t="s">
        <v>247</v>
      </c>
      <c r="AU143" s="224" t="s">
        <v>82</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264</v>
      </c>
      <c r="BM143" s="224" t="s">
        <v>474</v>
      </c>
    </row>
    <row r="144" s="13" customFormat="1">
      <c r="A144" s="13"/>
      <c r="B144" s="243"/>
      <c r="C144" s="244"/>
      <c r="D144" s="241" t="s">
        <v>284</v>
      </c>
      <c r="E144" s="245" t="s">
        <v>19</v>
      </c>
      <c r="F144" s="246" t="s">
        <v>3853</v>
      </c>
      <c r="G144" s="244"/>
      <c r="H144" s="245" t="s">
        <v>19</v>
      </c>
      <c r="I144" s="247"/>
      <c r="J144" s="244"/>
      <c r="K144" s="244"/>
      <c r="L144" s="248"/>
      <c r="M144" s="249"/>
      <c r="N144" s="250"/>
      <c r="O144" s="250"/>
      <c r="P144" s="250"/>
      <c r="Q144" s="250"/>
      <c r="R144" s="250"/>
      <c r="S144" s="250"/>
      <c r="T144" s="251"/>
      <c r="U144" s="13"/>
      <c r="V144" s="13"/>
      <c r="W144" s="13"/>
      <c r="X144" s="13"/>
      <c r="Y144" s="13"/>
      <c r="Z144" s="13"/>
      <c r="AA144" s="13"/>
      <c r="AB144" s="13"/>
      <c r="AC144" s="13"/>
      <c r="AD144" s="13"/>
      <c r="AE144" s="13"/>
      <c r="AT144" s="252" t="s">
        <v>284</v>
      </c>
      <c r="AU144" s="252" t="s">
        <v>82</v>
      </c>
      <c r="AV144" s="13" t="s">
        <v>80</v>
      </c>
      <c r="AW144" s="13" t="s">
        <v>34</v>
      </c>
      <c r="AX144" s="13" t="s">
        <v>73</v>
      </c>
      <c r="AY144" s="252" t="s">
        <v>244</v>
      </c>
    </row>
    <row r="145" s="14" customFormat="1">
      <c r="A145" s="14"/>
      <c r="B145" s="253"/>
      <c r="C145" s="254"/>
      <c r="D145" s="241" t="s">
        <v>284</v>
      </c>
      <c r="E145" s="255" t="s">
        <v>19</v>
      </c>
      <c r="F145" s="256" t="s">
        <v>80</v>
      </c>
      <c r="G145" s="254"/>
      <c r="H145" s="257">
        <v>1</v>
      </c>
      <c r="I145" s="258"/>
      <c r="J145" s="254"/>
      <c r="K145" s="254"/>
      <c r="L145" s="259"/>
      <c r="M145" s="260"/>
      <c r="N145" s="261"/>
      <c r="O145" s="261"/>
      <c r="P145" s="261"/>
      <c r="Q145" s="261"/>
      <c r="R145" s="261"/>
      <c r="S145" s="261"/>
      <c r="T145" s="262"/>
      <c r="U145" s="14"/>
      <c r="V145" s="14"/>
      <c r="W145" s="14"/>
      <c r="X145" s="14"/>
      <c r="Y145" s="14"/>
      <c r="Z145" s="14"/>
      <c r="AA145" s="14"/>
      <c r="AB145" s="14"/>
      <c r="AC145" s="14"/>
      <c r="AD145" s="14"/>
      <c r="AE145" s="14"/>
      <c r="AT145" s="263" t="s">
        <v>284</v>
      </c>
      <c r="AU145" s="263" t="s">
        <v>82</v>
      </c>
      <c r="AV145" s="14" t="s">
        <v>82</v>
      </c>
      <c r="AW145" s="14" t="s">
        <v>34</v>
      </c>
      <c r="AX145" s="14" t="s">
        <v>73</v>
      </c>
      <c r="AY145" s="263" t="s">
        <v>244</v>
      </c>
    </row>
    <row r="146" s="15" customFormat="1">
      <c r="A146" s="15"/>
      <c r="B146" s="264"/>
      <c r="C146" s="265"/>
      <c r="D146" s="241" t="s">
        <v>284</v>
      </c>
      <c r="E146" s="266" t="s">
        <v>19</v>
      </c>
      <c r="F146" s="267" t="s">
        <v>287</v>
      </c>
      <c r="G146" s="265"/>
      <c r="H146" s="268">
        <v>1</v>
      </c>
      <c r="I146" s="269"/>
      <c r="J146" s="265"/>
      <c r="K146" s="265"/>
      <c r="L146" s="270"/>
      <c r="M146" s="271"/>
      <c r="N146" s="272"/>
      <c r="O146" s="272"/>
      <c r="P146" s="272"/>
      <c r="Q146" s="272"/>
      <c r="R146" s="272"/>
      <c r="S146" s="272"/>
      <c r="T146" s="273"/>
      <c r="U146" s="15"/>
      <c r="V146" s="15"/>
      <c r="W146" s="15"/>
      <c r="X146" s="15"/>
      <c r="Y146" s="15"/>
      <c r="Z146" s="15"/>
      <c r="AA146" s="15"/>
      <c r="AB146" s="15"/>
      <c r="AC146" s="15"/>
      <c r="AD146" s="15"/>
      <c r="AE146" s="15"/>
      <c r="AT146" s="274" t="s">
        <v>284</v>
      </c>
      <c r="AU146" s="274" t="s">
        <v>82</v>
      </c>
      <c r="AV146" s="15" t="s">
        <v>264</v>
      </c>
      <c r="AW146" s="15" t="s">
        <v>34</v>
      </c>
      <c r="AX146" s="15" t="s">
        <v>80</v>
      </c>
      <c r="AY146" s="274" t="s">
        <v>244</v>
      </c>
    </row>
    <row r="147" s="2" customFormat="1" ht="16.5" customHeight="1">
      <c r="A147" s="39"/>
      <c r="B147" s="40"/>
      <c r="C147" s="231" t="s">
        <v>252</v>
      </c>
      <c r="D147" s="231" t="s">
        <v>241</v>
      </c>
      <c r="E147" s="232" t="s">
        <v>3847</v>
      </c>
      <c r="F147" s="233" t="s">
        <v>3848</v>
      </c>
      <c r="G147" s="234" t="s">
        <v>291</v>
      </c>
      <c r="H147" s="235">
        <v>0.02</v>
      </c>
      <c r="I147" s="236"/>
      <c r="J147" s="237">
        <f>ROUND(I147*H147,2)</f>
        <v>0</v>
      </c>
      <c r="K147" s="233" t="s">
        <v>2104</v>
      </c>
      <c r="L147" s="238"/>
      <c r="M147" s="239" t="s">
        <v>19</v>
      </c>
      <c r="N147" s="240"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364</v>
      </c>
      <c r="AT147" s="224" t="s">
        <v>241</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279</v>
      </c>
      <c r="BM147" s="224" t="s">
        <v>482</v>
      </c>
    </row>
    <row r="148" s="14" customFormat="1">
      <c r="A148" s="14"/>
      <c r="B148" s="253"/>
      <c r="C148" s="254"/>
      <c r="D148" s="241" t="s">
        <v>284</v>
      </c>
      <c r="E148" s="255" t="s">
        <v>19</v>
      </c>
      <c r="F148" s="256" t="s">
        <v>3854</v>
      </c>
      <c r="G148" s="254"/>
      <c r="H148" s="257">
        <v>0.02</v>
      </c>
      <c r="I148" s="258"/>
      <c r="J148" s="254"/>
      <c r="K148" s="254"/>
      <c r="L148" s="259"/>
      <c r="M148" s="260"/>
      <c r="N148" s="261"/>
      <c r="O148" s="261"/>
      <c r="P148" s="261"/>
      <c r="Q148" s="261"/>
      <c r="R148" s="261"/>
      <c r="S148" s="261"/>
      <c r="T148" s="262"/>
      <c r="U148" s="14"/>
      <c r="V148" s="14"/>
      <c r="W148" s="14"/>
      <c r="X148" s="14"/>
      <c r="Y148" s="14"/>
      <c r="Z148" s="14"/>
      <c r="AA148" s="14"/>
      <c r="AB148" s="14"/>
      <c r="AC148" s="14"/>
      <c r="AD148" s="14"/>
      <c r="AE148" s="14"/>
      <c r="AT148" s="263" t="s">
        <v>284</v>
      </c>
      <c r="AU148" s="263" t="s">
        <v>82</v>
      </c>
      <c r="AV148" s="14" t="s">
        <v>82</v>
      </c>
      <c r="AW148" s="14" t="s">
        <v>34</v>
      </c>
      <c r="AX148" s="14" t="s">
        <v>73</v>
      </c>
      <c r="AY148" s="263" t="s">
        <v>244</v>
      </c>
    </row>
    <row r="149" s="15" customFormat="1">
      <c r="A149" s="15"/>
      <c r="B149" s="264"/>
      <c r="C149" s="265"/>
      <c r="D149" s="241" t="s">
        <v>284</v>
      </c>
      <c r="E149" s="266" t="s">
        <v>19</v>
      </c>
      <c r="F149" s="267" t="s">
        <v>287</v>
      </c>
      <c r="G149" s="265"/>
      <c r="H149" s="268">
        <v>0.02</v>
      </c>
      <c r="I149" s="269"/>
      <c r="J149" s="265"/>
      <c r="K149" s="265"/>
      <c r="L149" s="270"/>
      <c r="M149" s="271"/>
      <c r="N149" s="272"/>
      <c r="O149" s="272"/>
      <c r="P149" s="272"/>
      <c r="Q149" s="272"/>
      <c r="R149" s="272"/>
      <c r="S149" s="272"/>
      <c r="T149" s="273"/>
      <c r="U149" s="15"/>
      <c r="V149" s="15"/>
      <c r="W149" s="15"/>
      <c r="X149" s="15"/>
      <c r="Y149" s="15"/>
      <c r="Z149" s="15"/>
      <c r="AA149" s="15"/>
      <c r="AB149" s="15"/>
      <c r="AC149" s="15"/>
      <c r="AD149" s="15"/>
      <c r="AE149" s="15"/>
      <c r="AT149" s="274" t="s">
        <v>284</v>
      </c>
      <c r="AU149" s="274" t="s">
        <v>82</v>
      </c>
      <c r="AV149" s="15" t="s">
        <v>264</v>
      </c>
      <c r="AW149" s="15" t="s">
        <v>34</v>
      </c>
      <c r="AX149" s="15" t="s">
        <v>80</v>
      </c>
      <c r="AY149" s="274" t="s">
        <v>244</v>
      </c>
    </row>
    <row r="150" s="2" customFormat="1" ht="16.5" customHeight="1">
      <c r="A150" s="39"/>
      <c r="B150" s="40"/>
      <c r="C150" s="231" t="s">
        <v>411</v>
      </c>
      <c r="D150" s="231" t="s">
        <v>241</v>
      </c>
      <c r="E150" s="232" t="s">
        <v>3855</v>
      </c>
      <c r="F150" s="233" t="s">
        <v>3856</v>
      </c>
      <c r="G150" s="234" t="s">
        <v>258</v>
      </c>
      <c r="H150" s="235">
        <v>1</v>
      </c>
      <c r="I150" s="236"/>
      <c r="J150" s="237">
        <f>ROUND(I150*H150,2)</f>
        <v>0</v>
      </c>
      <c r="K150" s="233" t="s">
        <v>2104</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490</v>
      </c>
    </row>
    <row r="151" s="14" customFormat="1">
      <c r="A151" s="14"/>
      <c r="B151" s="253"/>
      <c r="C151" s="254"/>
      <c r="D151" s="241" t="s">
        <v>284</v>
      </c>
      <c r="E151" s="255" t="s">
        <v>19</v>
      </c>
      <c r="F151" s="256" t="s">
        <v>80</v>
      </c>
      <c r="G151" s="254"/>
      <c r="H151" s="257">
        <v>1</v>
      </c>
      <c r="I151" s="258"/>
      <c r="J151" s="254"/>
      <c r="K151" s="254"/>
      <c r="L151" s="259"/>
      <c r="M151" s="260"/>
      <c r="N151" s="261"/>
      <c r="O151" s="261"/>
      <c r="P151" s="261"/>
      <c r="Q151" s="261"/>
      <c r="R151" s="261"/>
      <c r="S151" s="261"/>
      <c r="T151" s="262"/>
      <c r="U151" s="14"/>
      <c r="V151" s="14"/>
      <c r="W151" s="14"/>
      <c r="X151" s="14"/>
      <c r="Y151" s="14"/>
      <c r="Z151" s="14"/>
      <c r="AA151" s="14"/>
      <c r="AB151" s="14"/>
      <c r="AC151" s="14"/>
      <c r="AD151" s="14"/>
      <c r="AE151" s="14"/>
      <c r="AT151" s="263" t="s">
        <v>284</v>
      </c>
      <c r="AU151" s="263" t="s">
        <v>82</v>
      </c>
      <c r="AV151" s="14" t="s">
        <v>82</v>
      </c>
      <c r="AW151" s="14" t="s">
        <v>34</v>
      </c>
      <c r="AX151" s="14" t="s">
        <v>73</v>
      </c>
      <c r="AY151" s="263" t="s">
        <v>244</v>
      </c>
    </row>
    <row r="152" s="15" customFormat="1">
      <c r="A152" s="15"/>
      <c r="B152" s="264"/>
      <c r="C152" s="265"/>
      <c r="D152" s="241" t="s">
        <v>284</v>
      </c>
      <c r="E152" s="266" t="s">
        <v>19</v>
      </c>
      <c r="F152" s="267" t="s">
        <v>287</v>
      </c>
      <c r="G152" s="265"/>
      <c r="H152" s="268">
        <v>1</v>
      </c>
      <c r="I152" s="269"/>
      <c r="J152" s="265"/>
      <c r="K152" s="265"/>
      <c r="L152" s="270"/>
      <c r="M152" s="271"/>
      <c r="N152" s="272"/>
      <c r="O152" s="272"/>
      <c r="P152" s="272"/>
      <c r="Q152" s="272"/>
      <c r="R152" s="272"/>
      <c r="S152" s="272"/>
      <c r="T152" s="273"/>
      <c r="U152" s="15"/>
      <c r="V152" s="15"/>
      <c r="W152" s="15"/>
      <c r="X152" s="15"/>
      <c r="Y152" s="15"/>
      <c r="Z152" s="15"/>
      <c r="AA152" s="15"/>
      <c r="AB152" s="15"/>
      <c r="AC152" s="15"/>
      <c r="AD152" s="15"/>
      <c r="AE152" s="15"/>
      <c r="AT152" s="274" t="s">
        <v>284</v>
      </c>
      <c r="AU152" s="274" t="s">
        <v>82</v>
      </c>
      <c r="AV152" s="15" t="s">
        <v>264</v>
      </c>
      <c r="AW152" s="15" t="s">
        <v>34</v>
      </c>
      <c r="AX152" s="15" t="s">
        <v>80</v>
      </c>
      <c r="AY152" s="274" t="s">
        <v>244</v>
      </c>
    </row>
    <row r="153" s="2" customFormat="1" ht="37.8" customHeight="1">
      <c r="A153" s="39"/>
      <c r="B153" s="40"/>
      <c r="C153" s="213" t="s">
        <v>416</v>
      </c>
      <c r="D153" s="213" t="s">
        <v>247</v>
      </c>
      <c r="E153" s="214" t="s">
        <v>3857</v>
      </c>
      <c r="F153" s="215" t="s">
        <v>3858</v>
      </c>
      <c r="G153" s="216" t="s">
        <v>250</v>
      </c>
      <c r="H153" s="217">
        <v>20</v>
      </c>
      <c r="I153" s="218"/>
      <c r="J153" s="219">
        <f>ROUND(I153*H153,2)</f>
        <v>0</v>
      </c>
      <c r="K153" s="215" t="s">
        <v>2104</v>
      </c>
      <c r="L153" s="45"/>
      <c r="M153" s="220" t="s">
        <v>19</v>
      </c>
      <c r="N153" s="221"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264</v>
      </c>
      <c r="AT153" s="224" t="s">
        <v>247</v>
      </c>
      <c r="AU153" s="224" t="s">
        <v>82</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264</v>
      </c>
      <c r="BM153" s="224" t="s">
        <v>499</v>
      </c>
    </row>
    <row r="154" s="13" customFormat="1">
      <c r="A154" s="13"/>
      <c r="B154" s="243"/>
      <c r="C154" s="244"/>
      <c r="D154" s="241" t="s">
        <v>284</v>
      </c>
      <c r="E154" s="245" t="s">
        <v>19</v>
      </c>
      <c r="F154" s="246" t="s">
        <v>3859</v>
      </c>
      <c r="G154" s="244"/>
      <c r="H154" s="245" t="s">
        <v>19</v>
      </c>
      <c r="I154" s="247"/>
      <c r="J154" s="244"/>
      <c r="K154" s="244"/>
      <c r="L154" s="248"/>
      <c r="M154" s="249"/>
      <c r="N154" s="250"/>
      <c r="O154" s="250"/>
      <c r="P154" s="250"/>
      <c r="Q154" s="250"/>
      <c r="R154" s="250"/>
      <c r="S154" s="250"/>
      <c r="T154" s="251"/>
      <c r="U154" s="13"/>
      <c r="V154" s="13"/>
      <c r="W154" s="13"/>
      <c r="X154" s="13"/>
      <c r="Y154" s="13"/>
      <c r="Z154" s="13"/>
      <c r="AA154" s="13"/>
      <c r="AB154" s="13"/>
      <c r="AC154" s="13"/>
      <c r="AD154" s="13"/>
      <c r="AE154" s="13"/>
      <c r="AT154" s="252" t="s">
        <v>284</v>
      </c>
      <c r="AU154" s="252" t="s">
        <v>82</v>
      </c>
      <c r="AV154" s="13" t="s">
        <v>80</v>
      </c>
      <c r="AW154" s="13" t="s">
        <v>34</v>
      </c>
      <c r="AX154" s="13" t="s">
        <v>73</v>
      </c>
      <c r="AY154" s="252" t="s">
        <v>244</v>
      </c>
    </row>
    <row r="155" s="14" customFormat="1">
      <c r="A155" s="14"/>
      <c r="B155" s="253"/>
      <c r="C155" s="254"/>
      <c r="D155" s="241" t="s">
        <v>284</v>
      </c>
      <c r="E155" s="255" t="s">
        <v>19</v>
      </c>
      <c r="F155" s="256" t="s">
        <v>424</v>
      </c>
      <c r="G155" s="254"/>
      <c r="H155" s="257">
        <v>20</v>
      </c>
      <c r="I155" s="258"/>
      <c r="J155" s="254"/>
      <c r="K155" s="254"/>
      <c r="L155" s="259"/>
      <c r="M155" s="260"/>
      <c r="N155" s="261"/>
      <c r="O155" s="261"/>
      <c r="P155" s="261"/>
      <c r="Q155" s="261"/>
      <c r="R155" s="261"/>
      <c r="S155" s="261"/>
      <c r="T155" s="262"/>
      <c r="U155" s="14"/>
      <c r="V155" s="14"/>
      <c r="W155" s="14"/>
      <c r="X155" s="14"/>
      <c r="Y155" s="14"/>
      <c r="Z155" s="14"/>
      <c r="AA155" s="14"/>
      <c r="AB155" s="14"/>
      <c r="AC155" s="14"/>
      <c r="AD155" s="14"/>
      <c r="AE155" s="14"/>
      <c r="AT155" s="263" t="s">
        <v>284</v>
      </c>
      <c r="AU155" s="263" t="s">
        <v>82</v>
      </c>
      <c r="AV155" s="14" t="s">
        <v>82</v>
      </c>
      <c r="AW155" s="14" t="s">
        <v>34</v>
      </c>
      <c r="AX155" s="14" t="s">
        <v>73</v>
      </c>
      <c r="AY155" s="263" t="s">
        <v>244</v>
      </c>
    </row>
    <row r="156" s="15" customFormat="1">
      <c r="A156" s="15"/>
      <c r="B156" s="264"/>
      <c r="C156" s="265"/>
      <c r="D156" s="241" t="s">
        <v>284</v>
      </c>
      <c r="E156" s="266" t="s">
        <v>19</v>
      </c>
      <c r="F156" s="267" t="s">
        <v>287</v>
      </c>
      <c r="G156" s="265"/>
      <c r="H156" s="268">
        <v>20</v>
      </c>
      <c r="I156" s="269"/>
      <c r="J156" s="265"/>
      <c r="K156" s="265"/>
      <c r="L156" s="270"/>
      <c r="M156" s="271"/>
      <c r="N156" s="272"/>
      <c r="O156" s="272"/>
      <c r="P156" s="272"/>
      <c r="Q156" s="272"/>
      <c r="R156" s="272"/>
      <c r="S156" s="272"/>
      <c r="T156" s="273"/>
      <c r="U156" s="15"/>
      <c r="V156" s="15"/>
      <c r="W156" s="15"/>
      <c r="X156" s="15"/>
      <c r="Y156" s="15"/>
      <c r="Z156" s="15"/>
      <c r="AA156" s="15"/>
      <c r="AB156" s="15"/>
      <c r="AC156" s="15"/>
      <c r="AD156" s="15"/>
      <c r="AE156" s="15"/>
      <c r="AT156" s="274" t="s">
        <v>284</v>
      </c>
      <c r="AU156" s="274" t="s">
        <v>82</v>
      </c>
      <c r="AV156" s="15" t="s">
        <v>264</v>
      </c>
      <c r="AW156" s="15" t="s">
        <v>34</v>
      </c>
      <c r="AX156" s="15" t="s">
        <v>80</v>
      </c>
      <c r="AY156" s="274" t="s">
        <v>244</v>
      </c>
    </row>
    <row r="157" s="2" customFormat="1" ht="16.5" customHeight="1">
      <c r="A157" s="39"/>
      <c r="B157" s="40"/>
      <c r="C157" s="231" t="s">
        <v>420</v>
      </c>
      <c r="D157" s="231" t="s">
        <v>241</v>
      </c>
      <c r="E157" s="232" t="s">
        <v>3860</v>
      </c>
      <c r="F157" s="233" t="s">
        <v>3861</v>
      </c>
      <c r="G157" s="234" t="s">
        <v>291</v>
      </c>
      <c r="H157" s="235">
        <v>1.97</v>
      </c>
      <c r="I157" s="236"/>
      <c r="J157" s="237">
        <f>ROUND(I157*H157,2)</f>
        <v>0</v>
      </c>
      <c r="K157" s="233" t="s">
        <v>2104</v>
      </c>
      <c r="L157" s="238"/>
      <c r="M157" s="239" t="s">
        <v>19</v>
      </c>
      <c r="N157" s="240"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364</v>
      </c>
      <c r="AT157" s="224" t="s">
        <v>241</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279</v>
      </c>
      <c r="BM157" s="224" t="s">
        <v>507</v>
      </c>
    </row>
    <row r="158" s="13" customFormat="1">
      <c r="A158" s="13"/>
      <c r="B158" s="243"/>
      <c r="C158" s="244"/>
      <c r="D158" s="241" t="s">
        <v>284</v>
      </c>
      <c r="E158" s="245" t="s">
        <v>19</v>
      </c>
      <c r="F158" s="246" t="s">
        <v>3862</v>
      </c>
      <c r="G158" s="244"/>
      <c r="H158" s="245" t="s">
        <v>19</v>
      </c>
      <c r="I158" s="247"/>
      <c r="J158" s="244"/>
      <c r="K158" s="244"/>
      <c r="L158" s="248"/>
      <c r="M158" s="249"/>
      <c r="N158" s="250"/>
      <c r="O158" s="250"/>
      <c r="P158" s="250"/>
      <c r="Q158" s="250"/>
      <c r="R158" s="250"/>
      <c r="S158" s="250"/>
      <c r="T158" s="251"/>
      <c r="U158" s="13"/>
      <c r="V158" s="13"/>
      <c r="W158" s="13"/>
      <c r="X158" s="13"/>
      <c r="Y158" s="13"/>
      <c r="Z158" s="13"/>
      <c r="AA158" s="13"/>
      <c r="AB158" s="13"/>
      <c r="AC158" s="13"/>
      <c r="AD158" s="13"/>
      <c r="AE158" s="13"/>
      <c r="AT158" s="252" t="s">
        <v>284</v>
      </c>
      <c r="AU158" s="252" t="s">
        <v>82</v>
      </c>
      <c r="AV158" s="13" t="s">
        <v>80</v>
      </c>
      <c r="AW158" s="13" t="s">
        <v>34</v>
      </c>
      <c r="AX158" s="13" t="s">
        <v>73</v>
      </c>
      <c r="AY158" s="252" t="s">
        <v>244</v>
      </c>
    </row>
    <row r="159" s="14" customFormat="1">
      <c r="A159" s="14"/>
      <c r="B159" s="253"/>
      <c r="C159" s="254"/>
      <c r="D159" s="241" t="s">
        <v>284</v>
      </c>
      <c r="E159" s="255" t="s">
        <v>19</v>
      </c>
      <c r="F159" s="256" t="s">
        <v>3863</v>
      </c>
      <c r="G159" s="254"/>
      <c r="H159" s="257">
        <v>1.97</v>
      </c>
      <c r="I159" s="258"/>
      <c r="J159" s="254"/>
      <c r="K159" s="254"/>
      <c r="L159" s="259"/>
      <c r="M159" s="260"/>
      <c r="N159" s="261"/>
      <c r="O159" s="261"/>
      <c r="P159" s="261"/>
      <c r="Q159" s="261"/>
      <c r="R159" s="261"/>
      <c r="S159" s="261"/>
      <c r="T159" s="262"/>
      <c r="U159" s="14"/>
      <c r="V159" s="14"/>
      <c r="W159" s="14"/>
      <c r="X159" s="14"/>
      <c r="Y159" s="14"/>
      <c r="Z159" s="14"/>
      <c r="AA159" s="14"/>
      <c r="AB159" s="14"/>
      <c r="AC159" s="14"/>
      <c r="AD159" s="14"/>
      <c r="AE159" s="14"/>
      <c r="AT159" s="263" t="s">
        <v>284</v>
      </c>
      <c r="AU159" s="263" t="s">
        <v>82</v>
      </c>
      <c r="AV159" s="14" t="s">
        <v>82</v>
      </c>
      <c r="AW159" s="14" t="s">
        <v>34</v>
      </c>
      <c r="AX159" s="14" t="s">
        <v>73</v>
      </c>
      <c r="AY159" s="263" t="s">
        <v>244</v>
      </c>
    </row>
    <row r="160" s="15" customFormat="1">
      <c r="A160" s="15"/>
      <c r="B160" s="264"/>
      <c r="C160" s="265"/>
      <c r="D160" s="241" t="s">
        <v>284</v>
      </c>
      <c r="E160" s="266" t="s">
        <v>19</v>
      </c>
      <c r="F160" s="267" t="s">
        <v>287</v>
      </c>
      <c r="G160" s="265"/>
      <c r="H160" s="268">
        <v>1.97</v>
      </c>
      <c r="I160" s="269"/>
      <c r="J160" s="265"/>
      <c r="K160" s="265"/>
      <c r="L160" s="270"/>
      <c r="M160" s="271"/>
      <c r="N160" s="272"/>
      <c r="O160" s="272"/>
      <c r="P160" s="272"/>
      <c r="Q160" s="272"/>
      <c r="R160" s="272"/>
      <c r="S160" s="272"/>
      <c r="T160" s="273"/>
      <c r="U160" s="15"/>
      <c r="V160" s="15"/>
      <c r="W160" s="15"/>
      <c r="X160" s="15"/>
      <c r="Y160" s="15"/>
      <c r="Z160" s="15"/>
      <c r="AA160" s="15"/>
      <c r="AB160" s="15"/>
      <c r="AC160" s="15"/>
      <c r="AD160" s="15"/>
      <c r="AE160" s="15"/>
      <c r="AT160" s="274" t="s">
        <v>284</v>
      </c>
      <c r="AU160" s="274" t="s">
        <v>82</v>
      </c>
      <c r="AV160" s="15" t="s">
        <v>264</v>
      </c>
      <c r="AW160" s="15" t="s">
        <v>34</v>
      </c>
      <c r="AX160" s="15" t="s">
        <v>80</v>
      </c>
      <c r="AY160" s="274" t="s">
        <v>244</v>
      </c>
    </row>
    <row r="161" s="2" customFormat="1" ht="16.5" customHeight="1">
      <c r="A161" s="39"/>
      <c r="B161" s="40"/>
      <c r="C161" s="231" t="s">
        <v>424</v>
      </c>
      <c r="D161" s="231" t="s">
        <v>241</v>
      </c>
      <c r="E161" s="232" t="s">
        <v>3864</v>
      </c>
      <c r="F161" s="233" t="s">
        <v>3865</v>
      </c>
      <c r="G161" s="234" t="s">
        <v>730</v>
      </c>
      <c r="H161" s="235">
        <v>0.28599999999999998</v>
      </c>
      <c r="I161" s="236"/>
      <c r="J161" s="237">
        <f>ROUND(I161*H161,2)</f>
        <v>0</v>
      </c>
      <c r="K161" s="233" t="s">
        <v>19</v>
      </c>
      <c r="L161" s="238"/>
      <c r="M161" s="239" t="s">
        <v>19</v>
      </c>
      <c r="N161" s="240"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364</v>
      </c>
      <c r="AT161" s="224" t="s">
        <v>241</v>
      </c>
      <c r="AU161" s="224" t="s">
        <v>82</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279</v>
      </c>
      <c r="BM161" s="224" t="s">
        <v>518</v>
      </c>
    </row>
    <row r="162" s="13" customFormat="1">
      <c r="A162" s="13"/>
      <c r="B162" s="243"/>
      <c r="C162" s="244"/>
      <c r="D162" s="241" t="s">
        <v>284</v>
      </c>
      <c r="E162" s="245" t="s">
        <v>19</v>
      </c>
      <c r="F162" s="246" t="s">
        <v>3866</v>
      </c>
      <c r="G162" s="244"/>
      <c r="H162" s="245" t="s">
        <v>19</v>
      </c>
      <c r="I162" s="247"/>
      <c r="J162" s="244"/>
      <c r="K162" s="244"/>
      <c r="L162" s="248"/>
      <c r="M162" s="249"/>
      <c r="N162" s="250"/>
      <c r="O162" s="250"/>
      <c r="P162" s="250"/>
      <c r="Q162" s="250"/>
      <c r="R162" s="250"/>
      <c r="S162" s="250"/>
      <c r="T162" s="251"/>
      <c r="U162" s="13"/>
      <c r="V162" s="13"/>
      <c r="W162" s="13"/>
      <c r="X162" s="13"/>
      <c r="Y162" s="13"/>
      <c r="Z162" s="13"/>
      <c r="AA162" s="13"/>
      <c r="AB162" s="13"/>
      <c r="AC162" s="13"/>
      <c r="AD162" s="13"/>
      <c r="AE162" s="13"/>
      <c r="AT162" s="252" t="s">
        <v>284</v>
      </c>
      <c r="AU162" s="252" t="s">
        <v>82</v>
      </c>
      <c r="AV162" s="13" t="s">
        <v>80</v>
      </c>
      <c r="AW162" s="13" t="s">
        <v>34</v>
      </c>
      <c r="AX162" s="13" t="s">
        <v>73</v>
      </c>
      <c r="AY162" s="252" t="s">
        <v>244</v>
      </c>
    </row>
    <row r="163" s="14" customFormat="1">
      <c r="A163" s="14"/>
      <c r="B163" s="253"/>
      <c r="C163" s="254"/>
      <c r="D163" s="241" t="s">
        <v>284</v>
      </c>
      <c r="E163" s="255" t="s">
        <v>19</v>
      </c>
      <c r="F163" s="256" t="s">
        <v>3867</v>
      </c>
      <c r="G163" s="254"/>
      <c r="H163" s="257">
        <v>0.28599999999999998</v>
      </c>
      <c r="I163" s="258"/>
      <c r="J163" s="254"/>
      <c r="K163" s="254"/>
      <c r="L163" s="259"/>
      <c r="M163" s="260"/>
      <c r="N163" s="261"/>
      <c r="O163" s="261"/>
      <c r="P163" s="261"/>
      <c r="Q163" s="261"/>
      <c r="R163" s="261"/>
      <c r="S163" s="261"/>
      <c r="T163" s="262"/>
      <c r="U163" s="14"/>
      <c r="V163" s="14"/>
      <c r="W163" s="14"/>
      <c r="X163" s="14"/>
      <c r="Y163" s="14"/>
      <c r="Z163" s="14"/>
      <c r="AA163" s="14"/>
      <c r="AB163" s="14"/>
      <c r="AC163" s="14"/>
      <c r="AD163" s="14"/>
      <c r="AE163" s="14"/>
      <c r="AT163" s="263" t="s">
        <v>284</v>
      </c>
      <c r="AU163" s="263" t="s">
        <v>82</v>
      </c>
      <c r="AV163" s="14" t="s">
        <v>82</v>
      </c>
      <c r="AW163" s="14" t="s">
        <v>34</v>
      </c>
      <c r="AX163" s="14" t="s">
        <v>73</v>
      </c>
      <c r="AY163" s="263" t="s">
        <v>244</v>
      </c>
    </row>
    <row r="164" s="15" customFormat="1">
      <c r="A164" s="15"/>
      <c r="B164" s="264"/>
      <c r="C164" s="265"/>
      <c r="D164" s="241" t="s">
        <v>284</v>
      </c>
      <c r="E164" s="266" t="s">
        <v>19</v>
      </c>
      <c r="F164" s="267" t="s">
        <v>287</v>
      </c>
      <c r="G164" s="265"/>
      <c r="H164" s="268">
        <v>0.28599999999999998</v>
      </c>
      <c r="I164" s="269"/>
      <c r="J164" s="265"/>
      <c r="K164" s="265"/>
      <c r="L164" s="270"/>
      <c r="M164" s="271"/>
      <c r="N164" s="272"/>
      <c r="O164" s="272"/>
      <c r="P164" s="272"/>
      <c r="Q164" s="272"/>
      <c r="R164" s="272"/>
      <c r="S164" s="272"/>
      <c r="T164" s="273"/>
      <c r="U164" s="15"/>
      <c r="V164" s="15"/>
      <c r="W164" s="15"/>
      <c r="X164" s="15"/>
      <c r="Y164" s="15"/>
      <c r="Z164" s="15"/>
      <c r="AA164" s="15"/>
      <c r="AB164" s="15"/>
      <c r="AC164" s="15"/>
      <c r="AD164" s="15"/>
      <c r="AE164" s="15"/>
      <c r="AT164" s="274" t="s">
        <v>284</v>
      </c>
      <c r="AU164" s="274" t="s">
        <v>82</v>
      </c>
      <c r="AV164" s="15" t="s">
        <v>264</v>
      </c>
      <c r="AW164" s="15" t="s">
        <v>34</v>
      </c>
      <c r="AX164" s="15" t="s">
        <v>80</v>
      </c>
      <c r="AY164" s="274" t="s">
        <v>244</v>
      </c>
    </row>
    <row r="165" s="2" customFormat="1" ht="16.5" customHeight="1">
      <c r="A165" s="39"/>
      <c r="B165" s="40"/>
      <c r="C165" s="231" t="s">
        <v>7</v>
      </c>
      <c r="D165" s="231" t="s">
        <v>241</v>
      </c>
      <c r="E165" s="232" t="s">
        <v>3868</v>
      </c>
      <c r="F165" s="233" t="s">
        <v>3869</v>
      </c>
      <c r="G165" s="234" t="s">
        <v>258</v>
      </c>
      <c r="H165" s="235">
        <v>20</v>
      </c>
      <c r="I165" s="236"/>
      <c r="J165" s="237">
        <f>ROUND(I165*H165,2)</f>
        <v>0</v>
      </c>
      <c r="K165" s="233" t="s">
        <v>2104</v>
      </c>
      <c r="L165" s="238"/>
      <c r="M165" s="239" t="s">
        <v>19</v>
      </c>
      <c r="N165" s="240"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364</v>
      </c>
      <c r="AT165" s="224" t="s">
        <v>241</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279</v>
      </c>
      <c r="BM165" s="224" t="s">
        <v>526</v>
      </c>
    </row>
    <row r="166" s="13" customFormat="1">
      <c r="A166" s="13"/>
      <c r="B166" s="243"/>
      <c r="C166" s="244"/>
      <c r="D166" s="241" t="s">
        <v>284</v>
      </c>
      <c r="E166" s="245" t="s">
        <v>19</v>
      </c>
      <c r="F166" s="246" t="s">
        <v>3870</v>
      </c>
      <c r="G166" s="244"/>
      <c r="H166" s="245" t="s">
        <v>19</v>
      </c>
      <c r="I166" s="247"/>
      <c r="J166" s="244"/>
      <c r="K166" s="244"/>
      <c r="L166" s="248"/>
      <c r="M166" s="249"/>
      <c r="N166" s="250"/>
      <c r="O166" s="250"/>
      <c r="P166" s="250"/>
      <c r="Q166" s="250"/>
      <c r="R166" s="250"/>
      <c r="S166" s="250"/>
      <c r="T166" s="251"/>
      <c r="U166" s="13"/>
      <c r="V166" s="13"/>
      <c r="W166" s="13"/>
      <c r="X166" s="13"/>
      <c r="Y166" s="13"/>
      <c r="Z166" s="13"/>
      <c r="AA166" s="13"/>
      <c r="AB166" s="13"/>
      <c r="AC166" s="13"/>
      <c r="AD166" s="13"/>
      <c r="AE166" s="13"/>
      <c r="AT166" s="252" t="s">
        <v>284</v>
      </c>
      <c r="AU166" s="252" t="s">
        <v>82</v>
      </c>
      <c r="AV166" s="13" t="s">
        <v>80</v>
      </c>
      <c r="AW166" s="13" t="s">
        <v>34</v>
      </c>
      <c r="AX166" s="13" t="s">
        <v>73</v>
      </c>
      <c r="AY166" s="252" t="s">
        <v>244</v>
      </c>
    </row>
    <row r="167" s="14" customFormat="1">
      <c r="A167" s="14"/>
      <c r="B167" s="253"/>
      <c r="C167" s="254"/>
      <c r="D167" s="241" t="s">
        <v>284</v>
      </c>
      <c r="E167" s="255" t="s">
        <v>19</v>
      </c>
      <c r="F167" s="256" t="s">
        <v>424</v>
      </c>
      <c r="G167" s="254"/>
      <c r="H167" s="257">
        <v>20</v>
      </c>
      <c r="I167" s="258"/>
      <c r="J167" s="254"/>
      <c r="K167" s="254"/>
      <c r="L167" s="259"/>
      <c r="M167" s="260"/>
      <c r="N167" s="261"/>
      <c r="O167" s="261"/>
      <c r="P167" s="261"/>
      <c r="Q167" s="261"/>
      <c r="R167" s="261"/>
      <c r="S167" s="261"/>
      <c r="T167" s="262"/>
      <c r="U167" s="14"/>
      <c r="V167" s="14"/>
      <c r="W167" s="14"/>
      <c r="X167" s="14"/>
      <c r="Y167" s="14"/>
      <c r="Z167" s="14"/>
      <c r="AA167" s="14"/>
      <c r="AB167" s="14"/>
      <c r="AC167" s="14"/>
      <c r="AD167" s="14"/>
      <c r="AE167" s="14"/>
      <c r="AT167" s="263" t="s">
        <v>284</v>
      </c>
      <c r="AU167" s="263" t="s">
        <v>82</v>
      </c>
      <c r="AV167" s="14" t="s">
        <v>82</v>
      </c>
      <c r="AW167" s="14" t="s">
        <v>34</v>
      </c>
      <c r="AX167" s="14" t="s">
        <v>73</v>
      </c>
      <c r="AY167" s="263" t="s">
        <v>244</v>
      </c>
    </row>
    <row r="168" s="15" customFormat="1">
      <c r="A168" s="15"/>
      <c r="B168" s="264"/>
      <c r="C168" s="265"/>
      <c r="D168" s="241" t="s">
        <v>284</v>
      </c>
      <c r="E168" s="266" t="s">
        <v>19</v>
      </c>
      <c r="F168" s="267" t="s">
        <v>287</v>
      </c>
      <c r="G168" s="265"/>
      <c r="H168" s="268">
        <v>20</v>
      </c>
      <c r="I168" s="269"/>
      <c r="J168" s="265"/>
      <c r="K168" s="265"/>
      <c r="L168" s="270"/>
      <c r="M168" s="271"/>
      <c r="N168" s="272"/>
      <c r="O168" s="272"/>
      <c r="P168" s="272"/>
      <c r="Q168" s="272"/>
      <c r="R168" s="272"/>
      <c r="S168" s="272"/>
      <c r="T168" s="273"/>
      <c r="U168" s="15"/>
      <c r="V168" s="15"/>
      <c r="W168" s="15"/>
      <c r="X168" s="15"/>
      <c r="Y168" s="15"/>
      <c r="Z168" s="15"/>
      <c r="AA168" s="15"/>
      <c r="AB168" s="15"/>
      <c r="AC168" s="15"/>
      <c r="AD168" s="15"/>
      <c r="AE168" s="15"/>
      <c r="AT168" s="274" t="s">
        <v>284</v>
      </c>
      <c r="AU168" s="274" t="s">
        <v>82</v>
      </c>
      <c r="AV168" s="15" t="s">
        <v>264</v>
      </c>
      <c r="AW168" s="15" t="s">
        <v>34</v>
      </c>
      <c r="AX168" s="15" t="s">
        <v>80</v>
      </c>
      <c r="AY168" s="274" t="s">
        <v>244</v>
      </c>
    </row>
    <row r="169" s="2" customFormat="1" ht="16.5" customHeight="1">
      <c r="A169" s="39"/>
      <c r="B169" s="40"/>
      <c r="C169" s="231" t="s">
        <v>431</v>
      </c>
      <c r="D169" s="231" t="s">
        <v>241</v>
      </c>
      <c r="E169" s="232" t="s">
        <v>3855</v>
      </c>
      <c r="F169" s="233" t="s">
        <v>3856</v>
      </c>
      <c r="G169" s="234" t="s">
        <v>258</v>
      </c>
      <c r="H169" s="235">
        <v>42</v>
      </c>
      <c r="I169" s="236"/>
      <c r="J169" s="237">
        <f>ROUND(I169*H169,2)</f>
        <v>0</v>
      </c>
      <c r="K169" s="233" t="s">
        <v>2104</v>
      </c>
      <c r="L169" s="238"/>
      <c r="M169" s="239" t="s">
        <v>19</v>
      </c>
      <c r="N169" s="240"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364</v>
      </c>
      <c r="AT169" s="224" t="s">
        <v>241</v>
      </c>
      <c r="AU169" s="224" t="s">
        <v>82</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279</v>
      </c>
      <c r="BM169" s="224" t="s">
        <v>534</v>
      </c>
    </row>
    <row r="170" s="13" customFormat="1">
      <c r="A170" s="13"/>
      <c r="B170" s="243"/>
      <c r="C170" s="244"/>
      <c r="D170" s="241" t="s">
        <v>284</v>
      </c>
      <c r="E170" s="245" t="s">
        <v>19</v>
      </c>
      <c r="F170" s="246" t="s">
        <v>3871</v>
      </c>
      <c r="G170" s="244"/>
      <c r="H170" s="245" t="s">
        <v>19</v>
      </c>
      <c r="I170" s="247"/>
      <c r="J170" s="244"/>
      <c r="K170" s="244"/>
      <c r="L170" s="248"/>
      <c r="M170" s="249"/>
      <c r="N170" s="250"/>
      <c r="O170" s="250"/>
      <c r="P170" s="250"/>
      <c r="Q170" s="250"/>
      <c r="R170" s="250"/>
      <c r="S170" s="250"/>
      <c r="T170" s="251"/>
      <c r="U170" s="13"/>
      <c r="V170" s="13"/>
      <c r="W170" s="13"/>
      <c r="X170" s="13"/>
      <c r="Y170" s="13"/>
      <c r="Z170" s="13"/>
      <c r="AA170" s="13"/>
      <c r="AB170" s="13"/>
      <c r="AC170" s="13"/>
      <c r="AD170" s="13"/>
      <c r="AE170" s="13"/>
      <c r="AT170" s="252" t="s">
        <v>284</v>
      </c>
      <c r="AU170" s="252" t="s">
        <v>82</v>
      </c>
      <c r="AV170" s="13" t="s">
        <v>80</v>
      </c>
      <c r="AW170" s="13" t="s">
        <v>34</v>
      </c>
      <c r="AX170" s="13" t="s">
        <v>73</v>
      </c>
      <c r="AY170" s="252" t="s">
        <v>244</v>
      </c>
    </row>
    <row r="171" s="14" customFormat="1">
      <c r="A171" s="14"/>
      <c r="B171" s="253"/>
      <c r="C171" s="254"/>
      <c r="D171" s="241" t="s">
        <v>284</v>
      </c>
      <c r="E171" s="255" t="s">
        <v>19</v>
      </c>
      <c r="F171" s="256" t="s">
        <v>518</v>
      </c>
      <c r="G171" s="254"/>
      <c r="H171" s="257">
        <v>42</v>
      </c>
      <c r="I171" s="258"/>
      <c r="J171" s="254"/>
      <c r="K171" s="254"/>
      <c r="L171" s="259"/>
      <c r="M171" s="260"/>
      <c r="N171" s="261"/>
      <c r="O171" s="261"/>
      <c r="P171" s="261"/>
      <c r="Q171" s="261"/>
      <c r="R171" s="261"/>
      <c r="S171" s="261"/>
      <c r="T171" s="262"/>
      <c r="U171" s="14"/>
      <c r="V171" s="14"/>
      <c r="W171" s="14"/>
      <c r="X171" s="14"/>
      <c r="Y171" s="14"/>
      <c r="Z171" s="14"/>
      <c r="AA171" s="14"/>
      <c r="AB171" s="14"/>
      <c r="AC171" s="14"/>
      <c r="AD171" s="14"/>
      <c r="AE171" s="14"/>
      <c r="AT171" s="263" t="s">
        <v>284</v>
      </c>
      <c r="AU171" s="263" t="s">
        <v>82</v>
      </c>
      <c r="AV171" s="14" t="s">
        <v>82</v>
      </c>
      <c r="AW171" s="14" t="s">
        <v>34</v>
      </c>
      <c r="AX171" s="14" t="s">
        <v>73</v>
      </c>
      <c r="AY171" s="263" t="s">
        <v>244</v>
      </c>
    </row>
    <row r="172" s="15" customFormat="1">
      <c r="A172" s="15"/>
      <c r="B172" s="264"/>
      <c r="C172" s="265"/>
      <c r="D172" s="241" t="s">
        <v>284</v>
      </c>
      <c r="E172" s="266" t="s">
        <v>19</v>
      </c>
      <c r="F172" s="267" t="s">
        <v>287</v>
      </c>
      <c r="G172" s="265"/>
      <c r="H172" s="268">
        <v>42</v>
      </c>
      <c r="I172" s="269"/>
      <c r="J172" s="265"/>
      <c r="K172" s="265"/>
      <c r="L172" s="270"/>
      <c r="M172" s="271"/>
      <c r="N172" s="272"/>
      <c r="O172" s="272"/>
      <c r="P172" s="272"/>
      <c r="Q172" s="272"/>
      <c r="R172" s="272"/>
      <c r="S172" s="272"/>
      <c r="T172" s="273"/>
      <c r="U172" s="15"/>
      <c r="V172" s="15"/>
      <c r="W172" s="15"/>
      <c r="X172" s="15"/>
      <c r="Y172" s="15"/>
      <c r="Z172" s="15"/>
      <c r="AA172" s="15"/>
      <c r="AB172" s="15"/>
      <c r="AC172" s="15"/>
      <c r="AD172" s="15"/>
      <c r="AE172" s="15"/>
      <c r="AT172" s="274" t="s">
        <v>284</v>
      </c>
      <c r="AU172" s="274" t="s">
        <v>82</v>
      </c>
      <c r="AV172" s="15" t="s">
        <v>264</v>
      </c>
      <c r="AW172" s="15" t="s">
        <v>34</v>
      </c>
      <c r="AX172" s="15" t="s">
        <v>80</v>
      </c>
      <c r="AY172" s="274" t="s">
        <v>244</v>
      </c>
    </row>
    <row r="173" s="2" customFormat="1" ht="16.5" customHeight="1">
      <c r="A173" s="39"/>
      <c r="B173" s="40"/>
      <c r="C173" s="231" t="s">
        <v>437</v>
      </c>
      <c r="D173" s="231" t="s">
        <v>241</v>
      </c>
      <c r="E173" s="232" t="s">
        <v>3872</v>
      </c>
      <c r="F173" s="233" t="s">
        <v>3873</v>
      </c>
      <c r="G173" s="234" t="s">
        <v>258</v>
      </c>
      <c r="H173" s="235">
        <v>20</v>
      </c>
      <c r="I173" s="236"/>
      <c r="J173" s="237">
        <f>ROUND(I173*H173,2)</f>
        <v>0</v>
      </c>
      <c r="K173" s="233" t="s">
        <v>2104</v>
      </c>
      <c r="L173" s="238"/>
      <c r="M173" s="239" t="s">
        <v>19</v>
      </c>
      <c r="N173" s="240"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364</v>
      </c>
      <c r="AT173" s="224" t="s">
        <v>241</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279</v>
      </c>
      <c r="BM173" s="224" t="s">
        <v>542</v>
      </c>
    </row>
    <row r="174" s="13" customFormat="1">
      <c r="A174" s="13"/>
      <c r="B174" s="243"/>
      <c r="C174" s="244"/>
      <c r="D174" s="241" t="s">
        <v>284</v>
      </c>
      <c r="E174" s="245" t="s">
        <v>19</v>
      </c>
      <c r="F174" s="246" t="s">
        <v>3874</v>
      </c>
      <c r="G174" s="244"/>
      <c r="H174" s="245" t="s">
        <v>19</v>
      </c>
      <c r="I174" s="247"/>
      <c r="J174" s="244"/>
      <c r="K174" s="244"/>
      <c r="L174" s="248"/>
      <c r="M174" s="249"/>
      <c r="N174" s="250"/>
      <c r="O174" s="250"/>
      <c r="P174" s="250"/>
      <c r="Q174" s="250"/>
      <c r="R174" s="250"/>
      <c r="S174" s="250"/>
      <c r="T174" s="251"/>
      <c r="U174" s="13"/>
      <c r="V174" s="13"/>
      <c r="W174" s="13"/>
      <c r="X174" s="13"/>
      <c r="Y174" s="13"/>
      <c r="Z174" s="13"/>
      <c r="AA174" s="13"/>
      <c r="AB174" s="13"/>
      <c r="AC174" s="13"/>
      <c r="AD174" s="13"/>
      <c r="AE174" s="13"/>
      <c r="AT174" s="252" t="s">
        <v>284</v>
      </c>
      <c r="AU174" s="252" t="s">
        <v>82</v>
      </c>
      <c r="AV174" s="13" t="s">
        <v>80</v>
      </c>
      <c r="AW174" s="13" t="s">
        <v>34</v>
      </c>
      <c r="AX174" s="13" t="s">
        <v>73</v>
      </c>
      <c r="AY174" s="252" t="s">
        <v>244</v>
      </c>
    </row>
    <row r="175" s="14" customFormat="1">
      <c r="A175" s="14"/>
      <c r="B175" s="253"/>
      <c r="C175" s="254"/>
      <c r="D175" s="241" t="s">
        <v>284</v>
      </c>
      <c r="E175" s="255" t="s">
        <v>19</v>
      </c>
      <c r="F175" s="256" t="s">
        <v>424</v>
      </c>
      <c r="G175" s="254"/>
      <c r="H175" s="257">
        <v>20</v>
      </c>
      <c r="I175" s="258"/>
      <c r="J175" s="254"/>
      <c r="K175" s="254"/>
      <c r="L175" s="259"/>
      <c r="M175" s="260"/>
      <c r="N175" s="261"/>
      <c r="O175" s="261"/>
      <c r="P175" s="261"/>
      <c r="Q175" s="261"/>
      <c r="R175" s="261"/>
      <c r="S175" s="261"/>
      <c r="T175" s="262"/>
      <c r="U175" s="14"/>
      <c r="V175" s="14"/>
      <c r="W175" s="14"/>
      <c r="X175" s="14"/>
      <c r="Y175" s="14"/>
      <c r="Z175" s="14"/>
      <c r="AA175" s="14"/>
      <c r="AB175" s="14"/>
      <c r="AC175" s="14"/>
      <c r="AD175" s="14"/>
      <c r="AE175" s="14"/>
      <c r="AT175" s="263" t="s">
        <v>284</v>
      </c>
      <c r="AU175" s="263" t="s">
        <v>82</v>
      </c>
      <c r="AV175" s="14" t="s">
        <v>82</v>
      </c>
      <c r="AW175" s="14" t="s">
        <v>34</v>
      </c>
      <c r="AX175" s="14" t="s">
        <v>73</v>
      </c>
      <c r="AY175" s="263" t="s">
        <v>244</v>
      </c>
    </row>
    <row r="176" s="15" customFormat="1">
      <c r="A176" s="15"/>
      <c r="B176" s="264"/>
      <c r="C176" s="265"/>
      <c r="D176" s="241" t="s">
        <v>284</v>
      </c>
      <c r="E176" s="266" t="s">
        <v>19</v>
      </c>
      <c r="F176" s="267" t="s">
        <v>287</v>
      </c>
      <c r="G176" s="265"/>
      <c r="H176" s="268">
        <v>20</v>
      </c>
      <c r="I176" s="269"/>
      <c r="J176" s="265"/>
      <c r="K176" s="265"/>
      <c r="L176" s="270"/>
      <c r="M176" s="271"/>
      <c r="N176" s="272"/>
      <c r="O176" s="272"/>
      <c r="P176" s="272"/>
      <c r="Q176" s="272"/>
      <c r="R176" s="272"/>
      <c r="S176" s="272"/>
      <c r="T176" s="273"/>
      <c r="U176" s="15"/>
      <c r="V176" s="15"/>
      <c r="W176" s="15"/>
      <c r="X176" s="15"/>
      <c r="Y176" s="15"/>
      <c r="Z176" s="15"/>
      <c r="AA176" s="15"/>
      <c r="AB176" s="15"/>
      <c r="AC176" s="15"/>
      <c r="AD176" s="15"/>
      <c r="AE176" s="15"/>
      <c r="AT176" s="274" t="s">
        <v>284</v>
      </c>
      <c r="AU176" s="274" t="s">
        <v>82</v>
      </c>
      <c r="AV176" s="15" t="s">
        <v>264</v>
      </c>
      <c r="AW176" s="15" t="s">
        <v>34</v>
      </c>
      <c r="AX176" s="15" t="s">
        <v>80</v>
      </c>
      <c r="AY176" s="274" t="s">
        <v>244</v>
      </c>
    </row>
    <row r="177" s="2" customFormat="1" ht="37.8" customHeight="1">
      <c r="A177" s="39"/>
      <c r="B177" s="40"/>
      <c r="C177" s="213" t="s">
        <v>442</v>
      </c>
      <c r="D177" s="213" t="s">
        <v>247</v>
      </c>
      <c r="E177" s="214" t="s">
        <v>3875</v>
      </c>
      <c r="F177" s="215" t="s">
        <v>3876</v>
      </c>
      <c r="G177" s="216" t="s">
        <v>291</v>
      </c>
      <c r="H177" s="217">
        <v>3.96</v>
      </c>
      <c r="I177" s="218"/>
      <c r="J177" s="219">
        <f>ROUND(I177*H177,2)</f>
        <v>0</v>
      </c>
      <c r="K177" s="215" t="s">
        <v>2104</v>
      </c>
      <c r="L177" s="45"/>
      <c r="M177" s="220" t="s">
        <v>19</v>
      </c>
      <c r="N177" s="221"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264</v>
      </c>
      <c r="AT177" s="224" t="s">
        <v>247</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264</v>
      </c>
      <c r="BM177" s="224" t="s">
        <v>550</v>
      </c>
    </row>
    <row r="178" s="13" customFormat="1">
      <c r="A178" s="13"/>
      <c r="B178" s="243"/>
      <c r="C178" s="244"/>
      <c r="D178" s="241" t="s">
        <v>284</v>
      </c>
      <c r="E178" s="245" t="s">
        <v>19</v>
      </c>
      <c r="F178" s="246" t="s">
        <v>3877</v>
      </c>
      <c r="G178" s="244"/>
      <c r="H178" s="245" t="s">
        <v>19</v>
      </c>
      <c r="I178" s="247"/>
      <c r="J178" s="244"/>
      <c r="K178" s="244"/>
      <c r="L178" s="248"/>
      <c r="M178" s="249"/>
      <c r="N178" s="250"/>
      <c r="O178" s="250"/>
      <c r="P178" s="250"/>
      <c r="Q178" s="250"/>
      <c r="R178" s="250"/>
      <c r="S178" s="250"/>
      <c r="T178" s="251"/>
      <c r="U178" s="13"/>
      <c r="V178" s="13"/>
      <c r="W178" s="13"/>
      <c r="X178" s="13"/>
      <c r="Y178" s="13"/>
      <c r="Z178" s="13"/>
      <c r="AA178" s="13"/>
      <c r="AB178" s="13"/>
      <c r="AC178" s="13"/>
      <c r="AD178" s="13"/>
      <c r="AE178" s="13"/>
      <c r="AT178" s="252" t="s">
        <v>284</v>
      </c>
      <c r="AU178" s="252" t="s">
        <v>82</v>
      </c>
      <c r="AV178" s="13" t="s">
        <v>80</v>
      </c>
      <c r="AW178" s="13" t="s">
        <v>34</v>
      </c>
      <c r="AX178" s="13" t="s">
        <v>73</v>
      </c>
      <c r="AY178" s="252" t="s">
        <v>244</v>
      </c>
    </row>
    <row r="179" s="14" customFormat="1">
      <c r="A179" s="14"/>
      <c r="B179" s="253"/>
      <c r="C179" s="254"/>
      <c r="D179" s="241" t="s">
        <v>284</v>
      </c>
      <c r="E179" s="255" t="s">
        <v>19</v>
      </c>
      <c r="F179" s="256" t="s">
        <v>3878</v>
      </c>
      <c r="G179" s="254"/>
      <c r="H179" s="257">
        <v>3.96</v>
      </c>
      <c r="I179" s="258"/>
      <c r="J179" s="254"/>
      <c r="K179" s="254"/>
      <c r="L179" s="259"/>
      <c r="M179" s="260"/>
      <c r="N179" s="261"/>
      <c r="O179" s="261"/>
      <c r="P179" s="261"/>
      <c r="Q179" s="261"/>
      <c r="R179" s="261"/>
      <c r="S179" s="261"/>
      <c r="T179" s="262"/>
      <c r="U179" s="14"/>
      <c r="V179" s="14"/>
      <c r="W179" s="14"/>
      <c r="X179" s="14"/>
      <c r="Y179" s="14"/>
      <c r="Z179" s="14"/>
      <c r="AA179" s="14"/>
      <c r="AB179" s="14"/>
      <c r="AC179" s="14"/>
      <c r="AD179" s="14"/>
      <c r="AE179" s="14"/>
      <c r="AT179" s="263" t="s">
        <v>284</v>
      </c>
      <c r="AU179" s="263" t="s">
        <v>82</v>
      </c>
      <c r="AV179" s="14" t="s">
        <v>82</v>
      </c>
      <c r="AW179" s="14" t="s">
        <v>34</v>
      </c>
      <c r="AX179" s="14" t="s">
        <v>73</v>
      </c>
      <c r="AY179" s="263" t="s">
        <v>244</v>
      </c>
    </row>
    <row r="180" s="15" customFormat="1">
      <c r="A180" s="15"/>
      <c r="B180" s="264"/>
      <c r="C180" s="265"/>
      <c r="D180" s="241" t="s">
        <v>284</v>
      </c>
      <c r="E180" s="266" t="s">
        <v>19</v>
      </c>
      <c r="F180" s="267" t="s">
        <v>287</v>
      </c>
      <c r="G180" s="265"/>
      <c r="H180" s="268">
        <v>3.96</v>
      </c>
      <c r="I180" s="269"/>
      <c r="J180" s="265"/>
      <c r="K180" s="265"/>
      <c r="L180" s="270"/>
      <c r="M180" s="271"/>
      <c r="N180" s="272"/>
      <c r="O180" s="272"/>
      <c r="P180" s="272"/>
      <c r="Q180" s="272"/>
      <c r="R180" s="272"/>
      <c r="S180" s="272"/>
      <c r="T180" s="273"/>
      <c r="U180" s="15"/>
      <c r="V180" s="15"/>
      <c r="W180" s="15"/>
      <c r="X180" s="15"/>
      <c r="Y180" s="15"/>
      <c r="Z180" s="15"/>
      <c r="AA180" s="15"/>
      <c r="AB180" s="15"/>
      <c r="AC180" s="15"/>
      <c r="AD180" s="15"/>
      <c r="AE180" s="15"/>
      <c r="AT180" s="274" t="s">
        <v>284</v>
      </c>
      <c r="AU180" s="274" t="s">
        <v>82</v>
      </c>
      <c r="AV180" s="15" t="s">
        <v>264</v>
      </c>
      <c r="AW180" s="15" t="s">
        <v>34</v>
      </c>
      <c r="AX180" s="15" t="s">
        <v>80</v>
      </c>
      <c r="AY180" s="274" t="s">
        <v>244</v>
      </c>
    </row>
    <row r="181" s="2" customFormat="1" ht="16.5" customHeight="1">
      <c r="A181" s="39"/>
      <c r="B181" s="40"/>
      <c r="C181" s="213" t="s">
        <v>446</v>
      </c>
      <c r="D181" s="213" t="s">
        <v>247</v>
      </c>
      <c r="E181" s="214" t="s">
        <v>3879</v>
      </c>
      <c r="F181" s="215" t="s">
        <v>3880</v>
      </c>
      <c r="G181" s="216" t="s">
        <v>258</v>
      </c>
      <c r="H181" s="217">
        <v>1</v>
      </c>
      <c r="I181" s="218"/>
      <c r="J181" s="219">
        <f>ROUND(I181*H181,2)</f>
        <v>0</v>
      </c>
      <c r="K181" s="215" t="s">
        <v>19</v>
      </c>
      <c r="L181" s="45"/>
      <c r="M181" s="220" t="s">
        <v>19</v>
      </c>
      <c r="N181" s="221"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80</v>
      </c>
      <c r="AT181" s="224" t="s">
        <v>247</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80</v>
      </c>
      <c r="BM181" s="224" t="s">
        <v>560</v>
      </c>
    </row>
    <row r="182" s="13" customFormat="1">
      <c r="A182" s="13"/>
      <c r="B182" s="243"/>
      <c r="C182" s="244"/>
      <c r="D182" s="241" t="s">
        <v>284</v>
      </c>
      <c r="E182" s="245" t="s">
        <v>19</v>
      </c>
      <c r="F182" s="246" t="s">
        <v>3880</v>
      </c>
      <c r="G182" s="244"/>
      <c r="H182" s="245" t="s">
        <v>19</v>
      </c>
      <c r="I182" s="247"/>
      <c r="J182" s="244"/>
      <c r="K182" s="244"/>
      <c r="L182" s="248"/>
      <c r="M182" s="249"/>
      <c r="N182" s="250"/>
      <c r="O182" s="250"/>
      <c r="P182" s="250"/>
      <c r="Q182" s="250"/>
      <c r="R182" s="250"/>
      <c r="S182" s="250"/>
      <c r="T182" s="251"/>
      <c r="U182" s="13"/>
      <c r="V182" s="13"/>
      <c r="W182" s="13"/>
      <c r="X182" s="13"/>
      <c r="Y182" s="13"/>
      <c r="Z182" s="13"/>
      <c r="AA182" s="13"/>
      <c r="AB182" s="13"/>
      <c r="AC182" s="13"/>
      <c r="AD182" s="13"/>
      <c r="AE182" s="13"/>
      <c r="AT182" s="252" t="s">
        <v>284</v>
      </c>
      <c r="AU182" s="252" t="s">
        <v>82</v>
      </c>
      <c r="AV182" s="13" t="s">
        <v>80</v>
      </c>
      <c r="AW182" s="13" t="s">
        <v>34</v>
      </c>
      <c r="AX182" s="13" t="s">
        <v>73</v>
      </c>
      <c r="AY182" s="252" t="s">
        <v>244</v>
      </c>
    </row>
    <row r="183" s="14" customFormat="1">
      <c r="A183" s="14"/>
      <c r="B183" s="253"/>
      <c r="C183" s="254"/>
      <c r="D183" s="241" t="s">
        <v>284</v>
      </c>
      <c r="E183" s="255" t="s">
        <v>19</v>
      </c>
      <c r="F183" s="256" t="s">
        <v>80</v>
      </c>
      <c r="G183" s="254"/>
      <c r="H183" s="257">
        <v>1</v>
      </c>
      <c r="I183" s="258"/>
      <c r="J183" s="254"/>
      <c r="K183" s="254"/>
      <c r="L183" s="259"/>
      <c r="M183" s="260"/>
      <c r="N183" s="261"/>
      <c r="O183" s="261"/>
      <c r="P183" s="261"/>
      <c r="Q183" s="261"/>
      <c r="R183" s="261"/>
      <c r="S183" s="261"/>
      <c r="T183" s="262"/>
      <c r="U183" s="14"/>
      <c r="V183" s="14"/>
      <c r="W183" s="14"/>
      <c r="X183" s="14"/>
      <c r="Y183" s="14"/>
      <c r="Z183" s="14"/>
      <c r="AA183" s="14"/>
      <c r="AB183" s="14"/>
      <c r="AC183" s="14"/>
      <c r="AD183" s="14"/>
      <c r="AE183" s="14"/>
      <c r="AT183" s="263" t="s">
        <v>284</v>
      </c>
      <c r="AU183" s="263" t="s">
        <v>82</v>
      </c>
      <c r="AV183" s="14" t="s">
        <v>82</v>
      </c>
      <c r="AW183" s="14" t="s">
        <v>34</v>
      </c>
      <c r="AX183" s="14" t="s">
        <v>73</v>
      </c>
      <c r="AY183" s="263" t="s">
        <v>244</v>
      </c>
    </row>
    <row r="184" s="15" customFormat="1">
      <c r="A184" s="15"/>
      <c r="B184" s="264"/>
      <c r="C184" s="265"/>
      <c r="D184" s="241" t="s">
        <v>284</v>
      </c>
      <c r="E184" s="266" t="s">
        <v>19</v>
      </c>
      <c r="F184" s="267" t="s">
        <v>287</v>
      </c>
      <c r="G184" s="265"/>
      <c r="H184" s="268">
        <v>1</v>
      </c>
      <c r="I184" s="269"/>
      <c r="J184" s="265"/>
      <c r="K184" s="265"/>
      <c r="L184" s="270"/>
      <c r="M184" s="271"/>
      <c r="N184" s="272"/>
      <c r="O184" s="272"/>
      <c r="P184" s="272"/>
      <c r="Q184" s="272"/>
      <c r="R184" s="272"/>
      <c r="S184" s="272"/>
      <c r="T184" s="273"/>
      <c r="U184" s="15"/>
      <c r="V184" s="15"/>
      <c r="W184" s="15"/>
      <c r="X184" s="15"/>
      <c r="Y184" s="15"/>
      <c r="Z184" s="15"/>
      <c r="AA184" s="15"/>
      <c r="AB184" s="15"/>
      <c r="AC184" s="15"/>
      <c r="AD184" s="15"/>
      <c r="AE184" s="15"/>
      <c r="AT184" s="274" t="s">
        <v>284</v>
      </c>
      <c r="AU184" s="274" t="s">
        <v>82</v>
      </c>
      <c r="AV184" s="15" t="s">
        <v>264</v>
      </c>
      <c r="AW184" s="15" t="s">
        <v>34</v>
      </c>
      <c r="AX184" s="15" t="s">
        <v>80</v>
      </c>
      <c r="AY184" s="274" t="s">
        <v>244</v>
      </c>
    </row>
    <row r="185" s="12" customFormat="1" ht="25.92" customHeight="1">
      <c r="A185" s="12"/>
      <c r="B185" s="197"/>
      <c r="C185" s="198"/>
      <c r="D185" s="199" t="s">
        <v>72</v>
      </c>
      <c r="E185" s="200" t="s">
        <v>606</v>
      </c>
      <c r="F185" s="200" t="s">
        <v>607</v>
      </c>
      <c r="G185" s="198"/>
      <c r="H185" s="198"/>
      <c r="I185" s="201"/>
      <c r="J185" s="202">
        <f>BK185</f>
        <v>0</v>
      </c>
      <c r="K185" s="198"/>
      <c r="L185" s="203"/>
      <c r="M185" s="204"/>
      <c r="N185" s="205"/>
      <c r="O185" s="205"/>
      <c r="P185" s="206">
        <f>SUM(P186:P243)</f>
        <v>0</v>
      </c>
      <c r="Q185" s="205"/>
      <c r="R185" s="206">
        <f>SUM(R186:R243)</f>
        <v>0</v>
      </c>
      <c r="S185" s="205"/>
      <c r="T185" s="207">
        <f>SUM(T186:T243)</f>
        <v>0</v>
      </c>
      <c r="U185" s="12"/>
      <c r="V185" s="12"/>
      <c r="W185" s="12"/>
      <c r="X185" s="12"/>
      <c r="Y185" s="12"/>
      <c r="Z185" s="12"/>
      <c r="AA185" s="12"/>
      <c r="AB185" s="12"/>
      <c r="AC185" s="12"/>
      <c r="AD185" s="12"/>
      <c r="AE185" s="12"/>
      <c r="AR185" s="208" t="s">
        <v>264</v>
      </c>
      <c r="AT185" s="209" t="s">
        <v>72</v>
      </c>
      <c r="AU185" s="209" t="s">
        <v>73</v>
      </c>
      <c r="AY185" s="208" t="s">
        <v>244</v>
      </c>
      <c r="BK185" s="210">
        <f>SUM(BK186:BK243)</f>
        <v>0</v>
      </c>
    </row>
    <row r="186" s="2" customFormat="1" ht="44.25" customHeight="1">
      <c r="A186" s="39"/>
      <c r="B186" s="40"/>
      <c r="C186" s="213" t="s">
        <v>450</v>
      </c>
      <c r="D186" s="213" t="s">
        <v>247</v>
      </c>
      <c r="E186" s="214" t="s">
        <v>2047</v>
      </c>
      <c r="F186" s="215" t="s">
        <v>3881</v>
      </c>
      <c r="G186" s="216" t="s">
        <v>730</v>
      </c>
      <c r="H186" s="217">
        <v>41.524000000000001</v>
      </c>
      <c r="I186" s="218"/>
      <c r="J186" s="219">
        <f>ROUND(I186*H186,2)</f>
        <v>0</v>
      </c>
      <c r="K186" s="215" t="s">
        <v>2104</v>
      </c>
      <c r="L186" s="45"/>
      <c r="M186" s="220" t="s">
        <v>19</v>
      </c>
      <c r="N186" s="221" t="s">
        <v>44</v>
      </c>
      <c r="O186" s="85"/>
      <c r="P186" s="222">
        <f>O186*H186</f>
        <v>0</v>
      </c>
      <c r="Q186" s="222">
        <v>0</v>
      </c>
      <c r="R186" s="222">
        <f>Q186*H186</f>
        <v>0</v>
      </c>
      <c r="S186" s="222">
        <v>0</v>
      </c>
      <c r="T186" s="223">
        <f>S186*H186</f>
        <v>0</v>
      </c>
      <c r="U186" s="39"/>
      <c r="V186" s="39"/>
      <c r="W186" s="39"/>
      <c r="X186" s="39"/>
      <c r="Y186" s="39"/>
      <c r="Z186" s="39"/>
      <c r="AA186" s="39"/>
      <c r="AB186" s="39"/>
      <c r="AC186" s="39"/>
      <c r="AD186" s="39"/>
      <c r="AE186" s="39"/>
      <c r="AR186" s="224" t="s">
        <v>1925</v>
      </c>
      <c r="AT186" s="224" t="s">
        <v>247</v>
      </c>
      <c r="AU186" s="224" t="s">
        <v>80</v>
      </c>
      <c r="AY186" s="18" t="s">
        <v>244</v>
      </c>
      <c r="BE186" s="225">
        <f>IF(N186="základní",J186,0)</f>
        <v>0</v>
      </c>
      <c r="BF186" s="225">
        <f>IF(N186="snížená",J186,0)</f>
        <v>0</v>
      </c>
      <c r="BG186" s="225">
        <f>IF(N186="zákl. přenesená",J186,0)</f>
        <v>0</v>
      </c>
      <c r="BH186" s="225">
        <f>IF(N186="sníž. přenesená",J186,0)</f>
        <v>0</v>
      </c>
      <c r="BI186" s="225">
        <f>IF(N186="nulová",J186,0)</f>
        <v>0</v>
      </c>
      <c r="BJ186" s="18" t="s">
        <v>80</v>
      </c>
      <c r="BK186" s="225">
        <f>ROUND(I186*H186,2)</f>
        <v>0</v>
      </c>
      <c r="BL186" s="18" t="s">
        <v>1925</v>
      </c>
      <c r="BM186" s="224" t="s">
        <v>568</v>
      </c>
    </row>
    <row r="187" s="13" customFormat="1">
      <c r="A187" s="13"/>
      <c r="B187" s="243"/>
      <c r="C187" s="244"/>
      <c r="D187" s="241" t="s">
        <v>284</v>
      </c>
      <c r="E187" s="245" t="s">
        <v>19</v>
      </c>
      <c r="F187" s="246" t="s">
        <v>3882</v>
      </c>
      <c r="G187" s="244"/>
      <c r="H187" s="245" t="s">
        <v>19</v>
      </c>
      <c r="I187" s="247"/>
      <c r="J187" s="244"/>
      <c r="K187" s="244"/>
      <c r="L187" s="248"/>
      <c r="M187" s="249"/>
      <c r="N187" s="250"/>
      <c r="O187" s="250"/>
      <c r="P187" s="250"/>
      <c r="Q187" s="250"/>
      <c r="R187" s="250"/>
      <c r="S187" s="250"/>
      <c r="T187" s="251"/>
      <c r="U187" s="13"/>
      <c r="V187" s="13"/>
      <c r="W187" s="13"/>
      <c r="X187" s="13"/>
      <c r="Y187" s="13"/>
      <c r="Z187" s="13"/>
      <c r="AA187" s="13"/>
      <c r="AB187" s="13"/>
      <c r="AC187" s="13"/>
      <c r="AD187" s="13"/>
      <c r="AE187" s="13"/>
      <c r="AT187" s="252" t="s">
        <v>284</v>
      </c>
      <c r="AU187" s="252" t="s">
        <v>80</v>
      </c>
      <c r="AV187" s="13" t="s">
        <v>80</v>
      </c>
      <c r="AW187" s="13" t="s">
        <v>34</v>
      </c>
      <c r="AX187" s="13" t="s">
        <v>73</v>
      </c>
      <c r="AY187" s="252" t="s">
        <v>244</v>
      </c>
    </row>
    <row r="188" s="14" customFormat="1">
      <c r="A188" s="14"/>
      <c r="B188" s="253"/>
      <c r="C188" s="254"/>
      <c r="D188" s="241" t="s">
        <v>284</v>
      </c>
      <c r="E188" s="255" t="s">
        <v>19</v>
      </c>
      <c r="F188" s="256" t="s">
        <v>3807</v>
      </c>
      <c r="G188" s="254"/>
      <c r="H188" s="257">
        <v>7.7759999999999998</v>
      </c>
      <c r="I188" s="258"/>
      <c r="J188" s="254"/>
      <c r="K188" s="254"/>
      <c r="L188" s="259"/>
      <c r="M188" s="260"/>
      <c r="N188" s="261"/>
      <c r="O188" s="261"/>
      <c r="P188" s="261"/>
      <c r="Q188" s="261"/>
      <c r="R188" s="261"/>
      <c r="S188" s="261"/>
      <c r="T188" s="262"/>
      <c r="U188" s="14"/>
      <c r="V188" s="14"/>
      <c r="W188" s="14"/>
      <c r="X188" s="14"/>
      <c r="Y188" s="14"/>
      <c r="Z188" s="14"/>
      <c r="AA188" s="14"/>
      <c r="AB188" s="14"/>
      <c r="AC188" s="14"/>
      <c r="AD188" s="14"/>
      <c r="AE188" s="14"/>
      <c r="AT188" s="263" t="s">
        <v>284</v>
      </c>
      <c r="AU188" s="263" t="s">
        <v>80</v>
      </c>
      <c r="AV188" s="14" t="s">
        <v>82</v>
      </c>
      <c r="AW188" s="14" t="s">
        <v>34</v>
      </c>
      <c r="AX188" s="14" t="s">
        <v>73</v>
      </c>
      <c r="AY188" s="263" t="s">
        <v>244</v>
      </c>
    </row>
    <row r="189" s="13" customFormat="1">
      <c r="A189" s="13"/>
      <c r="B189" s="243"/>
      <c r="C189" s="244"/>
      <c r="D189" s="241" t="s">
        <v>284</v>
      </c>
      <c r="E189" s="245" t="s">
        <v>19</v>
      </c>
      <c r="F189" s="246" t="s">
        <v>3883</v>
      </c>
      <c r="G189" s="244"/>
      <c r="H189" s="245" t="s">
        <v>19</v>
      </c>
      <c r="I189" s="247"/>
      <c r="J189" s="244"/>
      <c r="K189" s="244"/>
      <c r="L189" s="248"/>
      <c r="M189" s="249"/>
      <c r="N189" s="250"/>
      <c r="O189" s="250"/>
      <c r="P189" s="250"/>
      <c r="Q189" s="250"/>
      <c r="R189" s="250"/>
      <c r="S189" s="250"/>
      <c r="T189" s="251"/>
      <c r="U189" s="13"/>
      <c r="V189" s="13"/>
      <c r="W189" s="13"/>
      <c r="X189" s="13"/>
      <c r="Y189" s="13"/>
      <c r="Z189" s="13"/>
      <c r="AA189" s="13"/>
      <c r="AB189" s="13"/>
      <c r="AC189" s="13"/>
      <c r="AD189" s="13"/>
      <c r="AE189" s="13"/>
      <c r="AT189" s="252" t="s">
        <v>284</v>
      </c>
      <c r="AU189" s="252" t="s">
        <v>80</v>
      </c>
      <c r="AV189" s="13" t="s">
        <v>80</v>
      </c>
      <c r="AW189" s="13" t="s">
        <v>34</v>
      </c>
      <c r="AX189" s="13" t="s">
        <v>73</v>
      </c>
      <c r="AY189" s="252" t="s">
        <v>244</v>
      </c>
    </row>
    <row r="190" s="14" customFormat="1">
      <c r="A190" s="14"/>
      <c r="B190" s="253"/>
      <c r="C190" s="254"/>
      <c r="D190" s="241" t="s">
        <v>284</v>
      </c>
      <c r="E190" s="255" t="s">
        <v>19</v>
      </c>
      <c r="F190" s="256" t="s">
        <v>3884</v>
      </c>
      <c r="G190" s="254"/>
      <c r="H190" s="257">
        <v>0.19800000000000001</v>
      </c>
      <c r="I190" s="258"/>
      <c r="J190" s="254"/>
      <c r="K190" s="254"/>
      <c r="L190" s="259"/>
      <c r="M190" s="260"/>
      <c r="N190" s="261"/>
      <c r="O190" s="261"/>
      <c r="P190" s="261"/>
      <c r="Q190" s="261"/>
      <c r="R190" s="261"/>
      <c r="S190" s="261"/>
      <c r="T190" s="262"/>
      <c r="U190" s="14"/>
      <c r="V190" s="14"/>
      <c r="W190" s="14"/>
      <c r="X190" s="14"/>
      <c r="Y190" s="14"/>
      <c r="Z190" s="14"/>
      <c r="AA190" s="14"/>
      <c r="AB190" s="14"/>
      <c r="AC190" s="14"/>
      <c r="AD190" s="14"/>
      <c r="AE190" s="14"/>
      <c r="AT190" s="263" t="s">
        <v>284</v>
      </c>
      <c r="AU190" s="263" t="s">
        <v>80</v>
      </c>
      <c r="AV190" s="14" t="s">
        <v>82</v>
      </c>
      <c r="AW190" s="14" t="s">
        <v>34</v>
      </c>
      <c r="AX190" s="14" t="s">
        <v>73</v>
      </c>
      <c r="AY190" s="263" t="s">
        <v>244</v>
      </c>
    </row>
    <row r="191" s="13" customFormat="1">
      <c r="A191" s="13"/>
      <c r="B191" s="243"/>
      <c r="C191" s="244"/>
      <c r="D191" s="241" t="s">
        <v>284</v>
      </c>
      <c r="E191" s="245" t="s">
        <v>19</v>
      </c>
      <c r="F191" s="246" t="s">
        <v>3885</v>
      </c>
      <c r="G191" s="244"/>
      <c r="H191" s="245" t="s">
        <v>19</v>
      </c>
      <c r="I191" s="247"/>
      <c r="J191" s="244"/>
      <c r="K191" s="244"/>
      <c r="L191" s="248"/>
      <c r="M191" s="249"/>
      <c r="N191" s="250"/>
      <c r="O191" s="250"/>
      <c r="P191" s="250"/>
      <c r="Q191" s="250"/>
      <c r="R191" s="250"/>
      <c r="S191" s="250"/>
      <c r="T191" s="251"/>
      <c r="U191" s="13"/>
      <c r="V191" s="13"/>
      <c r="W191" s="13"/>
      <c r="X191" s="13"/>
      <c r="Y191" s="13"/>
      <c r="Z191" s="13"/>
      <c r="AA191" s="13"/>
      <c r="AB191" s="13"/>
      <c r="AC191" s="13"/>
      <c r="AD191" s="13"/>
      <c r="AE191" s="13"/>
      <c r="AT191" s="252" t="s">
        <v>284</v>
      </c>
      <c r="AU191" s="252" t="s">
        <v>80</v>
      </c>
      <c r="AV191" s="13" t="s">
        <v>80</v>
      </c>
      <c r="AW191" s="13" t="s">
        <v>34</v>
      </c>
      <c r="AX191" s="13" t="s">
        <v>73</v>
      </c>
      <c r="AY191" s="252" t="s">
        <v>244</v>
      </c>
    </row>
    <row r="192" s="14" customFormat="1">
      <c r="A192" s="14"/>
      <c r="B192" s="253"/>
      <c r="C192" s="254"/>
      <c r="D192" s="241" t="s">
        <v>284</v>
      </c>
      <c r="E192" s="255" t="s">
        <v>19</v>
      </c>
      <c r="F192" s="256" t="s">
        <v>3886</v>
      </c>
      <c r="G192" s="254"/>
      <c r="H192" s="257">
        <v>0.043999999999999997</v>
      </c>
      <c r="I192" s="258"/>
      <c r="J192" s="254"/>
      <c r="K192" s="254"/>
      <c r="L192" s="259"/>
      <c r="M192" s="260"/>
      <c r="N192" s="261"/>
      <c r="O192" s="261"/>
      <c r="P192" s="261"/>
      <c r="Q192" s="261"/>
      <c r="R192" s="261"/>
      <c r="S192" s="261"/>
      <c r="T192" s="262"/>
      <c r="U192" s="14"/>
      <c r="V192" s="14"/>
      <c r="W192" s="14"/>
      <c r="X192" s="14"/>
      <c r="Y192" s="14"/>
      <c r="Z192" s="14"/>
      <c r="AA192" s="14"/>
      <c r="AB192" s="14"/>
      <c r="AC192" s="14"/>
      <c r="AD192" s="14"/>
      <c r="AE192" s="14"/>
      <c r="AT192" s="263" t="s">
        <v>284</v>
      </c>
      <c r="AU192" s="263" t="s">
        <v>80</v>
      </c>
      <c r="AV192" s="14" t="s">
        <v>82</v>
      </c>
      <c r="AW192" s="14" t="s">
        <v>34</v>
      </c>
      <c r="AX192" s="14" t="s">
        <v>73</v>
      </c>
      <c r="AY192" s="263" t="s">
        <v>244</v>
      </c>
    </row>
    <row r="193" s="13" customFormat="1">
      <c r="A193" s="13"/>
      <c r="B193" s="243"/>
      <c r="C193" s="244"/>
      <c r="D193" s="241" t="s">
        <v>284</v>
      </c>
      <c r="E193" s="245" t="s">
        <v>19</v>
      </c>
      <c r="F193" s="246" t="s">
        <v>3887</v>
      </c>
      <c r="G193" s="244"/>
      <c r="H193" s="245" t="s">
        <v>19</v>
      </c>
      <c r="I193" s="247"/>
      <c r="J193" s="244"/>
      <c r="K193" s="244"/>
      <c r="L193" s="248"/>
      <c r="M193" s="249"/>
      <c r="N193" s="250"/>
      <c r="O193" s="250"/>
      <c r="P193" s="250"/>
      <c r="Q193" s="250"/>
      <c r="R193" s="250"/>
      <c r="S193" s="250"/>
      <c r="T193" s="251"/>
      <c r="U193" s="13"/>
      <c r="V193" s="13"/>
      <c r="W193" s="13"/>
      <c r="X193" s="13"/>
      <c r="Y193" s="13"/>
      <c r="Z193" s="13"/>
      <c r="AA193" s="13"/>
      <c r="AB193" s="13"/>
      <c r="AC193" s="13"/>
      <c r="AD193" s="13"/>
      <c r="AE193" s="13"/>
      <c r="AT193" s="252" t="s">
        <v>284</v>
      </c>
      <c r="AU193" s="252" t="s">
        <v>80</v>
      </c>
      <c r="AV193" s="13" t="s">
        <v>80</v>
      </c>
      <c r="AW193" s="13" t="s">
        <v>34</v>
      </c>
      <c r="AX193" s="13" t="s">
        <v>73</v>
      </c>
      <c r="AY193" s="252" t="s">
        <v>244</v>
      </c>
    </row>
    <row r="194" s="14" customFormat="1">
      <c r="A194" s="14"/>
      <c r="B194" s="253"/>
      <c r="C194" s="254"/>
      <c r="D194" s="241" t="s">
        <v>284</v>
      </c>
      <c r="E194" s="255" t="s">
        <v>19</v>
      </c>
      <c r="F194" s="256" t="s">
        <v>3888</v>
      </c>
      <c r="G194" s="254"/>
      <c r="H194" s="257">
        <v>4.3339999999999996</v>
      </c>
      <c r="I194" s="258"/>
      <c r="J194" s="254"/>
      <c r="K194" s="254"/>
      <c r="L194" s="259"/>
      <c r="M194" s="260"/>
      <c r="N194" s="261"/>
      <c r="O194" s="261"/>
      <c r="P194" s="261"/>
      <c r="Q194" s="261"/>
      <c r="R194" s="261"/>
      <c r="S194" s="261"/>
      <c r="T194" s="262"/>
      <c r="U194" s="14"/>
      <c r="V194" s="14"/>
      <c r="W194" s="14"/>
      <c r="X194" s="14"/>
      <c r="Y194" s="14"/>
      <c r="Z194" s="14"/>
      <c r="AA194" s="14"/>
      <c r="AB194" s="14"/>
      <c r="AC194" s="14"/>
      <c r="AD194" s="14"/>
      <c r="AE194" s="14"/>
      <c r="AT194" s="263" t="s">
        <v>284</v>
      </c>
      <c r="AU194" s="263" t="s">
        <v>80</v>
      </c>
      <c r="AV194" s="14" t="s">
        <v>82</v>
      </c>
      <c r="AW194" s="14" t="s">
        <v>34</v>
      </c>
      <c r="AX194" s="14" t="s">
        <v>73</v>
      </c>
      <c r="AY194" s="263" t="s">
        <v>244</v>
      </c>
    </row>
    <row r="195" s="13" customFormat="1">
      <c r="A195" s="13"/>
      <c r="B195" s="243"/>
      <c r="C195" s="244"/>
      <c r="D195" s="241" t="s">
        <v>284</v>
      </c>
      <c r="E195" s="245" t="s">
        <v>19</v>
      </c>
      <c r="F195" s="246" t="s">
        <v>3889</v>
      </c>
      <c r="G195" s="244"/>
      <c r="H195" s="245" t="s">
        <v>19</v>
      </c>
      <c r="I195" s="247"/>
      <c r="J195" s="244"/>
      <c r="K195" s="244"/>
      <c r="L195" s="248"/>
      <c r="M195" s="249"/>
      <c r="N195" s="250"/>
      <c r="O195" s="250"/>
      <c r="P195" s="250"/>
      <c r="Q195" s="250"/>
      <c r="R195" s="250"/>
      <c r="S195" s="250"/>
      <c r="T195" s="251"/>
      <c r="U195" s="13"/>
      <c r="V195" s="13"/>
      <c r="W195" s="13"/>
      <c r="X195" s="13"/>
      <c r="Y195" s="13"/>
      <c r="Z195" s="13"/>
      <c r="AA195" s="13"/>
      <c r="AB195" s="13"/>
      <c r="AC195" s="13"/>
      <c r="AD195" s="13"/>
      <c r="AE195" s="13"/>
      <c r="AT195" s="252" t="s">
        <v>284</v>
      </c>
      <c r="AU195" s="252" t="s">
        <v>80</v>
      </c>
      <c r="AV195" s="13" t="s">
        <v>80</v>
      </c>
      <c r="AW195" s="13" t="s">
        <v>34</v>
      </c>
      <c r="AX195" s="13" t="s">
        <v>73</v>
      </c>
      <c r="AY195" s="252" t="s">
        <v>244</v>
      </c>
    </row>
    <row r="196" s="14" customFormat="1">
      <c r="A196" s="14"/>
      <c r="B196" s="253"/>
      <c r="C196" s="254"/>
      <c r="D196" s="241" t="s">
        <v>284</v>
      </c>
      <c r="E196" s="255" t="s">
        <v>19</v>
      </c>
      <c r="F196" s="256" t="s">
        <v>3867</v>
      </c>
      <c r="G196" s="254"/>
      <c r="H196" s="257">
        <v>0.28599999999999998</v>
      </c>
      <c r="I196" s="258"/>
      <c r="J196" s="254"/>
      <c r="K196" s="254"/>
      <c r="L196" s="259"/>
      <c r="M196" s="260"/>
      <c r="N196" s="261"/>
      <c r="O196" s="261"/>
      <c r="P196" s="261"/>
      <c r="Q196" s="261"/>
      <c r="R196" s="261"/>
      <c r="S196" s="261"/>
      <c r="T196" s="262"/>
      <c r="U196" s="14"/>
      <c r="V196" s="14"/>
      <c r="W196" s="14"/>
      <c r="X196" s="14"/>
      <c r="Y196" s="14"/>
      <c r="Z196" s="14"/>
      <c r="AA196" s="14"/>
      <c r="AB196" s="14"/>
      <c r="AC196" s="14"/>
      <c r="AD196" s="14"/>
      <c r="AE196" s="14"/>
      <c r="AT196" s="263" t="s">
        <v>284</v>
      </c>
      <c r="AU196" s="263" t="s">
        <v>80</v>
      </c>
      <c r="AV196" s="14" t="s">
        <v>82</v>
      </c>
      <c r="AW196" s="14" t="s">
        <v>34</v>
      </c>
      <c r="AX196" s="14" t="s">
        <v>73</v>
      </c>
      <c r="AY196" s="263" t="s">
        <v>244</v>
      </c>
    </row>
    <row r="197" s="13" customFormat="1">
      <c r="A197" s="13"/>
      <c r="B197" s="243"/>
      <c r="C197" s="244"/>
      <c r="D197" s="241" t="s">
        <v>284</v>
      </c>
      <c r="E197" s="245" t="s">
        <v>19</v>
      </c>
      <c r="F197" s="246" t="s">
        <v>3890</v>
      </c>
      <c r="G197" s="244"/>
      <c r="H197" s="245" t="s">
        <v>19</v>
      </c>
      <c r="I197" s="247"/>
      <c r="J197" s="244"/>
      <c r="K197" s="244"/>
      <c r="L197" s="248"/>
      <c r="M197" s="249"/>
      <c r="N197" s="250"/>
      <c r="O197" s="250"/>
      <c r="P197" s="250"/>
      <c r="Q197" s="250"/>
      <c r="R197" s="250"/>
      <c r="S197" s="250"/>
      <c r="T197" s="251"/>
      <c r="U197" s="13"/>
      <c r="V197" s="13"/>
      <c r="W197" s="13"/>
      <c r="X197" s="13"/>
      <c r="Y197" s="13"/>
      <c r="Z197" s="13"/>
      <c r="AA197" s="13"/>
      <c r="AB197" s="13"/>
      <c r="AC197" s="13"/>
      <c r="AD197" s="13"/>
      <c r="AE197" s="13"/>
      <c r="AT197" s="252" t="s">
        <v>284</v>
      </c>
      <c r="AU197" s="252" t="s">
        <v>80</v>
      </c>
      <c r="AV197" s="13" t="s">
        <v>80</v>
      </c>
      <c r="AW197" s="13" t="s">
        <v>34</v>
      </c>
      <c r="AX197" s="13" t="s">
        <v>73</v>
      </c>
      <c r="AY197" s="252" t="s">
        <v>244</v>
      </c>
    </row>
    <row r="198" s="14" customFormat="1">
      <c r="A198" s="14"/>
      <c r="B198" s="253"/>
      <c r="C198" s="254"/>
      <c r="D198" s="241" t="s">
        <v>284</v>
      </c>
      <c r="E198" s="255" t="s">
        <v>19</v>
      </c>
      <c r="F198" s="256" t="s">
        <v>3891</v>
      </c>
      <c r="G198" s="254"/>
      <c r="H198" s="257">
        <v>7.524</v>
      </c>
      <c r="I198" s="258"/>
      <c r="J198" s="254"/>
      <c r="K198" s="254"/>
      <c r="L198" s="259"/>
      <c r="M198" s="260"/>
      <c r="N198" s="261"/>
      <c r="O198" s="261"/>
      <c r="P198" s="261"/>
      <c r="Q198" s="261"/>
      <c r="R198" s="261"/>
      <c r="S198" s="261"/>
      <c r="T198" s="262"/>
      <c r="U198" s="14"/>
      <c r="V198" s="14"/>
      <c r="W198" s="14"/>
      <c r="X198" s="14"/>
      <c r="Y198" s="14"/>
      <c r="Z198" s="14"/>
      <c r="AA198" s="14"/>
      <c r="AB198" s="14"/>
      <c r="AC198" s="14"/>
      <c r="AD198" s="14"/>
      <c r="AE198" s="14"/>
      <c r="AT198" s="263" t="s">
        <v>284</v>
      </c>
      <c r="AU198" s="263" t="s">
        <v>80</v>
      </c>
      <c r="AV198" s="14" t="s">
        <v>82</v>
      </c>
      <c r="AW198" s="14" t="s">
        <v>34</v>
      </c>
      <c r="AX198" s="14" t="s">
        <v>73</v>
      </c>
      <c r="AY198" s="263" t="s">
        <v>244</v>
      </c>
    </row>
    <row r="199" s="13" customFormat="1">
      <c r="A199" s="13"/>
      <c r="B199" s="243"/>
      <c r="C199" s="244"/>
      <c r="D199" s="241" t="s">
        <v>284</v>
      </c>
      <c r="E199" s="245" t="s">
        <v>19</v>
      </c>
      <c r="F199" s="246" t="s">
        <v>3892</v>
      </c>
      <c r="G199" s="244"/>
      <c r="H199" s="245" t="s">
        <v>19</v>
      </c>
      <c r="I199" s="247"/>
      <c r="J199" s="244"/>
      <c r="K199" s="244"/>
      <c r="L199" s="248"/>
      <c r="M199" s="249"/>
      <c r="N199" s="250"/>
      <c r="O199" s="250"/>
      <c r="P199" s="250"/>
      <c r="Q199" s="250"/>
      <c r="R199" s="250"/>
      <c r="S199" s="250"/>
      <c r="T199" s="251"/>
      <c r="U199" s="13"/>
      <c r="V199" s="13"/>
      <c r="W199" s="13"/>
      <c r="X199" s="13"/>
      <c r="Y199" s="13"/>
      <c r="Z199" s="13"/>
      <c r="AA199" s="13"/>
      <c r="AB199" s="13"/>
      <c r="AC199" s="13"/>
      <c r="AD199" s="13"/>
      <c r="AE199" s="13"/>
      <c r="AT199" s="252" t="s">
        <v>284</v>
      </c>
      <c r="AU199" s="252" t="s">
        <v>80</v>
      </c>
      <c r="AV199" s="13" t="s">
        <v>80</v>
      </c>
      <c r="AW199" s="13" t="s">
        <v>34</v>
      </c>
      <c r="AX199" s="13" t="s">
        <v>73</v>
      </c>
      <c r="AY199" s="252" t="s">
        <v>244</v>
      </c>
    </row>
    <row r="200" s="14" customFormat="1">
      <c r="A200" s="14"/>
      <c r="B200" s="253"/>
      <c r="C200" s="254"/>
      <c r="D200" s="241" t="s">
        <v>284</v>
      </c>
      <c r="E200" s="255" t="s">
        <v>19</v>
      </c>
      <c r="F200" s="256" t="s">
        <v>3893</v>
      </c>
      <c r="G200" s="254"/>
      <c r="H200" s="257">
        <v>15.862</v>
      </c>
      <c r="I200" s="258"/>
      <c r="J200" s="254"/>
      <c r="K200" s="254"/>
      <c r="L200" s="259"/>
      <c r="M200" s="260"/>
      <c r="N200" s="261"/>
      <c r="O200" s="261"/>
      <c r="P200" s="261"/>
      <c r="Q200" s="261"/>
      <c r="R200" s="261"/>
      <c r="S200" s="261"/>
      <c r="T200" s="262"/>
      <c r="U200" s="14"/>
      <c r="V200" s="14"/>
      <c r="W200" s="14"/>
      <c r="X200" s="14"/>
      <c r="Y200" s="14"/>
      <c r="Z200" s="14"/>
      <c r="AA200" s="14"/>
      <c r="AB200" s="14"/>
      <c r="AC200" s="14"/>
      <c r="AD200" s="14"/>
      <c r="AE200" s="14"/>
      <c r="AT200" s="263" t="s">
        <v>284</v>
      </c>
      <c r="AU200" s="263" t="s">
        <v>80</v>
      </c>
      <c r="AV200" s="14" t="s">
        <v>82</v>
      </c>
      <c r="AW200" s="14" t="s">
        <v>34</v>
      </c>
      <c r="AX200" s="14" t="s">
        <v>73</v>
      </c>
      <c r="AY200" s="263" t="s">
        <v>244</v>
      </c>
    </row>
    <row r="201" s="13" customFormat="1">
      <c r="A201" s="13"/>
      <c r="B201" s="243"/>
      <c r="C201" s="244"/>
      <c r="D201" s="241" t="s">
        <v>284</v>
      </c>
      <c r="E201" s="245" t="s">
        <v>19</v>
      </c>
      <c r="F201" s="246" t="s">
        <v>3894</v>
      </c>
      <c r="G201" s="244"/>
      <c r="H201" s="245" t="s">
        <v>19</v>
      </c>
      <c r="I201" s="247"/>
      <c r="J201" s="244"/>
      <c r="K201" s="244"/>
      <c r="L201" s="248"/>
      <c r="M201" s="249"/>
      <c r="N201" s="250"/>
      <c r="O201" s="250"/>
      <c r="P201" s="250"/>
      <c r="Q201" s="250"/>
      <c r="R201" s="250"/>
      <c r="S201" s="250"/>
      <c r="T201" s="251"/>
      <c r="U201" s="13"/>
      <c r="V201" s="13"/>
      <c r="W201" s="13"/>
      <c r="X201" s="13"/>
      <c r="Y201" s="13"/>
      <c r="Z201" s="13"/>
      <c r="AA201" s="13"/>
      <c r="AB201" s="13"/>
      <c r="AC201" s="13"/>
      <c r="AD201" s="13"/>
      <c r="AE201" s="13"/>
      <c r="AT201" s="252" t="s">
        <v>284</v>
      </c>
      <c r="AU201" s="252" t="s">
        <v>80</v>
      </c>
      <c r="AV201" s="13" t="s">
        <v>80</v>
      </c>
      <c r="AW201" s="13" t="s">
        <v>34</v>
      </c>
      <c r="AX201" s="13" t="s">
        <v>73</v>
      </c>
      <c r="AY201" s="252" t="s">
        <v>244</v>
      </c>
    </row>
    <row r="202" s="14" customFormat="1">
      <c r="A202" s="14"/>
      <c r="B202" s="253"/>
      <c r="C202" s="254"/>
      <c r="D202" s="241" t="s">
        <v>284</v>
      </c>
      <c r="E202" s="255" t="s">
        <v>19</v>
      </c>
      <c r="F202" s="256" t="s">
        <v>3895</v>
      </c>
      <c r="G202" s="254"/>
      <c r="H202" s="257">
        <v>5.5</v>
      </c>
      <c r="I202" s="258"/>
      <c r="J202" s="254"/>
      <c r="K202" s="254"/>
      <c r="L202" s="259"/>
      <c r="M202" s="260"/>
      <c r="N202" s="261"/>
      <c r="O202" s="261"/>
      <c r="P202" s="261"/>
      <c r="Q202" s="261"/>
      <c r="R202" s="261"/>
      <c r="S202" s="261"/>
      <c r="T202" s="262"/>
      <c r="U202" s="14"/>
      <c r="V202" s="14"/>
      <c r="W202" s="14"/>
      <c r="X202" s="14"/>
      <c r="Y202" s="14"/>
      <c r="Z202" s="14"/>
      <c r="AA202" s="14"/>
      <c r="AB202" s="14"/>
      <c r="AC202" s="14"/>
      <c r="AD202" s="14"/>
      <c r="AE202" s="14"/>
      <c r="AT202" s="263" t="s">
        <v>284</v>
      </c>
      <c r="AU202" s="263" t="s">
        <v>80</v>
      </c>
      <c r="AV202" s="14" t="s">
        <v>82</v>
      </c>
      <c r="AW202" s="14" t="s">
        <v>34</v>
      </c>
      <c r="AX202" s="14" t="s">
        <v>73</v>
      </c>
      <c r="AY202" s="263" t="s">
        <v>244</v>
      </c>
    </row>
    <row r="203" s="15" customFormat="1">
      <c r="A203" s="15"/>
      <c r="B203" s="264"/>
      <c r="C203" s="265"/>
      <c r="D203" s="241" t="s">
        <v>284</v>
      </c>
      <c r="E203" s="266" t="s">
        <v>19</v>
      </c>
      <c r="F203" s="267" t="s">
        <v>287</v>
      </c>
      <c r="G203" s="265"/>
      <c r="H203" s="268">
        <v>41.524000000000001</v>
      </c>
      <c r="I203" s="269"/>
      <c r="J203" s="265"/>
      <c r="K203" s="265"/>
      <c r="L203" s="270"/>
      <c r="M203" s="271"/>
      <c r="N203" s="272"/>
      <c r="O203" s="272"/>
      <c r="P203" s="272"/>
      <c r="Q203" s="272"/>
      <c r="R203" s="272"/>
      <c r="S203" s="272"/>
      <c r="T203" s="273"/>
      <c r="U203" s="15"/>
      <c r="V203" s="15"/>
      <c r="W203" s="15"/>
      <c r="X203" s="15"/>
      <c r="Y203" s="15"/>
      <c r="Z203" s="15"/>
      <c r="AA203" s="15"/>
      <c r="AB203" s="15"/>
      <c r="AC203" s="15"/>
      <c r="AD203" s="15"/>
      <c r="AE203" s="15"/>
      <c r="AT203" s="274" t="s">
        <v>284</v>
      </c>
      <c r="AU203" s="274" t="s">
        <v>80</v>
      </c>
      <c r="AV203" s="15" t="s">
        <v>264</v>
      </c>
      <c r="AW203" s="15" t="s">
        <v>34</v>
      </c>
      <c r="AX203" s="15" t="s">
        <v>80</v>
      </c>
      <c r="AY203" s="274" t="s">
        <v>244</v>
      </c>
    </row>
    <row r="204" s="2" customFormat="1" ht="55.5" customHeight="1">
      <c r="A204" s="39"/>
      <c r="B204" s="40"/>
      <c r="C204" s="213" t="s">
        <v>454</v>
      </c>
      <c r="D204" s="213" t="s">
        <v>247</v>
      </c>
      <c r="E204" s="214" t="s">
        <v>2055</v>
      </c>
      <c r="F204" s="215" t="s">
        <v>3896</v>
      </c>
      <c r="G204" s="216" t="s">
        <v>730</v>
      </c>
      <c r="H204" s="217">
        <v>30.332000000000001</v>
      </c>
      <c r="I204" s="218"/>
      <c r="J204" s="219">
        <f>ROUND(I204*H204,2)</f>
        <v>0</v>
      </c>
      <c r="K204" s="215" t="s">
        <v>2104</v>
      </c>
      <c r="L204" s="45"/>
      <c r="M204" s="220" t="s">
        <v>19</v>
      </c>
      <c r="N204" s="221" t="s">
        <v>44</v>
      </c>
      <c r="O204" s="85"/>
      <c r="P204" s="222">
        <f>O204*H204</f>
        <v>0</v>
      </c>
      <c r="Q204" s="222">
        <v>0</v>
      </c>
      <c r="R204" s="222">
        <f>Q204*H204</f>
        <v>0</v>
      </c>
      <c r="S204" s="222">
        <v>0</v>
      </c>
      <c r="T204" s="223">
        <f>S204*H204</f>
        <v>0</v>
      </c>
      <c r="U204" s="39"/>
      <c r="V204" s="39"/>
      <c r="W204" s="39"/>
      <c r="X204" s="39"/>
      <c r="Y204" s="39"/>
      <c r="Z204" s="39"/>
      <c r="AA204" s="39"/>
      <c r="AB204" s="39"/>
      <c r="AC204" s="39"/>
      <c r="AD204" s="39"/>
      <c r="AE204" s="39"/>
      <c r="AR204" s="224" t="s">
        <v>1925</v>
      </c>
      <c r="AT204" s="224" t="s">
        <v>247</v>
      </c>
      <c r="AU204" s="224" t="s">
        <v>80</v>
      </c>
      <c r="AY204" s="18" t="s">
        <v>244</v>
      </c>
      <c r="BE204" s="225">
        <f>IF(N204="základní",J204,0)</f>
        <v>0</v>
      </c>
      <c r="BF204" s="225">
        <f>IF(N204="snížená",J204,0)</f>
        <v>0</v>
      </c>
      <c r="BG204" s="225">
        <f>IF(N204="zákl. přenesená",J204,0)</f>
        <v>0</v>
      </c>
      <c r="BH204" s="225">
        <f>IF(N204="sníž. přenesená",J204,0)</f>
        <v>0</v>
      </c>
      <c r="BI204" s="225">
        <f>IF(N204="nulová",J204,0)</f>
        <v>0</v>
      </c>
      <c r="BJ204" s="18" t="s">
        <v>80</v>
      </c>
      <c r="BK204" s="225">
        <f>ROUND(I204*H204,2)</f>
        <v>0</v>
      </c>
      <c r="BL204" s="18" t="s">
        <v>1925</v>
      </c>
      <c r="BM204" s="224" t="s">
        <v>578</v>
      </c>
    </row>
    <row r="205" s="13" customFormat="1">
      <c r="A205" s="13"/>
      <c r="B205" s="243"/>
      <c r="C205" s="244"/>
      <c r="D205" s="241" t="s">
        <v>284</v>
      </c>
      <c r="E205" s="245" t="s">
        <v>19</v>
      </c>
      <c r="F205" s="246" t="s">
        <v>3897</v>
      </c>
      <c r="G205" s="244"/>
      <c r="H205" s="245" t="s">
        <v>19</v>
      </c>
      <c r="I205" s="247"/>
      <c r="J205" s="244"/>
      <c r="K205" s="244"/>
      <c r="L205" s="248"/>
      <c r="M205" s="249"/>
      <c r="N205" s="250"/>
      <c r="O205" s="250"/>
      <c r="P205" s="250"/>
      <c r="Q205" s="250"/>
      <c r="R205" s="250"/>
      <c r="S205" s="250"/>
      <c r="T205" s="251"/>
      <c r="U205" s="13"/>
      <c r="V205" s="13"/>
      <c r="W205" s="13"/>
      <c r="X205" s="13"/>
      <c r="Y205" s="13"/>
      <c r="Z205" s="13"/>
      <c r="AA205" s="13"/>
      <c r="AB205" s="13"/>
      <c r="AC205" s="13"/>
      <c r="AD205" s="13"/>
      <c r="AE205" s="13"/>
      <c r="AT205" s="252" t="s">
        <v>284</v>
      </c>
      <c r="AU205" s="252" t="s">
        <v>80</v>
      </c>
      <c r="AV205" s="13" t="s">
        <v>80</v>
      </c>
      <c r="AW205" s="13" t="s">
        <v>34</v>
      </c>
      <c r="AX205" s="13" t="s">
        <v>73</v>
      </c>
      <c r="AY205" s="252" t="s">
        <v>244</v>
      </c>
    </row>
    <row r="206" s="14" customFormat="1">
      <c r="A206" s="14"/>
      <c r="B206" s="253"/>
      <c r="C206" s="254"/>
      <c r="D206" s="241" t="s">
        <v>284</v>
      </c>
      <c r="E206" s="255" t="s">
        <v>19</v>
      </c>
      <c r="F206" s="256" t="s">
        <v>3898</v>
      </c>
      <c r="G206" s="254"/>
      <c r="H206" s="257">
        <v>13.682</v>
      </c>
      <c r="I206" s="258"/>
      <c r="J206" s="254"/>
      <c r="K206" s="254"/>
      <c r="L206" s="259"/>
      <c r="M206" s="260"/>
      <c r="N206" s="261"/>
      <c r="O206" s="261"/>
      <c r="P206" s="261"/>
      <c r="Q206" s="261"/>
      <c r="R206" s="261"/>
      <c r="S206" s="261"/>
      <c r="T206" s="262"/>
      <c r="U206" s="14"/>
      <c r="V206" s="14"/>
      <c r="W206" s="14"/>
      <c r="X206" s="14"/>
      <c r="Y206" s="14"/>
      <c r="Z206" s="14"/>
      <c r="AA206" s="14"/>
      <c r="AB206" s="14"/>
      <c r="AC206" s="14"/>
      <c r="AD206" s="14"/>
      <c r="AE206" s="14"/>
      <c r="AT206" s="263" t="s">
        <v>284</v>
      </c>
      <c r="AU206" s="263" t="s">
        <v>80</v>
      </c>
      <c r="AV206" s="14" t="s">
        <v>82</v>
      </c>
      <c r="AW206" s="14" t="s">
        <v>34</v>
      </c>
      <c r="AX206" s="14" t="s">
        <v>73</v>
      </c>
      <c r="AY206" s="263" t="s">
        <v>244</v>
      </c>
    </row>
    <row r="207" s="13" customFormat="1">
      <c r="A207" s="13"/>
      <c r="B207" s="243"/>
      <c r="C207" s="244"/>
      <c r="D207" s="241" t="s">
        <v>284</v>
      </c>
      <c r="E207" s="245" t="s">
        <v>19</v>
      </c>
      <c r="F207" s="246" t="s">
        <v>3899</v>
      </c>
      <c r="G207" s="244"/>
      <c r="H207" s="245" t="s">
        <v>19</v>
      </c>
      <c r="I207" s="247"/>
      <c r="J207" s="244"/>
      <c r="K207" s="244"/>
      <c r="L207" s="248"/>
      <c r="M207" s="249"/>
      <c r="N207" s="250"/>
      <c r="O207" s="250"/>
      <c r="P207" s="250"/>
      <c r="Q207" s="250"/>
      <c r="R207" s="250"/>
      <c r="S207" s="250"/>
      <c r="T207" s="251"/>
      <c r="U207" s="13"/>
      <c r="V207" s="13"/>
      <c r="W207" s="13"/>
      <c r="X207" s="13"/>
      <c r="Y207" s="13"/>
      <c r="Z207" s="13"/>
      <c r="AA207" s="13"/>
      <c r="AB207" s="13"/>
      <c r="AC207" s="13"/>
      <c r="AD207" s="13"/>
      <c r="AE207" s="13"/>
      <c r="AT207" s="252" t="s">
        <v>284</v>
      </c>
      <c r="AU207" s="252" t="s">
        <v>80</v>
      </c>
      <c r="AV207" s="13" t="s">
        <v>80</v>
      </c>
      <c r="AW207" s="13" t="s">
        <v>34</v>
      </c>
      <c r="AX207" s="13" t="s">
        <v>73</v>
      </c>
      <c r="AY207" s="252" t="s">
        <v>244</v>
      </c>
    </row>
    <row r="208" s="14" customFormat="1">
      <c r="A208" s="14"/>
      <c r="B208" s="253"/>
      <c r="C208" s="254"/>
      <c r="D208" s="241" t="s">
        <v>284</v>
      </c>
      <c r="E208" s="255" t="s">
        <v>19</v>
      </c>
      <c r="F208" s="256" t="s">
        <v>3900</v>
      </c>
      <c r="G208" s="254"/>
      <c r="H208" s="257">
        <v>1</v>
      </c>
      <c r="I208" s="258"/>
      <c r="J208" s="254"/>
      <c r="K208" s="254"/>
      <c r="L208" s="259"/>
      <c r="M208" s="260"/>
      <c r="N208" s="261"/>
      <c r="O208" s="261"/>
      <c r="P208" s="261"/>
      <c r="Q208" s="261"/>
      <c r="R208" s="261"/>
      <c r="S208" s="261"/>
      <c r="T208" s="262"/>
      <c r="U208" s="14"/>
      <c r="V208" s="14"/>
      <c r="W208" s="14"/>
      <c r="X208" s="14"/>
      <c r="Y208" s="14"/>
      <c r="Z208" s="14"/>
      <c r="AA208" s="14"/>
      <c r="AB208" s="14"/>
      <c r="AC208" s="14"/>
      <c r="AD208" s="14"/>
      <c r="AE208" s="14"/>
      <c r="AT208" s="263" t="s">
        <v>284</v>
      </c>
      <c r="AU208" s="263" t="s">
        <v>80</v>
      </c>
      <c r="AV208" s="14" t="s">
        <v>82</v>
      </c>
      <c r="AW208" s="14" t="s">
        <v>34</v>
      </c>
      <c r="AX208" s="14" t="s">
        <v>73</v>
      </c>
      <c r="AY208" s="263" t="s">
        <v>244</v>
      </c>
    </row>
    <row r="209" s="13" customFormat="1">
      <c r="A209" s="13"/>
      <c r="B209" s="243"/>
      <c r="C209" s="244"/>
      <c r="D209" s="241" t="s">
        <v>284</v>
      </c>
      <c r="E209" s="245" t="s">
        <v>19</v>
      </c>
      <c r="F209" s="246" t="s">
        <v>3901</v>
      </c>
      <c r="G209" s="244"/>
      <c r="H209" s="245" t="s">
        <v>19</v>
      </c>
      <c r="I209" s="247"/>
      <c r="J209" s="244"/>
      <c r="K209" s="244"/>
      <c r="L209" s="248"/>
      <c r="M209" s="249"/>
      <c r="N209" s="250"/>
      <c r="O209" s="250"/>
      <c r="P209" s="250"/>
      <c r="Q209" s="250"/>
      <c r="R209" s="250"/>
      <c r="S209" s="250"/>
      <c r="T209" s="251"/>
      <c r="U209" s="13"/>
      <c r="V209" s="13"/>
      <c r="W209" s="13"/>
      <c r="X209" s="13"/>
      <c r="Y209" s="13"/>
      <c r="Z209" s="13"/>
      <c r="AA209" s="13"/>
      <c r="AB209" s="13"/>
      <c r="AC209" s="13"/>
      <c r="AD209" s="13"/>
      <c r="AE209" s="13"/>
      <c r="AT209" s="252" t="s">
        <v>284</v>
      </c>
      <c r="AU209" s="252" t="s">
        <v>80</v>
      </c>
      <c r="AV209" s="13" t="s">
        <v>80</v>
      </c>
      <c r="AW209" s="13" t="s">
        <v>34</v>
      </c>
      <c r="AX209" s="13" t="s">
        <v>73</v>
      </c>
      <c r="AY209" s="252" t="s">
        <v>244</v>
      </c>
    </row>
    <row r="210" s="14" customFormat="1">
      <c r="A210" s="14"/>
      <c r="B210" s="253"/>
      <c r="C210" s="254"/>
      <c r="D210" s="241" t="s">
        <v>284</v>
      </c>
      <c r="E210" s="255" t="s">
        <v>19</v>
      </c>
      <c r="F210" s="256" t="s">
        <v>3902</v>
      </c>
      <c r="G210" s="254"/>
      <c r="H210" s="257">
        <v>0.10000000000000001</v>
      </c>
      <c r="I210" s="258"/>
      <c r="J210" s="254"/>
      <c r="K210" s="254"/>
      <c r="L210" s="259"/>
      <c r="M210" s="260"/>
      <c r="N210" s="261"/>
      <c r="O210" s="261"/>
      <c r="P210" s="261"/>
      <c r="Q210" s="261"/>
      <c r="R210" s="261"/>
      <c r="S210" s="261"/>
      <c r="T210" s="262"/>
      <c r="U210" s="14"/>
      <c r="V210" s="14"/>
      <c r="W210" s="14"/>
      <c r="X210" s="14"/>
      <c r="Y210" s="14"/>
      <c r="Z210" s="14"/>
      <c r="AA210" s="14"/>
      <c r="AB210" s="14"/>
      <c r="AC210" s="14"/>
      <c r="AD210" s="14"/>
      <c r="AE210" s="14"/>
      <c r="AT210" s="263" t="s">
        <v>284</v>
      </c>
      <c r="AU210" s="263" t="s">
        <v>80</v>
      </c>
      <c r="AV210" s="14" t="s">
        <v>82</v>
      </c>
      <c r="AW210" s="14" t="s">
        <v>34</v>
      </c>
      <c r="AX210" s="14" t="s">
        <v>73</v>
      </c>
      <c r="AY210" s="263" t="s">
        <v>244</v>
      </c>
    </row>
    <row r="211" s="13" customFormat="1">
      <c r="A211" s="13"/>
      <c r="B211" s="243"/>
      <c r="C211" s="244"/>
      <c r="D211" s="241" t="s">
        <v>284</v>
      </c>
      <c r="E211" s="245" t="s">
        <v>19</v>
      </c>
      <c r="F211" s="246" t="s">
        <v>3903</v>
      </c>
      <c r="G211" s="244"/>
      <c r="H211" s="245" t="s">
        <v>19</v>
      </c>
      <c r="I211" s="247"/>
      <c r="J211" s="244"/>
      <c r="K211" s="244"/>
      <c r="L211" s="248"/>
      <c r="M211" s="249"/>
      <c r="N211" s="250"/>
      <c r="O211" s="250"/>
      <c r="P211" s="250"/>
      <c r="Q211" s="250"/>
      <c r="R211" s="250"/>
      <c r="S211" s="250"/>
      <c r="T211" s="251"/>
      <c r="U211" s="13"/>
      <c r="V211" s="13"/>
      <c r="W211" s="13"/>
      <c r="X211" s="13"/>
      <c r="Y211" s="13"/>
      <c r="Z211" s="13"/>
      <c r="AA211" s="13"/>
      <c r="AB211" s="13"/>
      <c r="AC211" s="13"/>
      <c r="AD211" s="13"/>
      <c r="AE211" s="13"/>
      <c r="AT211" s="252" t="s">
        <v>284</v>
      </c>
      <c r="AU211" s="252" t="s">
        <v>80</v>
      </c>
      <c r="AV211" s="13" t="s">
        <v>80</v>
      </c>
      <c r="AW211" s="13" t="s">
        <v>34</v>
      </c>
      <c r="AX211" s="13" t="s">
        <v>73</v>
      </c>
      <c r="AY211" s="252" t="s">
        <v>244</v>
      </c>
    </row>
    <row r="212" s="14" customFormat="1">
      <c r="A212" s="14"/>
      <c r="B212" s="253"/>
      <c r="C212" s="254"/>
      <c r="D212" s="241" t="s">
        <v>284</v>
      </c>
      <c r="E212" s="255" t="s">
        <v>19</v>
      </c>
      <c r="F212" s="256" t="s">
        <v>3904</v>
      </c>
      <c r="G212" s="254"/>
      <c r="H212" s="257">
        <v>0.083000000000000004</v>
      </c>
      <c r="I212" s="258"/>
      <c r="J212" s="254"/>
      <c r="K212" s="254"/>
      <c r="L212" s="259"/>
      <c r="M212" s="260"/>
      <c r="N212" s="261"/>
      <c r="O212" s="261"/>
      <c r="P212" s="261"/>
      <c r="Q212" s="261"/>
      <c r="R212" s="261"/>
      <c r="S212" s="261"/>
      <c r="T212" s="262"/>
      <c r="U212" s="14"/>
      <c r="V212" s="14"/>
      <c r="W212" s="14"/>
      <c r="X212" s="14"/>
      <c r="Y212" s="14"/>
      <c r="Z212" s="14"/>
      <c r="AA212" s="14"/>
      <c r="AB212" s="14"/>
      <c r="AC212" s="14"/>
      <c r="AD212" s="14"/>
      <c r="AE212" s="14"/>
      <c r="AT212" s="263" t="s">
        <v>284</v>
      </c>
      <c r="AU212" s="263" t="s">
        <v>80</v>
      </c>
      <c r="AV212" s="14" t="s">
        <v>82</v>
      </c>
      <c r="AW212" s="14" t="s">
        <v>34</v>
      </c>
      <c r="AX212" s="14" t="s">
        <v>73</v>
      </c>
      <c r="AY212" s="263" t="s">
        <v>244</v>
      </c>
    </row>
    <row r="213" s="13" customFormat="1">
      <c r="A213" s="13"/>
      <c r="B213" s="243"/>
      <c r="C213" s="244"/>
      <c r="D213" s="241" t="s">
        <v>284</v>
      </c>
      <c r="E213" s="245" t="s">
        <v>19</v>
      </c>
      <c r="F213" s="246" t="s">
        <v>3905</v>
      </c>
      <c r="G213" s="244"/>
      <c r="H213" s="245" t="s">
        <v>19</v>
      </c>
      <c r="I213" s="247"/>
      <c r="J213" s="244"/>
      <c r="K213" s="244"/>
      <c r="L213" s="248"/>
      <c r="M213" s="249"/>
      <c r="N213" s="250"/>
      <c r="O213" s="250"/>
      <c r="P213" s="250"/>
      <c r="Q213" s="250"/>
      <c r="R213" s="250"/>
      <c r="S213" s="250"/>
      <c r="T213" s="251"/>
      <c r="U213" s="13"/>
      <c r="V213" s="13"/>
      <c r="W213" s="13"/>
      <c r="X213" s="13"/>
      <c r="Y213" s="13"/>
      <c r="Z213" s="13"/>
      <c r="AA213" s="13"/>
      <c r="AB213" s="13"/>
      <c r="AC213" s="13"/>
      <c r="AD213" s="13"/>
      <c r="AE213" s="13"/>
      <c r="AT213" s="252" t="s">
        <v>284</v>
      </c>
      <c r="AU213" s="252" t="s">
        <v>80</v>
      </c>
      <c r="AV213" s="13" t="s">
        <v>80</v>
      </c>
      <c r="AW213" s="13" t="s">
        <v>34</v>
      </c>
      <c r="AX213" s="13" t="s">
        <v>73</v>
      </c>
      <c r="AY213" s="252" t="s">
        <v>244</v>
      </c>
    </row>
    <row r="214" s="14" customFormat="1">
      <c r="A214" s="14"/>
      <c r="B214" s="253"/>
      <c r="C214" s="254"/>
      <c r="D214" s="241" t="s">
        <v>284</v>
      </c>
      <c r="E214" s="255" t="s">
        <v>19</v>
      </c>
      <c r="F214" s="256" t="s">
        <v>3906</v>
      </c>
      <c r="G214" s="254"/>
      <c r="H214" s="257">
        <v>6.4199999999999999</v>
      </c>
      <c r="I214" s="258"/>
      <c r="J214" s="254"/>
      <c r="K214" s="254"/>
      <c r="L214" s="259"/>
      <c r="M214" s="260"/>
      <c r="N214" s="261"/>
      <c r="O214" s="261"/>
      <c r="P214" s="261"/>
      <c r="Q214" s="261"/>
      <c r="R214" s="261"/>
      <c r="S214" s="261"/>
      <c r="T214" s="262"/>
      <c r="U214" s="14"/>
      <c r="V214" s="14"/>
      <c r="W214" s="14"/>
      <c r="X214" s="14"/>
      <c r="Y214" s="14"/>
      <c r="Z214" s="14"/>
      <c r="AA214" s="14"/>
      <c r="AB214" s="14"/>
      <c r="AC214" s="14"/>
      <c r="AD214" s="14"/>
      <c r="AE214" s="14"/>
      <c r="AT214" s="263" t="s">
        <v>284</v>
      </c>
      <c r="AU214" s="263" t="s">
        <v>80</v>
      </c>
      <c r="AV214" s="14" t="s">
        <v>82</v>
      </c>
      <c r="AW214" s="14" t="s">
        <v>34</v>
      </c>
      <c r="AX214" s="14" t="s">
        <v>73</v>
      </c>
      <c r="AY214" s="263" t="s">
        <v>244</v>
      </c>
    </row>
    <row r="215" s="13" customFormat="1">
      <c r="A215" s="13"/>
      <c r="B215" s="243"/>
      <c r="C215" s="244"/>
      <c r="D215" s="241" t="s">
        <v>284</v>
      </c>
      <c r="E215" s="245" t="s">
        <v>19</v>
      </c>
      <c r="F215" s="246" t="s">
        <v>3907</v>
      </c>
      <c r="G215" s="244"/>
      <c r="H215" s="245" t="s">
        <v>19</v>
      </c>
      <c r="I215" s="247"/>
      <c r="J215" s="244"/>
      <c r="K215" s="244"/>
      <c r="L215" s="248"/>
      <c r="M215" s="249"/>
      <c r="N215" s="250"/>
      <c r="O215" s="250"/>
      <c r="P215" s="250"/>
      <c r="Q215" s="250"/>
      <c r="R215" s="250"/>
      <c r="S215" s="250"/>
      <c r="T215" s="251"/>
      <c r="U215" s="13"/>
      <c r="V215" s="13"/>
      <c r="W215" s="13"/>
      <c r="X215" s="13"/>
      <c r="Y215" s="13"/>
      <c r="Z215" s="13"/>
      <c r="AA215" s="13"/>
      <c r="AB215" s="13"/>
      <c r="AC215" s="13"/>
      <c r="AD215" s="13"/>
      <c r="AE215" s="13"/>
      <c r="AT215" s="252" t="s">
        <v>284</v>
      </c>
      <c r="AU215" s="252" t="s">
        <v>80</v>
      </c>
      <c r="AV215" s="13" t="s">
        <v>80</v>
      </c>
      <c r="AW215" s="13" t="s">
        <v>34</v>
      </c>
      <c r="AX215" s="13" t="s">
        <v>73</v>
      </c>
      <c r="AY215" s="252" t="s">
        <v>244</v>
      </c>
    </row>
    <row r="216" s="14" customFormat="1">
      <c r="A216" s="14"/>
      <c r="B216" s="253"/>
      <c r="C216" s="254"/>
      <c r="D216" s="241" t="s">
        <v>284</v>
      </c>
      <c r="E216" s="255" t="s">
        <v>19</v>
      </c>
      <c r="F216" s="256" t="s">
        <v>3908</v>
      </c>
      <c r="G216" s="254"/>
      <c r="H216" s="257">
        <v>6.407</v>
      </c>
      <c r="I216" s="258"/>
      <c r="J216" s="254"/>
      <c r="K216" s="254"/>
      <c r="L216" s="259"/>
      <c r="M216" s="260"/>
      <c r="N216" s="261"/>
      <c r="O216" s="261"/>
      <c r="P216" s="261"/>
      <c r="Q216" s="261"/>
      <c r="R216" s="261"/>
      <c r="S216" s="261"/>
      <c r="T216" s="262"/>
      <c r="U216" s="14"/>
      <c r="V216" s="14"/>
      <c r="W216" s="14"/>
      <c r="X216" s="14"/>
      <c r="Y216" s="14"/>
      <c r="Z216" s="14"/>
      <c r="AA216" s="14"/>
      <c r="AB216" s="14"/>
      <c r="AC216" s="14"/>
      <c r="AD216" s="14"/>
      <c r="AE216" s="14"/>
      <c r="AT216" s="263" t="s">
        <v>284</v>
      </c>
      <c r="AU216" s="263" t="s">
        <v>80</v>
      </c>
      <c r="AV216" s="14" t="s">
        <v>82</v>
      </c>
      <c r="AW216" s="14" t="s">
        <v>34</v>
      </c>
      <c r="AX216" s="14" t="s">
        <v>73</v>
      </c>
      <c r="AY216" s="263" t="s">
        <v>244</v>
      </c>
    </row>
    <row r="217" s="13" customFormat="1">
      <c r="A217" s="13"/>
      <c r="B217" s="243"/>
      <c r="C217" s="244"/>
      <c r="D217" s="241" t="s">
        <v>284</v>
      </c>
      <c r="E217" s="245" t="s">
        <v>19</v>
      </c>
      <c r="F217" s="246" t="s">
        <v>3909</v>
      </c>
      <c r="G217" s="244"/>
      <c r="H217" s="245" t="s">
        <v>19</v>
      </c>
      <c r="I217" s="247"/>
      <c r="J217" s="244"/>
      <c r="K217" s="244"/>
      <c r="L217" s="248"/>
      <c r="M217" s="249"/>
      <c r="N217" s="250"/>
      <c r="O217" s="250"/>
      <c r="P217" s="250"/>
      <c r="Q217" s="250"/>
      <c r="R217" s="250"/>
      <c r="S217" s="250"/>
      <c r="T217" s="251"/>
      <c r="U217" s="13"/>
      <c r="V217" s="13"/>
      <c r="W217" s="13"/>
      <c r="X217" s="13"/>
      <c r="Y217" s="13"/>
      <c r="Z217" s="13"/>
      <c r="AA217" s="13"/>
      <c r="AB217" s="13"/>
      <c r="AC217" s="13"/>
      <c r="AD217" s="13"/>
      <c r="AE217" s="13"/>
      <c r="AT217" s="252" t="s">
        <v>284</v>
      </c>
      <c r="AU217" s="252" t="s">
        <v>80</v>
      </c>
      <c r="AV217" s="13" t="s">
        <v>80</v>
      </c>
      <c r="AW217" s="13" t="s">
        <v>34</v>
      </c>
      <c r="AX217" s="13" t="s">
        <v>73</v>
      </c>
      <c r="AY217" s="252" t="s">
        <v>244</v>
      </c>
    </row>
    <row r="218" s="14" customFormat="1">
      <c r="A218" s="14"/>
      <c r="B218" s="253"/>
      <c r="C218" s="254"/>
      <c r="D218" s="241" t="s">
        <v>284</v>
      </c>
      <c r="E218" s="255" t="s">
        <v>19</v>
      </c>
      <c r="F218" s="256" t="s">
        <v>3910</v>
      </c>
      <c r="G218" s="254"/>
      <c r="H218" s="257">
        <v>2.6400000000000001</v>
      </c>
      <c r="I218" s="258"/>
      <c r="J218" s="254"/>
      <c r="K218" s="254"/>
      <c r="L218" s="259"/>
      <c r="M218" s="260"/>
      <c r="N218" s="261"/>
      <c r="O218" s="261"/>
      <c r="P218" s="261"/>
      <c r="Q218" s="261"/>
      <c r="R218" s="261"/>
      <c r="S218" s="261"/>
      <c r="T218" s="262"/>
      <c r="U218" s="14"/>
      <c r="V218" s="14"/>
      <c r="W218" s="14"/>
      <c r="X218" s="14"/>
      <c r="Y218" s="14"/>
      <c r="Z218" s="14"/>
      <c r="AA218" s="14"/>
      <c r="AB218" s="14"/>
      <c r="AC218" s="14"/>
      <c r="AD218" s="14"/>
      <c r="AE218" s="14"/>
      <c r="AT218" s="263" t="s">
        <v>284</v>
      </c>
      <c r="AU218" s="263" t="s">
        <v>80</v>
      </c>
      <c r="AV218" s="14" t="s">
        <v>82</v>
      </c>
      <c r="AW218" s="14" t="s">
        <v>34</v>
      </c>
      <c r="AX218" s="14" t="s">
        <v>73</v>
      </c>
      <c r="AY218" s="263" t="s">
        <v>244</v>
      </c>
    </row>
    <row r="219" s="15" customFormat="1">
      <c r="A219" s="15"/>
      <c r="B219" s="264"/>
      <c r="C219" s="265"/>
      <c r="D219" s="241" t="s">
        <v>284</v>
      </c>
      <c r="E219" s="266" t="s">
        <v>19</v>
      </c>
      <c r="F219" s="267" t="s">
        <v>287</v>
      </c>
      <c r="G219" s="265"/>
      <c r="H219" s="268">
        <v>30.332000000000001</v>
      </c>
      <c r="I219" s="269"/>
      <c r="J219" s="265"/>
      <c r="K219" s="265"/>
      <c r="L219" s="270"/>
      <c r="M219" s="271"/>
      <c r="N219" s="272"/>
      <c r="O219" s="272"/>
      <c r="P219" s="272"/>
      <c r="Q219" s="272"/>
      <c r="R219" s="272"/>
      <c r="S219" s="272"/>
      <c r="T219" s="273"/>
      <c r="U219" s="15"/>
      <c r="V219" s="15"/>
      <c r="W219" s="15"/>
      <c r="X219" s="15"/>
      <c r="Y219" s="15"/>
      <c r="Z219" s="15"/>
      <c r="AA219" s="15"/>
      <c r="AB219" s="15"/>
      <c r="AC219" s="15"/>
      <c r="AD219" s="15"/>
      <c r="AE219" s="15"/>
      <c r="AT219" s="274" t="s">
        <v>284</v>
      </c>
      <c r="AU219" s="274" t="s">
        <v>80</v>
      </c>
      <c r="AV219" s="15" t="s">
        <v>264</v>
      </c>
      <c r="AW219" s="15" t="s">
        <v>34</v>
      </c>
      <c r="AX219" s="15" t="s">
        <v>80</v>
      </c>
      <c r="AY219" s="274" t="s">
        <v>244</v>
      </c>
    </row>
    <row r="220" s="2" customFormat="1" ht="55.5" customHeight="1">
      <c r="A220" s="39"/>
      <c r="B220" s="40"/>
      <c r="C220" s="213" t="s">
        <v>458</v>
      </c>
      <c r="D220" s="213" t="s">
        <v>247</v>
      </c>
      <c r="E220" s="214" t="s">
        <v>2059</v>
      </c>
      <c r="F220" s="215" t="s">
        <v>3911</v>
      </c>
      <c r="G220" s="216" t="s">
        <v>730</v>
      </c>
      <c r="H220" s="217">
        <v>201.071</v>
      </c>
      <c r="I220" s="218"/>
      <c r="J220" s="219">
        <f>ROUND(I220*H220,2)</f>
        <v>0</v>
      </c>
      <c r="K220" s="215" t="s">
        <v>2104</v>
      </c>
      <c r="L220" s="45"/>
      <c r="M220" s="220" t="s">
        <v>19</v>
      </c>
      <c r="N220" s="221" t="s">
        <v>44</v>
      </c>
      <c r="O220" s="85"/>
      <c r="P220" s="222">
        <f>O220*H220</f>
        <v>0</v>
      </c>
      <c r="Q220" s="222">
        <v>0</v>
      </c>
      <c r="R220" s="222">
        <f>Q220*H220</f>
        <v>0</v>
      </c>
      <c r="S220" s="222">
        <v>0</v>
      </c>
      <c r="T220" s="223">
        <f>S220*H220</f>
        <v>0</v>
      </c>
      <c r="U220" s="39"/>
      <c r="V220" s="39"/>
      <c r="W220" s="39"/>
      <c r="X220" s="39"/>
      <c r="Y220" s="39"/>
      <c r="Z220" s="39"/>
      <c r="AA220" s="39"/>
      <c r="AB220" s="39"/>
      <c r="AC220" s="39"/>
      <c r="AD220" s="39"/>
      <c r="AE220" s="39"/>
      <c r="AR220" s="224" t="s">
        <v>1925</v>
      </c>
      <c r="AT220" s="224" t="s">
        <v>247</v>
      </c>
      <c r="AU220" s="224" t="s">
        <v>80</v>
      </c>
      <c r="AY220" s="18" t="s">
        <v>244</v>
      </c>
      <c r="BE220" s="225">
        <f>IF(N220="základní",J220,0)</f>
        <v>0</v>
      </c>
      <c r="BF220" s="225">
        <f>IF(N220="snížená",J220,0)</f>
        <v>0</v>
      </c>
      <c r="BG220" s="225">
        <f>IF(N220="zákl. přenesená",J220,0)</f>
        <v>0</v>
      </c>
      <c r="BH220" s="225">
        <f>IF(N220="sníž. přenesená",J220,0)</f>
        <v>0</v>
      </c>
      <c r="BI220" s="225">
        <f>IF(N220="nulová",J220,0)</f>
        <v>0</v>
      </c>
      <c r="BJ220" s="18" t="s">
        <v>80</v>
      </c>
      <c r="BK220" s="225">
        <f>ROUND(I220*H220,2)</f>
        <v>0</v>
      </c>
      <c r="BL220" s="18" t="s">
        <v>1925</v>
      </c>
      <c r="BM220" s="224" t="s">
        <v>586</v>
      </c>
    </row>
    <row r="221" s="13" customFormat="1">
      <c r="A221" s="13"/>
      <c r="B221" s="243"/>
      <c r="C221" s="244"/>
      <c r="D221" s="241" t="s">
        <v>284</v>
      </c>
      <c r="E221" s="245" t="s">
        <v>19</v>
      </c>
      <c r="F221" s="246" t="s">
        <v>3912</v>
      </c>
      <c r="G221" s="244"/>
      <c r="H221" s="245" t="s">
        <v>19</v>
      </c>
      <c r="I221" s="247"/>
      <c r="J221" s="244"/>
      <c r="K221" s="244"/>
      <c r="L221" s="248"/>
      <c r="M221" s="249"/>
      <c r="N221" s="250"/>
      <c r="O221" s="250"/>
      <c r="P221" s="250"/>
      <c r="Q221" s="250"/>
      <c r="R221" s="250"/>
      <c r="S221" s="250"/>
      <c r="T221" s="251"/>
      <c r="U221" s="13"/>
      <c r="V221" s="13"/>
      <c r="W221" s="13"/>
      <c r="X221" s="13"/>
      <c r="Y221" s="13"/>
      <c r="Z221" s="13"/>
      <c r="AA221" s="13"/>
      <c r="AB221" s="13"/>
      <c r="AC221" s="13"/>
      <c r="AD221" s="13"/>
      <c r="AE221" s="13"/>
      <c r="AT221" s="252" t="s">
        <v>284</v>
      </c>
      <c r="AU221" s="252" t="s">
        <v>80</v>
      </c>
      <c r="AV221" s="13" t="s">
        <v>80</v>
      </c>
      <c r="AW221" s="13" t="s">
        <v>34</v>
      </c>
      <c r="AX221" s="13" t="s">
        <v>73</v>
      </c>
      <c r="AY221" s="252" t="s">
        <v>244</v>
      </c>
    </row>
    <row r="222" s="14" customFormat="1">
      <c r="A222" s="14"/>
      <c r="B222" s="253"/>
      <c r="C222" s="254"/>
      <c r="D222" s="241" t="s">
        <v>284</v>
      </c>
      <c r="E222" s="255" t="s">
        <v>19</v>
      </c>
      <c r="F222" s="256" t="s">
        <v>3913</v>
      </c>
      <c r="G222" s="254"/>
      <c r="H222" s="257">
        <v>83.459999999999994</v>
      </c>
      <c r="I222" s="258"/>
      <c r="J222" s="254"/>
      <c r="K222" s="254"/>
      <c r="L222" s="259"/>
      <c r="M222" s="260"/>
      <c r="N222" s="261"/>
      <c r="O222" s="261"/>
      <c r="P222" s="261"/>
      <c r="Q222" s="261"/>
      <c r="R222" s="261"/>
      <c r="S222" s="261"/>
      <c r="T222" s="262"/>
      <c r="U222" s="14"/>
      <c r="V222" s="14"/>
      <c r="W222" s="14"/>
      <c r="X222" s="14"/>
      <c r="Y222" s="14"/>
      <c r="Z222" s="14"/>
      <c r="AA222" s="14"/>
      <c r="AB222" s="14"/>
      <c r="AC222" s="14"/>
      <c r="AD222" s="14"/>
      <c r="AE222" s="14"/>
      <c r="AT222" s="263" t="s">
        <v>284</v>
      </c>
      <c r="AU222" s="263" t="s">
        <v>80</v>
      </c>
      <c r="AV222" s="14" t="s">
        <v>82</v>
      </c>
      <c r="AW222" s="14" t="s">
        <v>34</v>
      </c>
      <c r="AX222" s="14" t="s">
        <v>73</v>
      </c>
      <c r="AY222" s="263" t="s">
        <v>244</v>
      </c>
    </row>
    <row r="223" s="13" customFormat="1">
      <c r="A223" s="13"/>
      <c r="B223" s="243"/>
      <c r="C223" s="244"/>
      <c r="D223" s="241" t="s">
        <v>284</v>
      </c>
      <c r="E223" s="245" t="s">
        <v>19</v>
      </c>
      <c r="F223" s="246" t="s">
        <v>3914</v>
      </c>
      <c r="G223" s="244"/>
      <c r="H223" s="245" t="s">
        <v>19</v>
      </c>
      <c r="I223" s="247"/>
      <c r="J223" s="244"/>
      <c r="K223" s="244"/>
      <c r="L223" s="248"/>
      <c r="M223" s="249"/>
      <c r="N223" s="250"/>
      <c r="O223" s="250"/>
      <c r="P223" s="250"/>
      <c r="Q223" s="250"/>
      <c r="R223" s="250"/>
      <c r="S223" s="250"/>
      <c r="T223" s="251"/>
      <c r="U223" s="13"/>
      <c r="V223" s="13"/>
      <c r="W223" s="13"/>
      <c r="X223" s="13"/>
      <c r="Y223" s="13"/>
      <c r="Z223" s="13"/>
      <c r="AA223" s="13"/>
      <c r="AB223" s="13"/>
      <c r="AC223" s="13"/>
      <c r="AD223" s="13"/>
      <c r="AE223" s="13"/>
      <c r="AT223" s="252" t="s">
        <v>284</v>
      </c>
      <c r="AU223" s="252" t="s">
        <v>80</v>
      </c>
      <c r="AV223" s="13" t="s">
        <v>80</v>
      </c>
      <c r="AW223" s="13" t="s">
        <v>34</v>
      </c>
      <c r="AX223" s="13" t="s">
        <v>73</v>
      </c>
      <c r="AY223" s="252" t="s">
        <v>244</v>
      </c>
    </row>
    <row r="224" s="14" customFormat="1">
      <c r="A224" s="14"/>
      <c r="B224" s="253"/>
      <c r="C224" s="254"/>
      <c r="D224" s="241" t="s">
        <v>284</v>
      </c>
      <c r="E224" s="255" t="s">
        <v>19</v>
      </c>
      <c r="F224" s="256" t="s">
        <v>3915</v>
      </c>
      <c r="G224" s="254"/>
      <c r="H224" s="257">
        <v>83.290999999999997</v>
      </c>
      <c r="I224" s="258"/>
      <c r="J224" s="254"/>
      <c r="K224" s="254"/>
      <c r="L224" s="259"/>
      <c r="M224" s="260"/>
      <c r="N224" s="261"/>
      <c r="O224" s="261"/>
      <c r="P224" s="261"/>
      <c r="Q224" s="261"/>
      <c r="R224" s="261"/>
      <c r="S224" s="261"/>
      <c r="T224" s="262"/>
      <c r="U224" s="14"/>
      <c r="V224" s="14"/>
      <c r="W224" s="14"/>
      <c r="X224" s="14"/>
      <c r="Y224" s="14"/>
      <c r="Z224" s="14"/>
      <c r="AA224" s="14"/>
      <c r="AB224" s="14"/>
      <c r="AC224" s="14"/>
      <c r="AD224" s="14"/>
      <c r="AE224" s="14"/>
      <c r="AT224" s="263" t="s">
        <v>284</v>
      </c>
      <c r="AU224" s="263" t="s">
        <v>80</v>
      </c>
      <c r="AV224" s="14" t="s">
        <v>82</v>
      </c>
      <c r="AW224" s="14" t="s">
        <v>34</v>
      </c>
      <c r="AX224" s="14" t="s">
        <v>73</v>
      </c>
      <c r="AY224" s="263" t="s">
        <v>244</v>
      </c>
    </row>
    <row r="225" s="13" customFormat="1">
      <c r="A225" s="13"/>
      <c r="B225" s="243"/>
      <c r="C225" s="244"/>
      <c r="D225" s="241" t="s">
        <v>284</v>
      </c>
      <c r="E225" s="245" t="s">
        <v>19</v>
      </c>
      <c r="F225" s="246" t="s">
        <v>3916</v>
      </c>
      <c r="G225" s="244"/>
      <c r="H225" s="245" t="s">
        <v>19</v>
      </c>
      <c r="I225" s="247"/>
      <c r="J225" s="244"/>
      <c r="K225" s="244"/>
      <c r="L225" s="248"/>
      <c r="M225" s="249"/>
      <c r="N225" s="250"/>
      <c r="O225" s="250"/>
      <c r="P225" s="250"/>
      <c r="Q225" s="250"/>
      <c r="R225" s="250"/>
      <c r="S225" s="250"/>
      <c r="T225" s="251"/>
      <c r="U225" s="13"/>
      <c r="V225" s="13"/>
      <c r="W225" s="13"/>
      <c r="X225" s="13"/>
      <c r="Y225" s="13"/>
      <c r="Z225" s="13"/>
      <c r="AA225" s="13"/>
      <c r="AB225" s="13"/>
      <c r="AC225" s="13"/>
      <c r="AD225" s="13"/>
      <c r="AE225" s="13"/>
      <c r="AT225" s="252" t="s">
        <v>284</v>
      </c>
      <c r="AU225" s="252" t="s">
        <v>80</v>
      </c>
      <c r="AV225" s="13" t="s">
        <v>80</v>
      </c>
      <c r="AW225" s="13" t="s">
        <v>34</v>
      </c>
      <c r="AX225" s="13" t="s">
        <v>73</v>
      </c>
      <c r="AY225" s="252" t="s">
        <v>244</v>
      </c>
    </row>
    <row r="226" s="14" customFormat="1">
      <c r="A226" s="14"/>
      <c r="B226" s="253"/>
      <c r="C226" s="254"/>
      <c r="D226" s="241" t="s">
        <v>284</v>
      </c>
      <c r="E226" s="255" t="s">
        <v>19</v>
      </c>
      <c r="F226" s="256" t="s">
        <v>3917</v>
      </c>
      <c r="G226" s="254"/>
      <c r="H226" s="257">
        <v>34.32</v>
      </c>
      <c r="I226" s="258"/>
      <c r="J226" s="254"/>
      <c r="K226" s="254"/>
      <c r="L226" s="259"/>
      <c r="M226" s="260"/>
      <c r="N226" s="261"/>
      <c r="O226" s="261"/>
      <c r="P226" s="261"/>
      <c r="Q226" s="261"/>
      <c r="R226" s="261"/>
      <c r="S226" s="261"/>
      <c r="T226" s="262"/>
      <c r="U226" s="14"/>
      <c r="V226" s="14"/>
      <c r="W226" s="14"/>
      <c r="X226" s="14"/>
      <c r="Y226" s="14"/>
      <c r="Z226" s="14"/>
      <c r="AA226" s="14"/>
      <c r="AB226" s="14"/>
      <c r="AC226" s="14"/>
      <c r="AD226" s="14"/>
      <c r="AE226" s="14"/>
      <c r="AT226" s="263" t="s">
        <v>284</v>
      </c>
      <c r="AU226" s="263" t="s">
        <v>80</v>
      </c>
      <c r="AV226" s="14" t="s">
        <v>82</v>
      </c>
      <c r="AW226" s="14" t="s">
        <v>34</v>
      </c>
      <c r="AX226" s="14" t="s">
        <v>73</v>
      </c>
      <c r="AY226" s="263" t="s">
        <v>244</v>
      </c>
    </row>
    <row r="227" s="15" customFormat="1">
      <c r="A227" s="15"/>
      <c r="B227" s="264"/>
      <c r="C227" s="265"/>
      <c r="D227" s="241" t="s">
        <v>284</v>
      </c>
      <c r="E227" s="266" t="s">
        <v>19</v>
      </c>
      <c r="F227" s="267" t="s">
        <v>287</v>
      </c>
      <c r="G227" s="265"/>
      <c r="H227" s="268">
        <v>201.07099999999997</v>
      </c>
      <c r="I227" s="269"/>
      <c r="J227" s="265"/>
      <c r="K227" s="265"/>
      <c r="L227" s="270"/>
      <c r="M227" s="271"/>
      <c r="N227" s="272"/>
      <c r="O227" s="272"/>
      <c r="P227" s="272"/>
      <c r="Q227" s="272"/>
      <c r="R227" s="272"/>
      <c r="S227" s="272"/>
      <c r="T227" s="273"/>
      <c r="U227" s="15"/>
      <c r="V227" s="15"/>
      <c r="W227" s="15"/>
      <c r="X227" s="15"/>
      <c r="Y227" s="15"/>
      <c r="Z227" s="15"/>
      <c r="AA227" s="15"/>
      <c r="AB227" s="15"/>
      <c r="AC227" s="15"/>
      <c r="AD227" s="15"/>
      <c r="AE227" s="15"/>
      <c r="AT227" s="274" t="s">
        <v>284</v>
      </c>
      <c r="AU227" s="274" t="s">
        <v>80</v>
      </c>
      <c r="AV227" s="15" t="s">
        <v>264</v>
      </c>
      <c r="AW227" s="15" t="s">
        <v>34</v>
      </c>
      <c r="AX227" s="15" t="s">
        <v>80</v>
      </c>
      <c r="AY227" s="274" t="s">
        <v>244</v>
      </c>
    </row>
    <row r="228" s="2" customFormat="1" ht="44.25" customHeight="1">
      <c r="A228" s="39"/>
      <c r="B228" s="40"/>
      <c r="C228" s="213" t="s">
        <v>462</v>
      </c>
      <c r="D228" s="213" t="s">
        <v>247</v>
      </c>
      <c r="E228" s="214" t="s">
        <v>3918</v>
      </c>
      <c r="F228" s="215" t="s">
        <v>3919</v>
      </c>
      <c r="G228" s="216" t="s">
        <v>258</v>
      </c>
      <c r="H228" s="217">
        <v>1</v>
      </c>
      <c r="I228" s="218"/>
      <c r="J228" s="219">
        <f>ROUND(I228*H228,2)</f>
        <v>0</v>
      </c>
      <c r="K228" s="215" t="s">
        <v>2104</v>
      </c>
      <c r="L228" s="45"/>
      <c r="M228" s="220" t="s">
        <v>19</v>
      </c>
      <c r="N228" s="221" t="s">
        <v>44</v>
      </c>
      <c r="O228" s="85"/>
      <c r="P228" s="222">
        <f>O228*H228</f>
        <v>0</v>
      </c>
      <c r="Q228" s="222">
        <v>0</v>
      </c>
      <c r="R228" s="222">
        <f>Q228*H228</f>
        <v>0</v>
      </c>
      <c r="S228" s="222">
        <v>0</v>
      </c>
      <c r="T228" s="223">
        <f>S228*H228</f>
        <v>0</v>
      </c>
      <c r="U228" s="39"/>
      <c r="V228" s="39"/>
      <c r="W228" s="39"/>
      <c r="X228" s="39"/>
      <c r="Y228" s="39"/>
      <c r="Z228" s="39"/>
      <c r="AA228" s="39"/>
      <c r="AB228" s="39"/>
      <c r="AC228" s="39"/>
      <c r="AD228" s="39"/>
      <c r="AE228" s="39"/>
      <c r="AR228" s="224" t="s">
        <v>1925</v>
      </c>
      <c r="AT228" s="224" t="s">
        <v>247</v>
      </c>
      <c r="AU228" s="224" t="s">
        <v>80</v>
      </c>
      <c r="AY228" s="18" t="s">
        <v>244</v>
      </c>
      <c r="BE228" s="225">
        <f>IF(N228="základní",J228,0)</f>
        <v>0</v>
      </c>
      <c r="BF228" s="225">
        <f>IF(N228="snížená",J228,0)</f>
        <v>0</v>
      </c>
      <c r="BG228" s="225">
        <f>IF(N228="zákl. přenesená",J228,0)</f>
        <v>0</v>
      </c>
      <c r="BH228" s="225">
        <f>IF(N228="sníž. přenesená",J228,0)</f>
        <v>0</v>
      </c>
      <c r="BI228" s="225">
        <f>IF(N228="nulová",J228,0)</f>
        <v>0</v>
      </c>
      <c r="BJ228" s="18" t="s">
        <v>80</v>
      </c>
      <c r="BK228" s="225">
        <f>ROUND(I228*H228,2)</f>
        <v>0</v>
      </c>
      <c r="BL228" s="18" t="s">
        <v>1925</v>
      </c>
      <c r="BM228" s="224" t="s">
        <v>594</v>
      </c>
    </row>
    <row r="229" s="13" customFormat="1">
      <c r="A229" s="13"/>
      <c r="B229" s="243"/>
      <c r="C229" s="244"/>
      <c r="D229" s="241" t="s">
        <v>284</v>
      </c>
      <c r="E229" s="245" t="s">
        <v>19</v>
      </c>
      <c r="F229" s="246" t="s">
        <v>3920</v>
      </c>
      <c r="G229" s="244"/>
      <c r="H229" s="245" t="s">
        <v>19</v>
      </c>
      <c r="I229" s="247"/>
      <c r="J229" s="244"/>
      <c r="K229" s="244"/>
      <c r="L229" s="248"/>
      <c r="M229" s="249"/>
      <c r="N229" s="250"/>
      <c r="O229" s="250"/>
      <c r="P229" s="250"/>
      <c r="Q229" s="250"/>
      <c r="R229" s="250"/>
      <c r="S229" s="250"/>
      <c r="T229" s="251"/>
      <c r="U229" s="13"/>
      <c r="V229" s="13"/>
      <c r="W229" s="13"/>
      <c r="X229" s="13"/>
      <c r="Y229" s="13"/>
      <c r="Z229" s="13"/>
      <c r="AA229" s="13"/>
      <c r="AB229" s="13"/>
      <c r="AC229" s="13"/>
      <c r="AD229" s="13"/>
      <c r="AE229" s="13"/>
      <c r="AT229" s="252" t="s">
        <v>284</v>
      </c>
      <c r="AU229" s="252" t="s">
        <v>80</v>
      </c>
      <c r="AV229" s="13" t="s">
        <v>80</v>
      </c>
      <c r="AW229" s="13" t="s">
        <v>34</v>
      </c>
      <c r="AX229" s="13" t="s">
        <v>73</v>
      </c>
      <c r="AY229" s="252" t="s">
        <v>244</v>
      </c>
    </row>
    <row r="230" s="14" customFormat="1">
      <c r="A230" s="14"/>
      <c r="B230" s="253"/>
      <c r="C230" s="254"/>
      <c r="D230" s="241" t="s">
        <v>284</v>
      </c>
      <c r="E230" s="255" t="s">
        <v>19</v>
      </c>
      <c r="F230" s="256" t="s">
        <v>80</v>
      </c>
      <c r="G230" s="254"/>
      <c r="H230" s="257">
        <v>1</v>
      </c>
      <c r="I230" s="258"/>
      <c r="J230" s="254"/>
      <c r="K230" s="254"/>
      <c r="L230" s="259"/>
      <c r="M230" s="260"/>
      <c r="N230" s="261"/>
      <c r="O230" s="261"/>
      <c r="P230" s="261"/>
      <c r="Q230" s="261"/>
      <c r="R230" s="261"/>
      <c r="S230" s="261"/>
      <c r="T230" s="262"/>
      <c r="U230" s="14"/>
      <c r="V230" s="14"/>
      <c r="W230" s="14"/>
      <c r="X230" s="14"/>
      <c r="Y230" s="14"/>
      <c r="Z230" s="14"/>
      <c r="AA230" s="14"/>
      <c r="AB230" s="14"/>
      <c r="AC230" s="14"/>
      <c r="AD230" s="14"/>
      <c r="AE230" s="14"/>
      <c r="AT230" s="263" t="s">
        <v>284</v>
      </c>
      <c r="AU230" s="263" t="s">
        <v>80</v>
      </c>
      <c r="AV230" s="14" t="s">
        <v>82</v>
      </c>
      <c r="AW230" s="14" t="s">
        <v>34</v>
      </c>
      <c r="AX230" s="14" t="s">
        <v>73</v>
      </c>
      <c r="AY230" s="263" t="s">
        <v>244</v>
      </c>
    </row>
    <row r="231" s="15" customFormat="1">
      <c r="A231" s="15"/>
      <c r="B231" s="264"/>
      <c r="C231" s="265"/>
      <c r="D231" s="241" t="s">
        <v>284</v>
      </c>
      <c r="E231" s="266" t="s">
        <v>19</v>
      </c>
      <c r="F231" s="267" t="s">
        <v>287</v>
      </c>
      <c r="G231" s="265"/>
      <c r="H231" s="268">
        <v>1</v>
      </c>
      <c r="I231" s="269"/>
      <c r="J231" s="265"/>
      <c r="K231" s="265"/>
      <c r="L231" s="270"/>
      <c r="M231" s="271"/>
      <c r="N231" s="272"/>
      <c r="O231" s="272"/>
      <c r="P231" s="272"/>
      <c r="Q231" s="272"/>
      <c r="R231" s="272"/>
      <c r="S231" s="272"/>
      <c r="T231" s="273"/>
      <c r="U231" s="15"/>
      <c r="V231" s="15"/>
      <c r="W231" s="15"/>
      <c r="X231" s="15"/>
      <c r="Y231" s="15"/>
      <c r="Z231" s="15"/>
      <c r="AA231" s="15"/>
      <c r="AB231" s="15"/>
      <c r="AC231" s="15"/>
      <c r="AD231" s="15"/>
      <c r="AE231" s="15"/>
      <c r="AT231" s="274" t="s">
        <v>284</v>
      </c>
      <c r="AU231" s="274" t="s">
        <v>80</v>
      </c>
      <c r="AV231" s="15" t="s">
        <v>264</v>
      </c>
      <c r="AW231" s="15" t="s">
        <v>34</v>
      </c>
      <c r="AX231" s="15" t="s">
        <v>80</v>
      </c>
      <c r="AY231" s="274" t="s">
        <v>244</v>
      </c>
    </row>
    <row r="232" s="2" customFormat="1" ht="49.05" customHeight="1">
      <c r="A232" s="39"/>
      <c r="B232" s="40"/>
      <c r="C232" s="213" t="s">
        <v>466</v>
      </c>
      <c r="D232" s="213" t="s">
        <v>247</v>
      </c>
      <c r="E232" s="214" t="s">
        <v>3921</v>
      </c>
      <c r="F232" s="215" t="s">
        <v>3922</v>
      </c>
      <c r="G232" s="216" t="s">
        <v>730</v>
      </c>
      <c r="H232" s="217">
        <v>7.524</v>
      </c>
      <c r="I232" s="218"/>
      <c r="J232" s="219">
        <f>ROUND(I232*H232,2)</f>
        <v>0</v>
      </c>
      <c r="K232" s="215" t="s">
        <v>2104</v>
      </c>
      <c r="L232" s="45"/>
      <c r="M232" s="220" t="s">
        <v>19</v>
      </c>
      <c r="N232" s="221" t="s">
        <v>44</v>
      </c>
      <c r="O232" s="85"/>
      <c r="P232" s="222">
        <f>O232*H232</f>
        <v>0</v>
      </c>
      <c r="Q232" s="222">
        <v>0</v>
      </c>
      <c r="R232" s="222">
        <f>Q232*H232</f>
        <v>0</v>
      </c>
      <c r="S232" s="222">
        <v>0</v>
      </c>
      <c r="T232" s="223">
        <f>S232*H232</f>
        <v>0</v>
      </c>
      <c r="U232" s="39"/>
      <c r="V232" s="39"/>
      <c r="W232" s="39"/>
      <c r="X232" s="39"/>
      <c r="Y232" s="39"/>
      <c r="Z232" s="39"/>
      <c r="AA232" s="39"/>
      <c r="AB232" s="39"/>
      <c r="AC232" s="39"/>
      <c r="AD232" s="39"/>
      <c r="AE232" s="39"/>
      <c r="AR232" s="224" t="s">
        <v>1925</v>
      </c>
      <c r="AT232" s="224" t="s">
        <v>247</v>
      </c>
      <c r="AU232" s="224" t="s">
        <v>80</v>
      </c>
      <c r="AY232" s="18" t="s">
        <v>244</v>
      </c>
      <c r="BE232" s="225">
        <f>IF(N232="základní",J232,0)</f>
        <v>0</v>
      </c>
      <c r="BF232" s="225">
        <f>IF(N232="snížená",J232,0)</f>
        <v>0</v>
      </c>
      <c r="BG232" s="225">
        <f>IF(N232="zákl. přenesená",J232,0)</f>
        <v>0</v>
      </c>
      <c r="BH232" s="225">
        <f>IF(N232="sníž. přenesená",J232,0)</f>
        <v>0</v>
      </c>
      <c r="BI232" s="225">
        <f>IF(N232="nulová",J232,0)</f>
        <v>0</v>
      </c>
      <c r="BJ232" s="18" t="s">
        <v>80</v>
      </c>
      <c r="BK232" s="225">
        <f>ROUND(I232*H232,2)</f>
        <v>0</v>
      </c>
      <c r="BL232" s="18" t="s">
        <v>1925</v>
      </c>
      <c r="BM232" s="224" t="s">
        <v>602</v>
      </c>
    </row>
    <row r="233" s="13" customFormat="1">
      <c r="A233" s="13"/>
      <c r="B233" s="243"/>
      <c r="C233" s="244"/>
      <c r="D233" s="241" t="s">
        <v>284</v>
      </c>
      <c r="E233" s="245" t="s">
        <v>19</v>
      </c>
      <c r="F233" s="246" t="s">
        <v>3923</v>
      </c>
      <c r="G233" s="244"/>
      <c r="H233" s="245" t="s">
        <v>19</v>
      </c>
      <c r="I233" s="247"/>
      <c r="J233" s="244"/>
      <c r="K233" s="244"/>
      <c r="L233" s="248"/>
      <c r="M233" s="249"/>
      <c r="N233" s="250"/>
      <c r="O233" s="250"/>
      <c r="P233" s="250"/>
      <c r="Q233" s="250"/>
      <c r="R233" s="250"/>
      <c r="S233" s="250"/>
      <c r="T233" s="251"/>
      <c r="U233" s="13"/>
      <c r="V233" s="13"/>
      <c r="W233" s="13"/>
      <c r="X233" s="13"/>
      <c r="Y233" s="13"/>
      <c r="Z233" s="13"/>
      <c r="AA233" s="13"/>
      <c r="AB233" s="13"/>
      <c r="AC233" s="13"/>
      <c r="AD233" s="13"/>
      <c r="AE233" s="13"/>
      <c r="AT233" s="252" t="s">
        <v>284</v>
      </c>
      <c r="AU233" s="252" t="s">
        <v>80</v>
      </c>
      <c r="AV233" s="13" t="s">
        <v>80</v>
      </c>
      <c r="AW233" s="13" t="s">
        <v>34</v>
      </c>
      <c r="AX233" s="13" t="s">
        <v>73</v>
      </c>
      <c r="AY233" s="252" t="s">
        <v>244</v>
      </c>
    </row>
    <row r="234" s="14" customFormat="1">
      <c r="A234" s="14"/>
      <c r="B234" s="253"/>
      <c r="C234" s="254"/>
      <c r="D234" s="241" t="s">
        <v>284</v>
      </c>
      <c r="E234" s="255" t="s">
        <v>19</v>
      </c>
      <c r="F234" s="256" t="s">
        <v>3891</v>
      </c>
      <c r="G234" s="254"/>
      <c r="H234" s="257">
        <v>7.524</v>
      </c>
      <c r="I234" s="258"/>
      <c r="J234" s="254"/>
      <c r="K234" s="254"/>
      <c r="L234" s="259"/>
      <c r="M234" s="260"/>
      <c r="N234" s="261"/>
      <c r="O234" s="261"/>
      <c r="P234" s="261"/>
      <c r="Q234" s="261"/>
      <c r="R234" s="261"/>
      <c r="S234" s="261"/>
      <c r="T234" s="262"/>
      <c r="U234" s="14"/>
      <c r="V234" s="14"/>
      <c r="W234" s="14"/>
      <c r="X234" s="14"/>
      <c r="Y234" s="14"/>
      <c r="Z234" s="14"/>
      <c r="AA234" s="14"/>
      <c r="AB234" s="14"/>
      <c r="AC234" s="14"/>
      <c r="AD234" s="14"/>
      <c r="AE234" s="14"/>
      <c r="AT234" s="263" t="s">
        <v>284</v>
      </c>
      <c r="AU234" s="263" t="s">
        <v>80</v>
      </c>
      <c r="AV234" s="14" t="s">
        <v>82</v>
      </c>
      <c r="AW234" s="14" t="s">
        <v>34</v>
      </c>
      <c r="AX234" s="14" t="s">
        <v>73</v>
      </c>
      <c r="AY234" s="263" t="s">
        <v>244</v>
      </c>
    </row>
    <row r="235" s="15" customFormat="1">
      <c r="A235" s="15"/>
      <c r="B235" s="264"/>
      <c r="C235" s="265"/>
      <c r="D235" s="241" t="s">
        <v>284</v>
      </c>
      <c r="E235" s="266" t="s">
        <v>19</v>
      </c>
      <c r="F235" s="267" t="s">
        <v>287</v>
      </c>
      <c r="G235" s="265"/>
      <c r="H235" s="268">
        <v>7.524</v>
      </c>
      <c r="I235" s="269"/>
      <c r="J235" s="265"/>
      <c r="K235" s="265"/>
      <c r="L235" s="270"/>
      <c r="M235" s="271"/>
      <c r="N235" s="272"/>
      <c r="O235" s="272"/>
      <c r="P235" s="272"/>
      <c r="Q235" s="272"/>
      <c r="R235" s="272"/>
      <c r="S235" s="272"/>
      <c r="T235" s="273"/>
      <c r="U235" s="15"/>
      <c r="V235" s="15"/>
      <c r="W235" s="15"/>
      <c r="X235" s="15"/>
      <c r="Y235" s="15"/>
      <c r="Z235" s="15"/>
      <c r="AA235" s="15"/>
      <c r="AB235" s="15"/>
      <c r="AC235" s="15"/>
      <c r="AD235" s="15"/>
      <c r="AE235" s="15"/>
      <c r="AT235" s="274" t="s">
        <v>284</v>
      </c>
      <c r="AU235" s="274" t="s">
        <v>80</v>
      </c>
      <c r="AV235" s="15" t="s">
        <v>264</v>
      </c>
      <c r="AW235" s="15" t="s">
        <v>34</v>
      </c>
      <c r="AX235" s="15" t="s">
        <v>80</v>
      </c>
      <c r="AY235" s="274" t="s">
        <v>244</v>
      </c>
    </row>
    <row r="236" s="2" customFormat="1" ht="49.05" customHeight="1">
      <c r="A236" s="39"/>
      <c r="B236" s="40"/>
      <c r="C236" s="213" t="s">
        <v>470</v>
      </c>
      <c r="D236" s="213" t="s">
        <v>247</v>
      </c>
      <c r="E236" s="214" t="s">
        <v>3924</v>
      </c>
      <c r="F236" s="215" t="s">
        <v>3925</v>
      </c>
      <c r="G236" s="216" t="s">
        <v>730</v>
      </c>
      <c r="H236" s="217">
        <v>15.862</v>
      </c>
      <c r="I236" s="218"/>
      <c r="J236" s="219">
        <f>ROUND(I236*H236,2)</f>
        <v>0</v>
      </c>
      <c r="K236" s="215" t="s">
        <v>2104</v>
      </c>
      <c r="L236" s="45"/>
      <c r="M236" s="220" t="s">
        <v>19</v>
      </c>
      <c r="N236" s="221" t="s">
        <v>44</v>
      </c>
      <c r="O236" s="85"/>
      <c r="P236" s="222">
        <f>O236*H236</f>
        <v>0</v>
      </c>
      <c r="Q236" s="222">
        <v>0</v>
      </c>
      <c r="R236" s="222">
        <f>Q236*H236</f>
        <v>0</v>
      </c>
      <c r="S236" s="222">
        <v>0</v>
      </c>
      <c r="T236" s="223">
        <f>S236*H236</f>
        <v>0</v>
      </c>
      <c r="U236" s="39"/>
      <c r="V236" s="39"/>
      <c r="W236" s="39"/>
      <c r="X236" s="39"/>
      <c r="Y236" s="39"/>
      <c r="Z236" s="39"/>
      <c r="AA236" s="39"/>
      <c r="AB236" s="39"/>
      <c r="AC236" s="39"/>
      <c r="AD236" s="39"/>
      <c r="AE236" s="39"/>
      <c r="AR236" s="224" t="s">
        <v>1925</v>
      </c>
      <c r="AT236" s="224" t="s">
        <v>247</v>
      </c>
      <c r="AU236" s="224" t="s">
        <v>80</v>
      </c>
      <c r="AY236" s="18" t="s">
        <v>244</v>
      </c>
      <c r="BE236" s="225">
        <f>IF(N236="základní",J236,0)</f>
        <v>0</v>
      </c>
      <c r="BF236" s="225">
        <f>IF(N236="snížená",J236,0)</f>
        <v>0</v>
      </c>
      <c r="BG236" s="225">
        <f>IF(N236="zákl. přenesená",J236,0)</f>
        <v>0</v>
      </c>
      <c r="BH236" s="225">
        <f>IF(N236="sníž. přenesená",J236,0)</f>
        <v>0</v>
      </c>
      <c r="BI236" s="225">
        <f>IF(N236="nulová",J236,0)</f>
        <v>0</v>
      </c>
      <c r="BJ236" s="18" t="s">
        <v>80</v>
      </c>
      <c r="BK236" s="225">
        <f>ROUND(I236*H236,2)</f>
        <v>0</v>
      </c>
      <c r="BL236" s="18" t="s">
        <v>1925</v>
      </c>
      <c r="BM236" s="224" t="s">
        <v>279</v>
      </c>
    </row>
    <row r="237" s="13" customFormat="1">
      <c r="A237" s="13"/>
      <c r="B237" s="243"/>
      <c r="C237" s="244"/>
      <c r="D237" s="241" t="s">
        <v>284</v>
      </c>
      <c r="E237" s="245" t="s">
        <v>19</v>
      </c>
      <c r="F237" s="246" t="s">
        <v>3926</v>
      </c>
      <c r="G237" s="244"/>
      <c r="H237" s="245" t="s">
        <v>19</v>
      </c>
      <c r="I237" s="247"/>
      <c r="J237" s="244"/>
      <c r="K237" s="244"/>
      <c r="L237" s="248"/>
      <c r="M237" s="249"/>
      <c r="N237" s="250"/>
      <c r="O237" s="250"/>
      <c r="P237" s="250"/>
      <c r="Q237" s="250"/>
      <c r="R237" s="250"/>
      <c r="S237" s="250"/>
      <c r="T237" s="251"/>
      <c r="U237" s="13"/>
      <c r="V237" s="13"/>
      <c r="W237" s="13"/>
      <c r="X237" s="13"/>
      <c r="Y237" s="13"/>
      <c r="Z237" s="13"/>
      <c r="AA237" s="13"/>
      <c r="AB237" s="13"/>
      <c r="AC237" s="13"/>
      <c r="AD237" s="13"/>
      <c r="AE237" s="13"/>
      <c r="AT237" s="252" t="s">
        <v>284</v>
      </c>
      <c r="AU237" s="252" t="s">
        <v>80</v>
      </c>
      <c r="AV237" s="13" t="s">
        <v>80</v>
      </c>
      <c r="AW237" s="13" t="s">
        <v>34</v>
      </c>
      <c r="AX237" s="13" t="s">
        <v>73</v>
      </c>
      <c r="AY237" s="252" t="s">
        <v>244</v>
      </c>
    </row>
    <row r="238" s="14" customFormat="1">
      <c r="A238" s="14"/>
      <c r="B238" s="253"/>
      <c r="C238" s="254"/>
      <c r="D238" s="241" t="s">
        <v>284</v>
      </c>
      <c r="E238" s="255" t="s">
        <v>19</v>
      </c>
      <c r="F238" s="256" t="s">
        <v>3893</v>
      </c>
      <c r="G238" s="254"/>
      <c r="H238" s="257">
        <v>15.862</v>
      </c>
      <c r="I238" s="258"/>
      <c r="J238" s="254"/>
      <c r="K238" s="254"/>
      <c r="L238" s="259"/>
      <c r="M238" s="260"/>
      <c r="N238" s="261"/>
      <c r="O238" s="261"/>
      <c r="P238" s="261"/>
      <c r="Q238" s="261"/>
      <c r="R238" s="261"/>
      <c r="S238" s="261"/>
      <c r="T238" s="262"/>
      <c r="U238" s="14"/>
      <c r="V238" s="14"/>
      <c r="W238" s="14"/>
      <c r="X238" s="14"/>
      <c r="Y238" s="14"/>
      <c r="Z238" s="14"/>
      <c r="AA238" s="14"/>
      <c r="AB238" s="14"/>
      <c r="AC238" s="14"/>
      <c r="AD238" s="14"/>
      <c r="AE238" s="14"/>
      <c r="AT238" s="263" t="s">
        <v>284</v>
      </c>
      <c r="AU238" s="263" t="s">
        <v>80</v>
      </c>
      <c r="AV238" s="14" t="s">
        <v>82</v>
      </c>
      <c r="AW238" s="14" t="s">
        <v>34</v>
      </c>
      <c r="AX238" s="14" t="s">
        <v>73</v>
      </c>
      <c r="AY238" s="263" t="s">
        <v>244</v>
      </c>
    </row>
    <row r="239" s="15" customFormat="1">
      <c r="A239" s="15"/>
      <c r="B239" s="264"/>
      <c r="C239" s="265"/>
      <c r="D239" s="241" t="s">
        <v>284</v>
      </c>
      <c r="E239" s="266" t="s">
        <v>19</v>
      </c>
      <c r="F239" s="267" t="s">
        <v>287</v>
      </c>
      <c r="G239" s="265"/>
      <c r="H239" s="268">
        <v>15.862</v>
      </c>
      <c r="I239" s="269"/>
      <c r="J239" s="265"/>
      <c r="K239" s="265"/>
      <c r="L239" s="270"/>
      <c r="M239" s="271"/>
      <c r="N239" s="272"/>
      <c r="O239" s="272"/>
      <c r="P239" s="272"/>
      <c r="Q239" s="272"/>
      <c r="R239" s="272"/>
      <c r="S239" s="272"/>
      <c r="T239" s="273"/>
      <c r="U239" s="15"/>
      <c r="V239" s="15"/>
      <c r="W239" s="15"/>
      <c r="X239" s="15"/>
      <c r="Y239" s="15"/>
      <c r="Z239" s="15"/>
      <c r="AA239" s="15"/>
      <c r="AB239" s="15"/>
      <c r="AC239" s="15"/>
      <c r="AD239" s="15"/>
      <c r="AE239" s="15"/>
      <c r="AT239" s="274" t="s">
        <v>284</v>
      </c>
      <c r="AU239" s="274" t="s">
        <v>80</v>
      </c>
      <c r="AV239" s="15" t="s">
        <v>264</v>
      </c>
      <c r="AW239" s="15" t="s">
        <v>34</v>
      </c>
      <c r="AX239" s="15" t="s">
        <v>80</v>
      </c>
      <c r="AY239" s="274" t="s">
        <v>244</v>
      </c>
    </row>
    <row r="240" s="2" customFormat="1" ht="49.05" customHeight="1">
      <c r="A240" s="39"/>
      <c r="B240" s="40"/>
      <c r="C240" s="213" t="s">
        <v>474</v>
      </c>
      <c r="D240" s="213" t="s">
        <v>247</v>
      </c>
      <c r="E240" s="214" t="s">
        <v>3927</v>
      </c>
      <c r="F240" s="215" t="s">
        <v>3928</v>
      </c>
      <c r="G240" s="216" t="s">
        <v>730</v>
      </c>
      <c r="H240" s="217">
        <v>13.682</v>
      </c>
      <c r="I240" s="218"/>
      <c r="J240" s="219">
        <f>ROUND(I240*H240,2)</f>
        <v>0</v>
      </c>
      <c r="K240" s="215" t="s">
        <v>2104</v>
      </c>
      <c r="L240" s="45"/>
      <c r="M240" s="220" t="s">
        <v>19</v>
      </c>
      <c r="N240" s="221" t="s">
        <v>44</v>
      </c>
      <c r="O240" s="85"/>
      <c r="P240" s="222">
        <f>O240*H240</f>
        <v>0</v>
      </c>
      <c r="Q240" s="222">
        <v>0</v>
      </c>
      <c r="R240" s="222">
        <f>Q240*H240</f>
        <v>0</v>
      </c>
      <c r="S240" s="222">
        <v>0</v>
      </c>
      <c r="T240" s="223">
        <f>S240*H240</f>
        <v>0</v>
      </c>
      <c r="U240" s="39"/>
      <c r="V240" s="39"/>
      <c r="W240" s="39"/>
      <c r="X240" s="39"/>
      <c r="Y240" s="39"/>
      <c r="Z240" s="39"/>
      <c r="AA240" s="39"/>
      <c r="AB240" s="39"/>
      <c r="AC240" s="39"/>
      <c r="AD240" s="39"/>
      <c r="AE240" s="39"/>
      <c r="AR240" s="224" t="s">
        <v>1925</v>
      </c>
      <c r="AT240" s="224" t="s">
        <v>247</v>
      </c>
      <c r="AU240" s="224" t="s">
        <v>80</v>
      </c>
      <c r="AY240" s="18" t="s">
        <v>244</v>
      </c>
      <c r="BE240" s="225">
        <f>IF(N240="základní",J240,0)</f>
        <v>0</v>
      </c>
      <c r="BF240" s="225">
        <f>IF(N240="snížená",J240,0)</f>
        <v>0</v>
      </c>
      <c r="BG240" s="225">
        <f>IF(N240="zákl. přenesená",J240,0)</f>
        <v>0</v>
      </c>
      <c r="BH240" s="225">
        <f>IF(N240="sníž. přenesená",J240,0)</f>
        <v>0</v>
      </c>
      <c r="BI240" s="225">
        <f>IF(N240="nulová",J240,0)</f>
        <v>0</v>
      </c>
      <c r="BJ240" s="18" t="s">
        <v>80</v>
      </c>
      <c r="BK240" s="225">
        <f>ROUND(I240*H240,2)</f>
        <v>0</v>
      </c>
      <c r="BL240" s="18" t="s">
        <v>1925</v>
      </c>
      <c r="BM240" s="224" t="s">
        <v>953</v>
      </c>
    </row>
    <row r="241" s="13" customFormat="1">
      <c r="A241" s="13"/>
      <c r="B241" s="243"/>
      <c r="C241" s="244"/>
      <c r="D241" s="241" t="s">
        <v>284</v>
      </c>
      <c r="E241" s="245" t="s">
        <v>19</v>
      </c>
      <c r="F241" s="246" t="s">
        <v>3929</v>
      </c>
      <c r="G241" s="244"/>
      <c r="H241" s="245" t="s">
        <v>19</v>
      </c>
      <c r="I241" s="247"/>
      <c r="J241" s="244"/>
      <c r="K241" s="244"/>
      <c r="L241" s="248"/>
      <c r="M241" s="249"/>
      <c r="N241" s="250"/>
      <c r="O241" s="250"/>
      <c r="P241" s="250"/>
      <c r="Q241" s="250"/>
      <c r="R241" s="250"/>
      <c r="S241" s="250"/>
      <c r="T241" s="251"/>
      <c r="U241" s="13"/>
      <c r="V241" s="13"/>
      <c r="W241" s="13"/>
      <c r="X241" s="13"/>
      <c r="Y241" s="13"/>
      <c r="Z241" s="13"/>
      <c r="AA241" s="13"/>
      <c r="AB241" s="13"/>
      <c r="AC241" s="13"/>
      <c r="AD241" s="13"/>
      <c r="AE241" s="13"/>
      <c r="AT241" s="252" t="s">
        <v>284</v>
      </c>
      <c r="AU241" s="252" t="s">
        <v>80</v>
      </c>
      <c r="AV241" s="13" t="s">
        <v>80</v>
      </c>
      <c r="AW241" s="13" t="s">
        <v>34</v>
      </c>
      <c r="AX241" s="13" t="s">
        <v>73</v>
      </c>
      <c r="AY241" s="252" t="s">
        <v>244</v>
      </c>
    </row>
    <row r="242" s="14" customFormat="1">
      <c r="A242" s="14"/>
      <c r="B242" s="253"/>
      <c r="C242" s="254"/>
      <c r="D242" s="241" t="s">
        <v>284</v>
      </c>
      <c r="E242" s="255" t="s">
        <v>19</v>
      </c>
      <c r="F242" s="256" t="s">
        <v>3898</v>
      </c>
      <c r="G242" s="254"/>
      <c r="H242" s="257">
        <v>13.682</v>
      </c>
      <c r="I242" s="258"/>
      <c r="J242" s="254"/>
      <c r="K242" s="254"/>
      <c r="L242" s="259"/>
      <c r="M242" s="260"/>
      <c r="N242" s="261"/>
      <c r="O242" s="261"/>
      <c r="P242" s="261"/>
      <c r="Q242" s="261"/>
      <c r="R242" s="261"/>
      <c r="S242" s="261"/>
      <c r="T242" s="262"/>
      <c r="U242" s="14"/>
      <c r="V242" s="14"/>
      <c r="W242" s="14"/>
      <c r="X242" s="14"/>
      <c r="Y242" s="14"/>
      <c r="Z242" s="14"/>
      <c r="AA242" s="14"/>
      <c r="AB242" s="14"/>
      <c r="AC242" s="14"/>
      <c r="AD242" s="14"/>
      <c r="AE242" s="14"/>
      <c r="AT242" s="263" t="s">
        <v>284</v>
      </c>
      <c r="AU242" s="263" t="s">
        <v>80</v>
      </c>
      <c r="AV242" s="14" t="s">
        <v>82</v>
      </c>
      <c r="AW242" s="14" t="s">
        <v>34</v>
      </c>
      <c r="AX242" s="14" t="s">
        <v>73</v>
      </c>
      <c r="AY242" s="263" t="s">
        <v>244</v>
      </c>
    </row>
    <row r="243" s="15" customFormat="1">
      <c r="A243" s="15"/>
      <c r="B243" s="264"/>
      <c r="C243" s="265"/>
      <c r="D243" s="241" t="s">
        <v>284</v>
      </c>
      <c r="E243" s="266" t="s">
        <v>19</v>
      </c>
      <c r="F243" s="267" t="s">
        <v>287</v>
      </c>
      <c r="G243" s="265"/>
      <c r="H243" s="268">
        <v>13.682</v>
      </c>
      <c r="I243" s="269"/>
      <c r="J243" s="265"/>
      <c r="K243" s="265"/>
      <c r="L243" s="270"/>
      <c r="M243" s="275"/>
      <c r="N243" s="276"/>
      <c r="O243" s="276"/>
      <c r="P243" s="276"/>
      <c r="Q243" s="276"/>
      <c r="R243" s="276"/>
      <c r="S243" s="276"/>
      <c r="T243" s="277"/>
      <c r="U243" s="15"/>
      <c r="V243" s="15"/>
      <c r="W243" s="15"/>
      <c r="X243" s="15"/>
      <c r="Y243" s="15"/>
      <c r="Z243" s="15"/>
      <c r="AA243" s="15"/>
      <c r="AB243" s="15"/>
      <c r="AC243" s="15"/>
      <c r="AD243" s="15"/>
      <c r="AE243" s="15"/>
      <c r="AT243" s="274" t="s">
        <v>284</v>
      </c>
      <c r="AU243" s="274" t="s">
        <v>80</v>
      </c>
      <c r="AV243" s="15" t="s">
        <v>264</v>
      </c>
      <c r="AW243" s="15" t="s">
        <v>34</v>
      </c>
      <c r="AX243" s="15" t="s">
        <v>80</v>
      </c>
      <c r="AY243" s="274" t="s">
        <v>244</v>
      </c>
    </row>
    <row r="244" s="2" customFormat="1" ht="6.96" customHeight="1">
      <c r="A244" s="39"/>
      <c r="B244" s="60"/>
      <c r="C244" s="61"/>
      <c r="D244" s="61"/>
      <c r="E244" s="61"/>
      <c r="F244" s="61"/>
      <c r="G244" s="61"/>
      <c r="H244" s="61"/>
      <c r="I244" s="61"/>
      <c r="J244" s="61"/>
      <c r="K244" s="61"/>
      <c r="L244" s="45"/>
      <c r="M244" s="39"/>
      <c r="O244" s="39"/>
      <c r="P244" s="39"/>
      <c r="Q244" s="39"/>
      <c r="R244" s="39"/>
      <c r="S244" s="39"/>
      <c r="T244" s="39"/>
      <c r="U244" s="39"/>
      <c r="V244" s="39"/>
      <c r="W244" s="39"/>
      <c r="X244" s="39"/>
      <c r="Y244" s="39"/>
      <c r="Z244" s="39"/>
      <c r="AA244" s="39"/>
      <c r="AB244" s="39"/>
      <c r="AC244" s="39"/>
      <c r="AD244" s="39"/>
      <c r="AE244" s="39"/>
    </row>
  </sheetData>
  <sheetProtection sheet="1" autoFilter="0" formatColumns="0" formatRows="0" objects="1" scenarios="1" spinCount="100000" saltValue="yNT0HZB1nneiN2RO+UQrq1EGkfvm+JgGOdW+zjRHHRYCfT5xrujzyvDOjpDnCefiSKUvuh8706+BCRGnjWGVBw==" hashValue="01TODAAdOEDXOCzcYcuC+D2wCJzdmEqPUbKIlRy2kKIzuEh9ft0rLVL9GJtjSrGy3vnG0wlNzxr73Brj1gH9dA==" algorithmName="SHA-512" password="CC35"/>
  <autoFilter ref="C81:K243"/>
  <mergeCells count="9">
    <mergeCell ref="E7:H7"/>
    <mergeCell ref="E9:H9"/>
    <mergeCell ref="E18:H18"/>
    <mergeCell ref="E27:H27"/>
    <mergeCell ref="E48:H48"/>
    <mergeCell ref="E50:H50"/>
    <mergeCell ref="E72:H72"/>
    <mergeCell ref="E74:H7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3930</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3931</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19</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3932</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
        <v>19</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
        <v>3933</v>
      </c>
      <c r="F24" s="39"/>
      <c r="G24" s="39"/>
      <c r="H24" s="39"/>
      <c r="I24" s="143" t="s">
        <v>28</v>
      </c>
      <c r="J24" s="134" t="s">
        <v>19</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ROUND(J93,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ROUND((SUM(BE93:BE297)),  2)</f>
        <v>0</v>
      </c>
      <c r="G33" s="39"/>
      <c r="H33" s="39"/>
      <c r="I33" s="158">
        <v>0.20999999999999999</v>
      </c>
      <c r="J33" s="157">
        <f>ROUND(((SUM(BE93:BE297))*I33),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ROUND((SUM(BF93:BF297)),  2)</f>
        <v>0</v>
      </c>
      <c r="G34" s="39"/>
      <c r="H34" s="39"/>
      <c r="I34" s="158">
        <v>0.12</v>
      </c>
      <c r="J34" s="157">
        <f>ROUND(((SUM(BF93:BF297))*I34),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ROUND((SUM(BG93:BG297)),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ROUND((SUM(BH93:BH297)),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ROUND((SUM(BI93:BI297)),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SO 12-71-01 - Doudleby nad Orlicí, výpravní budova - adaptace</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Doublevy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 xml:space="preserve">PRODIN a.s. </v>
      </c>
      <c r="K54" s="41"/>
      <c r="L54" s="145"/>
      <c r="S54" s="39"/>
      <c r="T54" s="39"/>
      <c r="U54" s="39"/>
      <c r="V54" s="39"/>
      <c r="W54" s="39"/>
      <c r="X54" s="39"/>
      <c r="Y54" s="39"/>
      <c r="Z54" s="39"/>
      <c r="AA54" s="39"/>
      <c r="AB54" s="39"/>
      <c r="AC54" s="39"/>
      <c r="AD54" s="39"/>
      <c r="AE54" s="39"/>
    </row>
    <row r="55" hidden="1" s="2" customFormat="1" ht="25.65" customHeight="1">
      <c r="A55" s="39"/>
      <c r="B55" s="40"/>
      <c r="C55" s="33" t="s">
        <v>29</v>
      </c>
      <c r="D55" s="41"/>
      <c r="E55" s="41"/>
      <c r="F55" s="28" t="str">
        <f>IF(E18="","",E18)</f>
        <v>Vyplň údaj</v>
      </c>
      <c r="G55" s="41"/>
      <c r="H55" s="41"/>
      <c r="I55" s="33" t="s">
        <v>35</v>
      </c>
      <c r="J55" s="37" t="str">
        <f>E24</f>
        <v>PRODIN a.s. - Richard Menšík</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J93</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620</v>
      </c>
      <c r="E60" s="178"/>
      <c r="F60" s="178"/>
      <c r="G60" s="178"/>
      <c r="H60" s="178"/>
      <c r="I60" s="178"/>
      <c r="J60" s="179">
        <f>J94</f>
        <v>0</v>
      </c>
      <c r="K60" s="176"/>
      <c r="L60" s="180"/>
      <c r="S60" s="9"/>
      <c r="T60" s="9"/>
      <c r="U60" s="9"/>
      <c r="V60" s="9"/>
      <c r="W60" s="9"/>
      <c r="X60" s="9"/>
      <c r="Y60" s="9"/>
      <c r="Z60" s="9"/>
      <c r="AA60" s="9"/>
      <c r="AB60" s="9"/>
      <c r="AC60" s="9"/>
      <c r="AD60" s="9"/>
      <c r="AE60" s="9"/>
    </row>
    <row r="61" hidden="1" s="10" customFormat="1" ht="19.92" customHeight="1">
      <c r="A61" s="10"/>
      <c r="B61" s="181"/>
      <c r="C61" s="126"/>
      <c r="D61" s="182" t="s">
        <v>3934</v>
      </c>
      <c r="E61" s="183"/>
      <c r="F61" s="183"/>
      <c r="G61" s="183"/>
      <c r="H61" s="183"/>
      <c r="I61" s="183"/>
      <c r="J61" s="184">
        <f>J95</f>
        <v>0</v>
      </c>
      <c r="K61" s="126"/>
      <c r="L61" s="185"/>
      <c r="S61" s="10"/>
      <c r="T61" s="10"/>
      <c r="U61" s="10"/>
      <c r="V61" s="10"/>
      <c r="W61" s="10"/>
      <c r="X61" s="10"/>
      <c r="Y61" s="10"/>
      <c r="Z61" s="10"/>
      <c r="AA61" s="10"/>
      <c r="AB61" s="10"/>
      <c r="AC61" s="10"/>
      <c r="AD61" s="10"/>
      <c r="AE61" s="10"/>
    </row>
    <row r="62" hidden="1" s="10" customFormat="1" ht="19.92" customHeight="1">
      <c r="A62" s="10"/>
      <c r="B62" s="181"/>
      <c r="C62" s="126"/>
      <c r="D62" s="182" t="s">
        <v>621</v>
      </c>
      <c r="E62" s="183"/>
      <c r="F62" s="183"/>
      <c r="G62" s="183"/>
      <c r="H62" s="183"/>
      <c r="I62" s="183"/>
      <c r="J62" s="184">
        <f>J122</f>
        <v>0</v>
      </c>
      <c r="K62" s="126"/>
      <c r="L62" s="185"/>
      <c r="S62" s="10"/>
      <c r="T62" s="10"/>
      <c r="U62" s="10"/>
      <c r="V62" s="10"/>
      <c r="W62" s="10"/>
      <c r="X62" s="10"/>
      <c r="Y62" s="10"/>
      <c r="Z62" s="10"/>
      <c r="AA62" s="10"/>
      <c r="AB62" s="10"/>
      <c r="AC62" s="10"/>
      <c r="AD62" s="10"/>
      <c r="AE62" s="10"/>
    </row>
    <row r="63" hidden="1" s="10" customFormat="1" ht="19.92" customHeight="1">
      <c r="A63" s="10"/>
      <c r="B63" s="181"/>
      <c r="C63" s="126"/>
      <c r="D63" s="182" t="s">
        <v>3935</v>
      </c>
      <c r="E63" s="183"/>
      <c r="F63" s="183"/>
      <c r="G63" s="183"/>
      <c r="H63" s="183"/>
      <c r="I63" s="183"/>
      <c r="J63" s="184">
        <f>J151</f>
        <v>0</v>
      </c>
      <c r="K63" s="126"/>
      <c r="L63" s="185"/>
      <c r="S63" s="10"/>
      <c r="T63" s="10"/>
      <c r="U63" s="10"/>
      <c r="V63" s="10"/>
      <c r="W63" s="10"/>
      <c r="X63" s="10"/>
      <c r="Y63" s="10"/>
      <c r="Z63" s="10"/>
      <c r="AA63" s="10"/>
      <c r="AB63" s="10"/>
      <c r="AC63" s="10"/>
      <c r="AD63" s="10"/>
      <c r="AE63" s="10"/>
    </row>
    <row r="64" hidden="1" s="10" customFormat="1" ht="19.92" customHeight="1">
      <c r="A64" s="10"/>
      <c r="B64" s="181"/>
      <c r="C64" s="126"/>
      <c r="D64" s="182" t="s">
        <v>3936</v>
      </c>
      <c r="E64" s="183"/>
      <c r="F64" s="183"/>
      <c r="G64" s="183"/>
      <c r="H64" s="183"/>
      <c r="I64" s="183"/>
      <c r="J64" s="184">
        <f>J171</f>
        <v>0</v>
      </c>
      <c r="K64" s="126"/>
      <c r="L64" s="185"/>
      <c r="S64" s="10"/>
      <c r="T64" s="10"/>
      <c r="U64" s="10"/>
      <c r="V64" s="10"/>
      <c r="W64" s="10"/>
      <c r="X64" s="10"/>
      <c r="Y64" s="10"/>
      <c r="Z64" s="10"/>
      <c r="AA64" s="10"/>
      <c r="AB64" s="10"/>
      <c r="AC64" s="10"/>
      <c r="AD64" s="10"/>
      <c r="AE64" s="10"/>
    </row>
    <row r="65" hidden="1" s="9" customFormat="1" ht="24.96" customHeight="1">
      <c r="A65" s="9"/>
      <c r="B65" s="175"/>
      <c r="C65" s="176"/>
      <c r="D65" s="177" t="s">
        <v>622</v>
      </c>
      <c r="E65" s="178"/>
      <c r="F65" s="178"/>
      <c r="G65" s="178"/>
      <c r="H65" s="178"/>
      <c r="I65" s="178"/>
      <c r="J65" s="179">
        <f>J174</f>
        <v>0</v>
      </c>
      <c r="K65" s="176"/>
      <c r="L65" s="180"/>
      <c r="S65" s="9"/>
      <c r="T65" s="9"/>
      <c r="U65" s="9"/>
      <c r="V65" s="9"/>
      <c r="W65" s="9"/>
      <c r="X65" s="9"/>
      <c r="Y65" s="9"/>
      <c r="Z65" s="9"/>
      <c r="AA65" s="9"/>
      <c r="AB65" s="9"/>
      <c r="AC65" s="9"/>
      <c r="AD65" s="9"/>
      <c r="AE65" s="9"/>
    </row>
    <row r="66" hidden="1" s="10" customFormat="1" ht="19.92" customHeight="1">
      <c r="A66" s="10"/>
      <c r="B66" s="181"/>
      <c r="C66" s="126"/>
      <c r="D66" s="182" t="s">
        <v>3937</v>
      </c>
      <c r="E66" s="183"/>
      <c r="F66" s="183"/>
      <c r="G66" s="183"/>
      <c r="H66" s="183"/>
      <c r="I66" s="183"/>
      <c r="J66" s="184">
        <f>J175</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3938</v>
      </c>
      <c r="E67" s="183"/>
      <c r="F67" s="183"/>
      <c r="G67" s="183"/>
      <c r="H67" s="183"/>
      <c r="I67" s="183"/>
      <c r="J67" s="184">
        <f>J186</f>
        <v>0</v>
      </c>
      <c r="K67" s="126"/>
      <c r="L67" s="185"/>
      <c r="S67" s="10"/>
      <c r="T67" s="10"/>
      <c r="U67" s="10"/>
      <c r="V67" s="10"/>
      <c r="W67" s="10"/>
      <c r="X67" s="10"/>
      <c r="Y67" s="10"/>
      <c r="Z67" s="10"/>
      <c r="AA67" s="10"/>
      <c r="AB67" s="10"/>
      <c r="AC67" s="10"/>
      <c r="AD67" s="10"/>
      <c r="AE67" s="10"/>
    </row>
    <row r="68" hidden="1" s="10" customFormat="1" ht="19.92" customHeight="1">
      <c r="A68" s="10"/>
      <c r="B68" s="181"/>
      <c r="C68" s="126"/>
      <c r="D68" s="182" t="s">
        <v>3939</v>
      </c>
      <c r="E68" s="183"/>
      <c r="F68" s="183"/>
      <c r="G68" s="183"/>
      <c r="H68" s="183"/>
      <c r="I68" s="183"/>
      <c r="J68" s="184">
        <f>J196</f>
        <v>0</v>
      </c>
      <c r="K68" s="126"/>
      <c r="L68" s="185"/>
      <c r="S68" s="10"/>
      <c r="T68" s="10"/>
      <c r="U68" s="10"/>
      <c r="V68" s="10"/>
      <c r="W68" s="10"/>
      <c r="X68" s="10"/>
      <c r="Y68" s="10"/>
      <c r="Z68" s="10"/>
      <c r="AA68" s="10"/>
      <c r="AB68" s="10"/>
      <c r="AC68" s="10"/>
      <c r="AD68" s="10"/>
      <c r="AE68" s="10"/>
    </row>
    <row r="69" hidden="1" s="10" customFormat="1" ht="19.92" customHeight="1">
      <c r="A69" s="10"/>
      <c r="B69" s="181"/>
      <c r="C69" s="126"/>
      <c r="D69" s="182" t="s">
        <v>3940</v>
      </c>
      <c r="E69" s="183"/>
      <c r="F69" s="183"/>
      <c r="G69" s="183"/>
      <c r="H69" s="183"/>
      <c r="I69" s="183"/>
      <c r="J69" s="184">
        <f>J251</f>
        <v>0</v>
      </c>
      <c r="K69" s="126"/>
      <c r="L69" s="185"/>
      <c r="S69" s="10"/>
      <c r="T69" s="10"/>
      <c r="U69" s="10"/>
      <c r="V69" s="10"/>
      <c r="W69" s="10"/>
      <c r="X69" s="10"/>
      <c r="Y69" s="10"/>
      <c r="Z69" s="10"/>
      <c r="AA69" s="10"/>
      <c r="AB69" s="10"/>
      <c r="AC69" s="10"/>
      <c r="AD69" s="10"/>
      <c r="AE69" s="10"/>
    </row>
    <row r="70" hidden="1" s="9" customFormat="1" ht="24.96" customHeight="1">
      <c r="A70" s="9"/>
      <c r="B70" s="175"/>
      <c r="C70" s="176"/>
      <c r="D70" s="177" t="s">
        <v>3941</v>
      </c>
      <c r="E70" s="178"/>
      <c r="F70" s="178"/>
      <c r="G70" s="178"/>
      <c r="H70" s="178"/>
      <c r="I70" s="178"/>
      <c r="J70" s="179">
        <f>J290</f>
        <v>0</v>
      </c>
      <c r="K70" s="176"/>
      <c r="L70" s="180"/>
      <c r="S70" s="9"/>
      <c r="T70" s="9"/>
      <c r="U70" s="9"/>
      <c r="V70" s="9"/>
      <c r="W70" s="9"/>
      <c r="X70" s="9"/>
      <c r="Y70" s="9"/>
      <c r="Z70" s="9"/>
      <c r="AA70" s="9"/>
      <c r="AB70" s="9"/>
      <c r="AC70" s="9"/>
      <c r="AD70" s="9"/>
      <c r="AE70" s="9"/>
    </row>
    <row r="71" hidden="1" s="10" customFormat="1" ht="19.92" customHeight="1">
      <c r="A71" s="10"/>
      <c r="B71" s="181"/>
      <c r="C71" s="126"/>
      <c r="D71" s="182" t="s">
        <v>3942</v>
      </c>
      <c r="E71" s="183"/>
      <c r="F71" s="183"/>
      <c r="G71" s="183"/>
      <c r="H71" s="183"/>
      <c r="I71" s="183"/>
      <c r="J71" s="184">
        <f>J291</f>
        <v>0</v>
      </c>
      <c r="K71" s="126"/>
      <c r="L71" s="185"/>
      <c r="S71" s="10"/>
      <c r="T71" s="10"/>
      <c r="U71" s="10"/>
      <c r="V71" s="10"/>
      <c r="W71" s="10"/>
      <c r="X71" s="10"/>
      <c r="Y71" s="10"/>
      <c r="Z71" s="10"/>
      <c r="AA71" s="10"/>
      <c r="AB71" s="10"/>
      <c r="AC71" s="10"/>
      <c r="AD71" s="10"/>
      <c r="AE71" s="10"/>
    </row>
    <row r="72" hidden="1" s="10" customFormat="1" ht="19.92" customHeight="1">
      <c r="A72" s="10"/>
      <c r="B72" s="181"/>
      <c r="C72" s="126"/>
      <c r="D72" s="182" t="s">
        <v>3943</v>
      </c>
      <c r="E72" s="183"/>
      <c r="F72" s="183"/>
      <c r="G72" s="183"/>
      <c r="H72" s="183"/>
      <c r="I72" s="183"/>
      <c r="J72" s="184">
        <f>J293</f>
        <v>0</v>
      </c>
      <c r="K72" s="126"/>
      <c r="L72" s="185"/>
      <c r="S72" s="10"/>
      <c r="T72" s="10"/>
      <c r="U72" s="10"/>
      <c r="V72" s="10"/>
      <c r="W72" s="10"/>
      <c r="X72" s="10"/>
      <c r="Y72" s="10"/>
      <c r="Z72" s="10"/>
      <c r="AA72" s="10"/>
      <c r="AB72" s="10"/>
      <c r="AC72" s="10"/>
      <c r="AD72" s="10"/>
      <c r="AE72" s="10"/>
    </row>
    <row r="73" hidden="1" s="10" customFormat="1" ht="19.92" customHeight="1">
      <c r="A73" s="10"/>
      <c r="B73" s="181"/>
      <c r="C73" s="126"/>
      <c r="D73" s="182" t="s">
        <v>3944</v>
      </c>
      <c r="E73" s="183"/>
      <c r="F73" s="183"/>
      <c r="G73" s="183"/>
      <c r="H73" s="183"/>
      <c r="I73" s="183"/>
      <c r="J73" s="184">
        <f>J296</f>
        <v>0</v>
      </c>
      <c r="K73" s="126"/>
      <c r="L73" s="185"/>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5"/>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5"/>
      <c r="S79" s="39"/>
      <c r="T79" s="39"/>
      <c r="U79" s="39"/>
      <c r="V79" s="39"/>
      <c r="W79" s="39"/>
      <c r="X79" s="39"/>
      <c r="Y79" s="39"/>
      <c r="Z79" s="39"/>
      <c r="AA79" s="39"/>
      <c r="AB79" s="39"/>
      <c r="AC79" s="39"/>
      <c r="AD79" s="39"/>
      <c r="AE79" s="39"/>
    </row>
    <row r="80" s="2" customFormat="1" ht="24.96" customHeight="1">
      <c r="A80" s="39"/>
      <c r="B80" s="40"/>
      <c r="C80" s="24" t="s">
        <v>228</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6.5" customHeight="1">
      <c r="A83" s="39"/>
      <c r="B83" s="40"/>
      <c r="C83" s="41"/>
      <c r="D83" s="41"/>
      <c r="E83" s="170" t="str">
        <f>E7</f>
        <v>Oprava zabezpečovacího zařízení v ŽST Doudleby n. O.</v>
      </c>
      <c r="F83" s="33"/>
      <c r="G83" s="33"/>
      <c r="H83" s="33"/>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217</v>
      </c>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6.5" customHeight="1">
      <c r="A85" s="39"/>
      <c r="B85" s="40"/>
      <c r="C85" s="41"/>
      <c r="D85" s="41"/>
      <c r="E85" s="70" t="str">
        <f>E9</f>
        <v>SO 12-71-01 - Doudleby nad Orlicí, výpravní budova - adaptace</v>
      </c>
      <c r="F85" s="41"/>
      <c r="G85" s="41"/>
      <c r="H85" s="41"/>
      <c r="I85" s="41"/>
      <c r="J85" s="41"/>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F12</f>
        <v>Doublevy nad Orlicí</v>
      </c>
      <c r="G87" s="41"/>
      <c r="H87" s="41"/>
      <c r="I87" s="33" t="s">
        <v>23</v>
      </c>
      <c r="J87" s="73" t="str">
        <f>IF(J12="","",J12)</f>
        <v>23. 6. 2026</v>
      </c>
      <c r="K87" s="41"/>
      <c r="L87" s="145"/>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E15</f>
        <v xml:space="preserve"> </v>
      </c>
      <c r="G89" s="41"/>
      <c r="H89" s="41"/>
      <c r="I89" s="33" t="s">
        <v>31</v>
      </c>
      <c r="J89" s="37" t="str">
        <f>E21</f>
        <v xml:space="preserve">PRODIN a.s. </v>
      </c>
      <c r="K89" s="41"/>
      <c r="L89" s="145"/>
      <c r="S89" s="39"/>
      <c r="T89" s="39"/>
      <c r="U89" s="39"/>
      <c r="V89" s="39"/>
      <c r="W89" s="39"/>
      <c r="X89" s="39"/>
      <c r="Y89" s="39"/>
      <c r="Z89" s="39"/>
      <c r="AA89" s="39"/>
      <c r="AB89" s="39"/>
      <c r="AC89" s="39"/>
      <c r="AD89" s="39"/>
      <c r="AE89" s="39"/>
    </row>
    <row r="90" s="2" customFormat="1" ht="25.65" customHeight="1">
      <c r="A90" s="39"/>
      <c r="B90" s="40"/>
      <c r="C90" s="33" t="s">
        <v>29</v>
      </c>
      <c r="D90" s="41"/>
      <c r="E90" s="41"/>
      <c r="F90" s="28" t="str">
        <f>IF(E18="","",E18)</f>
        <v>Vyplň údaj</v>
      </c>
      <c r="G90" s="41"/>
      <c r="H90" s="41"/>
      <c r="I90" s="33" t="s">
        <v>35</v>
      </c>
      <c r="J90" s="37" t="str">
        <f>E24</f>
        <v>PRODIN a.s. - Richard Menšík</v>
      </c>
      <c r="K90" s="41"/>
      <c r="L90" s="145"/>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5"/>
      <c r="S91" s="39"/>
      <c r="T91" s="39"/>
      <c r="U91" s="39"/>
      <c r="V91" s="39"/>
      <c r="W91" s="39"/>
      <c r="X91" s="39"/>
      <c r="Y91" s="39"/>
      <c r="Z91" s="39"/>
      <c r="AA91" s="39"/>
      <c r="AB91" s="39"/>
      <c r="AC91" s="39"/>
      <c r="AD91" s="39"/>
      <c r="AE91" s="39"/>
    </row>
    <row r="92" s="11" customFormat="1" ht="29.28" customHeight="1">
      <c r="A92" s="186"/>
      <c r="B92" s="187"/>
      <c r="C92" s="188" t="s">
        <v>229</v>
      </c>
      <c r="D92" s="189" t="s">
        <v>58</v>
      </c>
      <c r="E92" s="189" t="s">
        <v>54</v>
      </c>
      <c r="F92" s="189" t="s">
        <v>55</v>
      </c>
      <c r="G92" s="189" t="s">
        <v>230</v>
      </c>
      <c r="H92" s="189" t="s">
        <v>231</v>
      </c>
      <c r="I92" s="189" t="s">
        <v>232</v>
      </c>
      <c r="J92" s="189" t="s">
        <v>223</v>
      </c>
      <c r="K92" s="190" t="s">
        <v>233</v>
      </c>
      <c r="L92" s="191"/>
      <c r="M92" s="93" t="s">
        <v>19</v>
      </c>
      <c r="N92" s="94" t="s">
        <v>43</v>
      </c>
      <c r="O92" s="94" t="s">
        <v>234</v>
      </c>
      <c r="P92" s="94" t="s">
        <v>235</v>
      </c>
      <c r="Q92" s="94" t="s">
        <v>236</v>
      </c>
      <c r="R92" s="94" t="s">
        <v>237</v>
      </c>
      <c r="S92" s="94" t="s">
        <v>238</v>
      </c>
      <c r="T92" s="95" t="s">
        <v>239</v>
      </c>
      <c r="U92" s="186"/>
      <c r="V92" s="186"/>
      <c r="W92" s="186"/>
      <c r="X92" s="186"/>
      <c r="Y92" s="186"/>
      <c r="Z92" s="186"/>
      <c r="AA92" s="186"/>
      <c r="AB92" s="186"/>
      <c r="AC92" s="186"/>
      <c r="AD92" s="186"/>
      <c r="AE92" s="186"/>
    </row>
    <row r="93" s="2" customFormat="1" ht="22.8" customHeight="1">
      <c r="A93" s="39"/>
      <c r="B93" s="40"/>
      <c r="C93" s="100" t="s">
        <v>240</v>
      </c>
      <c r="D93" s="41"/>
      <c r="E93" s="41"/>
      <c r="F93" s="41"/>
      <c r="G93" s="41"/>
      <c r="H93" s="41"/>
      <c r="I93" s="41"/>
      <c r="J93" s="192">
        <f>BK93</f>
        <v>0</v>
      </c>
      <c r="K93" s="41"/>
      <c r="L93" s="45"/>
      <c r="M93" s="96"/>
      <c r="N93" s="193"/>
      <c r="O93" s="97"/>
      <c r="P93" s="194">
        <f>P94+P174+P290</f>
        <v>0</v>
      </c>
      <c r="Q93" s="97"/>
      <c r="R93" s="194">
        <f>R94+R174+R290</f>
        <v>8.3332589941700004</v>
      </c>
      <c r="S93" s="97"/>
      <c r="T93" s="195">
        <f>T94+T174+T290</f>
        <v>6.6842692200000009</v>
      </c>
      <c r="U93" s="39"/>
      <c r="V93" s="39"/>
      <c r="W93" s="39"/>
      <c r="X93" s="39"/>
      <c r="Y93" s="39"/>
      <c r="Z93" s="39"/>
      <c r="AA93" s="39"/>
      <c r="AB93" s="39"/>
      <c r="AC93" s="39"/>
      <c r="AD93" s="39"/>
      <c r="AE93" s="39"/>
      <c r="AT93" s="18" t="s">
        <v>72</v>
      </c>
      <c r="AU93" s="18" t="s">
        <v>224</v>
      </c>
      <c r="BK93" s="196">
        <f>BK94+BK174+BK290</f>
        <v>0</v>
      </c>
    </row>
    <row r="94" s="12" customFormat="1" ht="25.92" customHeight="1">
      <c r="A94" s="12"/>
      <c r="B94" s="197"/>
      <c r="C94" s="198"/>
      <c r="D94" s="199" t="s">
        <v>72</v>
      </c>
      <c r="E94" s="200" t="s">
        <v>624</v>
      </c>
      <c r="F94" s="200" t="s">
        <v>625</v>
      </c>
      <c r="G94" s="198"/>
      <c r="H94" s="198"/>
      <c r="I94" s="201"/>
      <c r="J94" s="202">
        <f>BK94</f>
        <v>0</v>
      </c>
      <c r="K94" s="198"/>
      <c r="L94" s="203"/>
      <c r="M94" s="204"/>
      <c r="N94" s="205"/>
      <c r="O94" s="205"/>
      <c r="P94" s="206">
        <f>P95+P122+P151+P171</f>
        <v>0</v>
      </c>
      <c r="Q94" s="205"/>
      <c r="R94" s="206">
        <f>R95+R122+R151+R171</f>
        <v>7.6264131099999997</v>
      </c>
      <c r="S94" s="205"/>
      <c r="T94" s="207">
        <f>T95+T122+T151+T171</f>
        <v>6.5237180000000006</v>
      </c>
      <c r="U94" s="12"/>
      <c r="V94" s="12"/>
      <c r="W94" s="12"/>
      <c r="X94" s="12"/>
      <c r="Y94" s="12"/>
      <c r="Z94" s="12"/>
      <c r="AA94" s="12"/>
      <c r="AB94" s="12"/>
      <c r="AC94" s="12"/>
      <c r="AD94" s="12"/>
      <c r="AE94" s="12"/>
      <c r="AR94" s="208" t="s">
        <v>80</v>
      </c>
      <c r="AT94" s="209" t="s">
        <v>72</v>
      </c>
      <c r="AU94" s="209" t="s">
        <v>73</v>
      </c>
      <c r="AY94" s="208" t="s">
        <v>244</v>
      </c>
      <c r="BK94" s="210">
        <f>BK95+BK122+BK151+BK171</f>
        <v>0</v>
      </c>
    </row>
    <row r="95" s="12" customFormat="1" ht="22.8" customHeight="1">
      <c r="A95" s="12"/>
      <c r="B95" s="197"/>
      <c r="C95" s="198"/>
      <c r="D95" s="199" t="s">
        <v>72</v>
      </c>
      <c r="E95" s="211" t="s">
        <v>275</v>
      </c>
      <c r="F95" s="211" t="s">
        <v>3945</v>
      </c>
      <c r="G95" s="198"/>
      <c r="H95" s="198"/>
      <c r="I95" s="201"/>
      <c r="J95" s="212">
        <f>BK95</f>
        <v>0</v>
      </c>
      <c r="K95" s="198"/>
      <c r="L95" s="203"/>
      <c r="M95" s="204"/>
      <c r="N95" s="205"/>
      <c r="O95" s="205"/>
      <c r="P95" s="206">
        <f>SUM(P96:P121)</f>
        <v>0</v>
      </c>
      <c r="Q95" s="205"/>
      <c r="R95" s="206">
        <f>SUM(R96:R121)</f>
        <v>7.6255930599999999</v>
      </c>
      <c r="S95" s="205"/>
      <c r="T95" s="207">
        <f>SUM(T96:T121)</f>
        <v>0</v>
      </c>
      <c r="U95" s="12"/>
      <c r="V95" s="12"/>
      <c r="W95" s="12"/>
      <c r="X95" s="12"/>
      <c r="Y95" s="12"/>
      <c r="Z95" s="12"/>
      <c r="AA95" s="12"/>
      <c r="AB95" s="12"/>
      <c r="AC95" s="12"/>
      <c r="AD95" s="12"/>
      <c r="AE95" s="12"/>
      <c r="AR95" s="208" t="s">
        <v>80</v>
      </c>
      <c r="AT95" s="209" t="s">
        <v>72</v>
      </c>
      <c r="AU95" s="209" t="s">
        <v>80</v>
      </c>
      <c r="AY95" s="208" t="s">
        <v>244</v>
      </c>
      <c r="BK95" s="210">
        <f>SUM(BK96:BK121)</f>
        <v>0</v>
      </c>
    </row>
    <row r="96" s="2" customFormat="1" ht="24.15" customHeight="1">
      <c r="A96" s="39"/>
      <c r="B96" s="40"/>
      <c r="C96" s="213" t="s">
        <v>80</v>
      </c>
      <c r="D96" s="213" t="s">
        <v>247</v>
      </c>
      <c r="E96" s="214" t="s">
        <v>3946</v>
      </c>
      <c r="F96" s="215" t="s">
        <v>3947</v>
      </c>
      <c r="G96" s="216" t="s">
        <v>339</v>
      </c>
      <c r="H96" s="217">
        <v>92.343000000000004</v>
      </c>
      <c r="I96" s="218"/>
      <c r="J96" s="219">
        <f>ROUND(I96*H96,2)</f>
        <v>0</v>
      </c>
      <c r="K96" s="215" t="s">
        <v>251</v>
      </c>
      <c r="L96" s="45"/>
      <c r="M96" s="220" t="s">
        <v>19</v>
      </c>
      <c r="N96" s="221" t="s">
        <v>44</v>
      </c>
      <c r="O96" s="85"/>
      <c r="P96" s="222">
        <f>O96*H96</f>
        <v>0</v>
      </c>
      <c r="Q96" s="222">
        <v>0.031800000000000002</v>
      </c>
      <c r="R96" s="222">
        <f>Q96*H96</f>
        <v>2.9365074000000004</v>
      </c>
      <c r="S96" s="222">
        <v>0</v>
      </c>
      <c r="T96" s="223">
        <f>S96*H96</f>
        <v>0</v>
      </c>
      <c r="U96" s="39"/>
      <c r="V96" s="39"/>
      <c r="W96" s="39"/>
      <c r="X96" s="39"/>
      <c r="Y96" s="39"/>
      <c r="Z96" s="39"/>
      <c r="AA96" s="39"/>
      <c r="AB96" s="39"/>
      <c r="AC96" s="39"/>
      <c r="AD96" s="39"/>
      <c r="AE96" s="39"/>
      <c r="AR96" s="224" t="s">
        <v>264</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264</v>
      </c>
      <c r="BM96" s="224" t="s">
        <v>3948</v>
      </c>
    </row>
    <row r="97" s="2" customFormat="1">
      <c r="A97" s="39"/>
      <c r="B97" s="40"/>
      <c r="C97" s="41"/>
      <c r="D97" s="226" t="s">
        <v>254</v>
      </c>
      <c r="E97" s="41"/>
      <c r="F97" s="227" t="s">
        <v>3949</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254</v>
      </c>
      <c r="AU97" s="18" t="s">
        <v>82</v>
      </c>
    </row>
    <row r="98" s="14" customFormat="1">
      <c r="A98" s="14"/>
      <c r="B98" s="253"/>
      <c r="C98" s="254"/>
      <c r="D98" s="241" t="s">
        <v>284</v>
      </c>
      <c r="E98" s="255" t="s">
        <v>19</v>
      </c>
      <c r="F98" s="256" t="s">
        <v>3950</v>
      </c>
      <c r="G98" s="254"/>
      <c r="H98" s="257">
        <v>32.594999999999999</v>
      </c>
      <c r="I98" s="258"/>
      <c r="J98" s="254"/>
      <c r="K98" s="254"/>
      <c r="L98" s="259"/>
      <c r="M98" s="260"/>
      <c r="N98" s="261"/>
      <c r="O98" s="261"/>
      <c r="P98" s="261"/>
      <c r="Q98" s="261"/>
      <c r="R98" s="261"/>
      <c r="S98" s="261"/>
      <c r="T98" s="262"/>
      <c r="U98" s="14"/>
      <c r="V98" s="14"/>
      <c r="W98" s="14"/>
      <c r="X98" s="14"/>
      <c r="Y98" s="14"/>
      <c r="Z98" s="14"/>
      <c r="AA98" s="14"/>
      <c r="AB98" s="14"/>
      <c r="AC98" s="14"/>
      <c r="AD98" s="14"/>
      <c r="AE98" s="14"/>
      <c r="AT98" s="263" t="s">
        <v>284</v>
      </c>
      <c r="AU98" s="263" t="s">
        <v>82</v>
      </c>
      <c r="AV98" s="14" t="s">
        <v>82</v>
      </c>
      <c r="AW98" s="14" t="s">
        <v>34</v>
      </c>
      <c r="AX98" s="14" t="s">
        <v>73</v>
      </c>
      <c r="AY98" s="263" t="s">
        <v>244</v>
      </c>
    </row>
    <row r="99" s="14" customFormat="1">
      <c r="A99" s="14"/>
      <c r="B99" s="253"/>
      <c r="C99" s="254"/>
      <c r="D99" s="241" t="s">
        <v>284</v>
      </c>
      <c r="E99" s="255" t="s">
        <v>19</v>
      </c>
      <c r="F99" s="256" t="s">
        <v>3951</v>
      </c>
      <c r="G99" s="254"/>
      <c r="H99" s="257">
        <v>-12.188000000000001</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73</v>
      </c>
      <c r="AY99" s="263" t="s">
        <v>244</v>
      </c>
    </row>
    <row r="100" s="14" customFormat="1">
      <c r="A100" s="14"/>
      <c r="B100" s="253"/>
      <c r="C100" s="254"/>
      <c r="D100" s="241" t="s">
        <v>284</v>
      </c>
      <c r="E100" s="255" t="s">
        <v>19</v>
      </c>
      <c r="F100" s="256" t="s">
        <v>3952</v>
      </c>
      <c r="G100" s="254"/>
      <c r="H100" s="257">
        <v>3.254</v>
      </c>
      <c r="I100" s="258"/>
      <c r="J100" s="254"/>
      <c r="K100" s="254"/>
      <c r="L100" s="259"/>
      <c r="M100" s="260"/>
      <c r="N100" s="261"/>
      <c r="O100" s="261"/>
      <c r="P100" s="261"/>
      <c r="Q100" s="261"/>
      <c r="R100" s="261"/>
      <c r="S100" s="261"/>
      <c r="T100" s="262"/>
      <c r="U100" s="14"/>
      <c r="V100" s="14"/>
      <c r="W100" s="14"/>
      <c r="X100" s="14"/>
      <c r="Y100" s="14"/>
      <c r="Z100" s="14"/>
      <c r="AA100" s="14"/>
      <c r="AB100" s="14"/>
      <c r="AC100" s="14"/>
      <c r="AD100" s="14"/>
      <c r="AE100" s="14"/>
      <c r="AT100" s="263" t="s">
        <v>284</v>
      </c>
      <c r="AU100" s="263" t="s">
        <v>82</v>
      </c>
      <c r="AV100" s="14" t="s">
        <v>82</v>
      </c>
      <c r="AW100" s="14" t="s">
        <v>34</v>
      </c>
      <c r="AX100" s="14" t="s">
        <v>73</v>
      </c>
      <c r="AY100" s="263" t="s">
        <v>244</v>
      </c>
    </row>
    <row r="101" s="16" customFormat="1">
      <c r="A101" s="16"/>
      <c r="B101" s="289"/>
      <c r="C101" s="290"/>
      <c r="D101" s="241" t="s">
        <v>284</v>
      </c>
      <c r="E101" s="291" t="s">
        <v>19</v>
      </c>
      <c r="F101" s="292" t="s">
        <v>3953</v>
      </c>
      <c r="G101" s="290"/>
      <c r="H101" s="293">
        <v>23.660999999999998</v>
      </c>
      <c r="I101" s="294"/>
      <c r="J101" s="290"/>
      <c r="K101" s="290"/>
      <c r="L101" s="295"/>
      <c r="M101" s="296"/>
      <c r="N101" s="297"/>
      <c r="O101" s="297"/>
      <c r="P101" s="297"/>
      <c r="Q101" s="297"/>
      <c r="R101" s="297"/>
      <c r="S101" s="297"/>
      <c r="T101" s="298"/>
      <c r="U101" s="16"/>
      <c r="V101" s="16"/>
      <c r="W101" s="16"/>
      <c r="X101" s="16"/>
      <c r="Y101" s="16"/>
      <c r="Z101" s="16"/>
      <c r="AA101" s="16"/>
      <c r="AB101" s="16"/>
      <c r="AC101" s="16"/>
      <c r="AD101" s="16"/>
      <c r="AE101" s="16"/>
      <c r="AT101" s="299" t="s">
        <v>284</v>
      </c>
      <c r="AU101" s="299" t="s">
        <v>82</v>
      </c>
      <c r="AV101" s="16" t="s">
        <v>243</v>
      </c>
      <c r="AW101" s="16" t="s">
        <v>34</v>
      </c>
      <c r="AX101" s="16" t="s">
        <v>73</v>
      </c>
      <c r="AY101" s="299" t="s">
        <v>244</v>
      </c>
    </row>
    <row r="102" s="14" customFormat="1">
      <c r="A102" s="14"/>
      <c r="B102" s="253"/>
      <c r="C102" s="254"/>
      <c r="D102" s="241" t="s">
        <v>284</v>
      </c>
      <c r="E102" s="255" t="s">
        <v>19</v>
      </c>
      <c r="F102" s="256" t="s">
        <v>3954</v>
      </c>
      <c r="G102" s="254"/>
      <c r="H102" s="257">
        <v>40.756999999999998</v>
      </c>
      <c r="I102" s="258"/>
      <c r="J102" s="254"/>
      <c r="K102" s="254"/>
      <c r="L102" s="259"/>
      <c r="M102" s="260"/>
      <c r="N102" s="261"/>
      <c r="O102" s="261"/>
      <c r="P102" s="261"/>
      <c r="Q102" s="261"/>
      <c r="R102" s="261"/>
      <c r="S102" s="261"/>
      <c r="T102" s="262"/>
      <c r="U102" s="14"/>
      <c r="V102" s="14"/>
      <c r="W102" s="14"/>
      <c r="X102" s="14"/>
      <c r="Y102" s="14"/>
      <c r="Z102" s="14"/>
      <c r="AA102" s="14"/>
      <c r="AB102" s="14"/>
      <c r="AC102" s="14"/>
      <c r="AD102" s="14"/>
      <c r="AE102" s="14"/>
      <c r="AT102" s="263" t="s">
        <v>284</v>
      </c>
      <c r="AU102" s="263" t="s">
        <v>82</v>
      </c>
      <c r="AV102" s="14" t="s">
        <v>82</v>
      </c>
      <c r="AW102" s="14" t="s">
        <v>34</v>
      </c>
      <c r="AX102" s="14" t="s">
        <v>73</v>
      </c>
      <c r="AY102" s="263" t="s">
        <v>244</v>
      </c>
    </row>
    <row r="103" s="14" customFormat="1">
      <c r="A103" s="14"/>
      <c r="B103" s="253"/>
      <c r="C103" s="254"/>
      <c r="D103" s="241" t="s">
        <v>284</v>
      </c>
      <c r="E103" s="255" t="s">
        <v>19</v>
      </c>
      <c r="F103" s="256" t="s">
        <v>3955</v>
      </c>
      <c r="G103" s="254"/>
      <c r="H103" s="257">
        <v>-8.1180000000000003</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73</v>
      </c>
      <c r="AY103" s="263" t="s">
        <v>244</v>
      </c>
    </row>
    <row r="104" s="14" customFormat="1">
      <c r="A104" s="14"/>
      <c r="B104" s="253"/>
      <c r="C104" s="254"/>
      <c r="D104" s="241" t="s">
        <v>284</v>
      </c>
      <c r="E104" s="255" t="s">
        <v>19</v>
      </c>
      <c r="F104" s="256" t="s">
        <v>3956</v>
      </c>
      <c r="G104" s="254"/>
      <c r="H104" s="257">
        <v>1.53</v>
      </c>
      <c r="I104" s="258"/>
      <c r="J104" s="254"/>
      <c r="K104" s="254"/>
      <c r="L104" s="259"/>
      <c r="M104" s="260"/>
      <c r="N104" s="261"/>
      <c r="O104" s="261"/>
      <c r="P104" s="261"/>
      <c r="Q104" s="261"/>
      <c r="R104" s="261"/>
      <c r="S104" s="261"/>
      <c r="T104" s="262"/>
      <c r="U104" s="14"/>
      <c r="V104" s="14"/>
      <c r="W104" s="14"/>
      <c r="X104" s="14"/>
      <c r="Y104" s="14"/>
      <c r="Z104" s="14"/>
      <c r="AA104" s="14"/>
      <c r="AB104" s="14"/>
      <c r="AC104" s="14"/>
      <c r="AD104" s="14"/>
      <c r="AE104" s="14"/>
      <c r="AT104" s="263" t="s">
        <v>284</v>
      </c>
      <c r="AU104" s="263" t="s">
        <v>82</v>
      </c>
      <c r="AV104" s="14" t="s">
        <v>82</v>
      </c>
      <c r="AW104" s="14" t="s">
        <v>34</v>
      </c>
      <c r="AX104" s="14" t="s">
        <v>73</v>
      </c>
      <c r="AY104" s="263" t="s">
        <v>244</v>
      </c>
    </row>
    <row r="105" s="16" customFormat="1">
      <c r="A105" s="16"/>
      <c r="B105" s="289"/>
      <c r="C105" s="290"/>
      <c r="D105" s="241" t="s">
        <v>284</v>
      </c>
      <c r="E105" s="291" t="s">
        <v>19</v>
      </c>
      <c r="F105" s="292" t="s">
        <v>3957</v>
      </c>
      <c r="G105" s="290"/>
      <c r="H105" s="293">
        <v>34.168999999999997</v>
      </c>
      <c r="I105" s="294"/>
      <c r="J105" s="290"/>
      <c r="K105" s="290"/>
      <c r="L105" s="295"/>
      <c r="M105" s="296"/>
      <c r="N105" s="297"/>
      <c r="O105" s="297"/>
      <c r="P105" s="297"/>
      <c r="Q105" s="297"/>
      <c r="R105" s="297"/>
      <c r="S105" s="297"/>
      <c r="T105" s="298"/>
      <c r="U105" s="16"/>
      <c r="V105" s="16"/>
      <c r="W105" s="16"/>
      <c r="X105" s="16"/>
      <c r="Y105" s="16"/>
      <c r="Z105" s="16"/>
      <c r="AA105" s="16"/>
      <c r="AB105" s="16"/>
      <c r="AC105" s="16"/>
      <c r="AD105" s="16"/>
      <c r="AE105" s="16"/>
      <c r="AT105" s="299" t="s">
        <v>284</v>
      </c>
      <c r="AU105" s="299" t="s">
        <v>82</v>
      </c>
      <c r="AV105" s="16" t="s">
        <v>243</v>
      </c>
      <c r="AW105" s="16" t="s">
        <v>34</v>
      </c>
      <c r="AX105" s="16" t="s">
        <v>73</v>
      </c>
      <c r="AY105" s="299" t="s">
        <v>244</v>
      </c>
    </row>
    <row r="106" s="14" customFormat="1">
      <c r="A106" s="14"/>
      <c r="B106" s="253"/>
      <c r="C106" s="254"/>
      <c r="D106" s="241" t="s">
        <v>284</v>
      </c>
      <c r="E106" s="255" t="s">
        <v>19</v>
      </c>
      <c r="F106" s="256" t="s">
        <v>3958</v>
      </c>
      <c r="G106" s="254"/>
      <c r="H106" s="257">
        <v>37.816000000000002</v>
      </c>
      <c r="I106" s="258"/>
      <c r="J106" s="254"/>
      <c r="K106" s="254"/>
      <c r="L106" s="259"/>
      <c r="M106" s="260"/>
      <c r="N106" s="261"/>
      <c r="O106" s="261"/>
      <c r="P106" s="261"/>
      <c r="Q106" s="261"/>
      <c r="R106" s="261"/>
      <c r="S106" s="261"/>
      <c r="T106" s="262"/>
      <c r="U106" s="14"/>
      <c r="V106" s="14"/>
      <c r="W106" s="14"/>
      <c r="X106" s="14"/>
      <c r="Y106" s="14"/>
      <c r="Z106" s="14"/>
      <c r="AA106" s="14"/>
      <c r="AB106" s="14"/>
      <c r="AC106" s="14"/>
      <c r="AD106" s="14"/>
      <c r="AE106" s="14"/>
      <c r="AT106" s="263" t="s">
        <v>284</v>
      </c>
      <c r="AU106" s="263" t="s">
        <v>82</v>
      </c>
      <c r="AV106" s="14" t="s">
        <v>82</v>
      </c>
      <c r="AW106" s="14" t="s">
        <v>34</v>
      </c>
      <c r="AX106" s="14" t="s">
        <v>73</v>
      </c>
      <c r="AY106" s="263" t="s">
        <v>244</v>
      </c>
    </row>
    <row r="107" s="14" customFormat="1">
      <c r="A107" s="14"/>
      <c r="B107" s="253"/>
      <c r="C107" s="254"/>
      <c r="D107" s="241" t="s">
        <v>284</v>
      </c>
      <c r="E107" s="255" t="s">
        <v>19</v>
      </c>
      <c r="F107" s="256" t="s">
        <v>3959</v>
      </c>
      <c r="G107" s="254"/>
      <c r="H107" s="257">
        <v>-4.0679999999999996</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73</v>
      </c>
      <c r="AY107" s="263" t="s">
        <v>244</v>
      </c>
    </row>
    <row r="108" s="14" customFormat="1">
      <c r="A108" s="14"/>
      <c r="B108" s="253"/>
      <c r="C108" s="254"/>
      <c r="D108" s="241" t="s">
        <v>284</v>
      </c>
      <c r="E108" s="255" t="s">
        <v>19</v>
      </c>
      <c r="F108" s="256" t="s">
        <v>3960</v>
      </c>
      <c r="G108" s="254"/>
      <c r="H108" s="257">
        <v>0.76500000000000001</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73</v>
      </c>
      <c r="AY108" s="263" t="s">
        <v>244</v>
      </c>
    </row>
    <row r="109" s="16" customFormat="1">
      <c r="A109" s="16"/>
      <c r="B109" s="289"/>
      <c r="C109" s="290"/>
      <c r="D109" s="241" t="s">
        <v>284</v>
      </c>
      <c r="E109" s="291" t="s">
        <v>19</v>
      </c>
      <c r="F109" s="292" t="s">
        <v>3961</v>
      </c>
      <c r="G109" s="290"/>
      <c r="H109" s="293">
        <v>34.513000000000005</v>
      </c>
      <c r="I109" s="294"/>
      <c r="J109" s="290"/>
      <c r="K109" s="290"/>
      <c r="L109" s="295"/>
      <c r="M109" s="296"/>
      <c r="N109" s="297"/>
      <c r="O109" s="297"/>
      <c r="P109" s="297"/>
      <c r="Q109" s="297"/>
      <c r="R109" s="297"/>
      <c r="S109" s="297"/>
      <c r="T109" s="298"/>
      <c r="U109" s="16"/>
      <c r="V109" s="16"/>
      <c r="W109" s="16"/>
      <c r="X109" s="16"/>
      <c r="Y109" s="16"/>
      <c r="Z109" s="16"/>
      <c r="AA109" s="16"/>
      <c r="AB109" s="16"/>
      <c r="AC109" s="16"/>
      <c r="AD109" s="16"/>
      <c r="AE109" s="16"/>
      <c r="AT109" s="299" t="s">
        <v>284</v>
      </c>
      <c r="AU109" s="299" t="s">
        <v>82</v>
      </c>
      <c r="AV109" s="16" t="s">
        <v>243</v>
      </c>
      <c r="AW109" s="16" t="s">
        <v>34</v>
      </c>
      <c r="AX109" s="16" t="s">
        <v>73</v>
      </c>
      <c r="AY109" s="299" t="s">
        <v>244</v>
      </c>
    </row>
    <row r="110" s="15" customFormat="1">
      <c r="A110" s="15"/>
      <c r="B110" s="264"/>
      <c r="C110" s="265"/>
      <c r="D110" s="241" t="s">
        <v>284</v>
      </c>
      <c r="E110" s="266" t="s">
        <v>19</v>
      </c>
      <c r="F110" s="267" t="s">
        <v>287</v>
      </c>
      <c r="G110" s="265"/>
      <c r="H110" s="268">
        <v>92.342999999999989</v>
      </c>
      <c r="I110" s="269"/>
      <c r="J110" s="265"/>
      <c r="K110" s="265"/>
      <c r="L110" s="270"/>
      <c r="M110" s="271"/>
      <c r="N110" s="272"/>
      <c r="O110" s="272"/>
      <c r="P110" s="272"/>
      <c r="Q110" s="272"/>
      <c r="R110" s="272"/>
      <c r="S110" s="272"/>
      <c r="T110" s="273"/>
      <c r="U110" s="15"/>
      <c r="V110" s="15"/>
      <c r="W110" s="15"/>
      <c r="X110" s="15"/>
      <c r="Y110" s="15"/>
      <c r="Z110" s="15"/>
      <c r="AA110" s="15"/>
      <c r="AB110" s="15"/>
      <c r="AC110" s="15"/>
      <c r="AD110" s="15"/>
      <c r="AE110" s="15"/>
      <c r="AT110" s="274" t="s">
        <v>284</v>
      </c>
      <c r="AU110" s="274" t="s">
        <v>82</v>
      </c>
      <c r="AV110" s="15" t="s">
        <v>264</v>
      </c>
      <c r="AW110" s="15" t="s">
        <v>34</v>
      </c>
      <c r="AX110" s="15" t="s">
        <v>80</v>
      </c>
      <c r="AY110" s="274" t="s">
        <v>244</v>
      </c>
    </row>
    <row r="111" s="2" customFormat="1" ht="21.75" customHeight="1">
      <c r="A111" s="39"/>
      <c r="B111" s="40"/>
      <c r="C111" s="213" t="s">
        <v>82</v>
      </c>
      <c r="D111" s="213" t="s">
        <v>247</v>
      </c>
      <c r="E111" s="214" t="s">
        <v>3962</v>
      </c>
      <c r="F111" s="215" t="s">
        <v>3963</v>
      </c>
      <c r="G111" s="216" t="s">
        <v>291</v>
      </c>
      <c r="H111" s="217">
        <v>1.8740000000000001</v>
      </c>
      <c r="I111" s="218"/>
      <c r="J111" s="219">
        <f>ROUND(I111*H111,2)</f>
        <v>0</v>
      </c>
      <c r="K111" s="215" t="s">
        <v>251</v>
      </c>
      <c r="L111" s="45"/>
      <c r="M111" s="220" t="s">
        <v>19</v>
      </c>
      <c r="N111" s="221" t="s">
        <v>44</v>
      </c>
      <c r="O111" s="85"/>
      <c r="P111" s="222">
        <f>O111*H111</f>
        <v>0</v>
      </c>
      <c r="Q111" s="222">
        <v>2.5018699999999998</v>
      </c>
      <c r="R111" s="222">
        <f>Q111*H111</f>
        <v>4.6885043800000004</v>
      </c>
      <c r="S111" s="222">
        <v>0</v>
      </c>
      <c r="T111" s="223">
        <f>S111*H111</f>
        <v>0</v>
      </c>
      <c r="U111" s="39"/>
      <c r="V111" s="39"/>
      <c r="W111" s="39"/>
      <c r="X111" s="39"/>
      <c r="Y111" s="39"/>
      <c r="Z111" s="39"/>
      <c r="AA111" s="39"/>
      <c r="AB111" s="39"/>
      <c r="AC111" s="39"/>
      <c r="AD111" s="39"/>
      <c r="AE111" s="39"/>
      <c r="AR111" s="224" t="s">
        <v>264</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264</v>
      </c>
      <c r="BM111" s="224" t="s">
        <v>3964</v>
      </c>
    </row>
    <row r="112" s="2" customFormat="1">
      <c r="A112" s="39"/>
      <c r="B112" s="40"/>
      <c r="C112" s="41"/>
      <c r="D112" s="226" t="s">
        <v>254</v>
      </c>
      <c r="E112" s="41"/>
      <c r="F112" s="227" t="s">
        <v>3965</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254</v>
      </c>
      <c r="AU112" s="18" t="s">
        <v>82</v>
      </c>
    </row>
    <row r="113" s="14" customFormat="1">
      <c r="A113" s="14"/>
      <c r="B113" s="253"/>
      <c r="C113" s="254"/>
      <c r="D113" s="241" t="s">
        <v>284</v>
      </c>
      <c r="E113" s="255" t="s">
        <v>19</v>
      </c>
      <c r="F113" s="256" t="s">
        <v>3966</v>
      </c>
      <c r="G113" s="254"/>
      <c r="H113" s="257">
        <v>1.8740000000000001</v>
      </c>
      <c r="I113" s="258"/>
      <c r="J113" s="254"/>
      <c r="K113" s="254"/>
      <c r="L113" s="259"/>
      <c r="M113" s="260"/>
      <c r="N113" s="261"/>
      <c r="O113" s="261"/>
      <c r="P113" s="261"/>
      <c r="Q113" s="261"/>
      <c r="R113" s="261"/>
      <c r="S113" s="261"/>
      <c r="T113" s="262"/>
      <c r="U113" s="14"/>
      <c r="V113" s="14"/>
      <c r="W113" s="14"/>
      <c r="X113" s="14"/>
      <c r="Y113" s="14"/>
      <c r="Z113" s="14"/>
      <c r="AA113" s="14"/>
      <c r="AB113" s="14"/>
      <c r="AC113" s="14"/>
      <c r="AD113" s="14"/>
      <c r="AE113" s="14"/>
      <c r="AT113" s="263" t="s">
        <v>284</v>
      </c>
      <c r="AU113" s="263" t="s">
        <v>82</v>
      </c>
      <c r="AV113" s="14" t="s">
        <v>82</v>
      </c>
      <c r="AW113" s="14" t="s">
        <v>34</v>
      </c>
      <c r="AX113" s="14" t="s">
        <v>80</v>
      </c>
      <c r="AY113" s="263" t="s">
        <v>244</v>
      </c>
    </row>
    <row r="114" s="2" customFormat="1" ht="21.75" customHeight="1">
      <c r="A114" s="39"/>
      <c r="B114" s="40"/>
      <c r="C114" s="213" t="s">
        <v>243</v>
      </c>
      <c r="D114" s="213" t="s">
        <v>247</v>
      </c>
      <c r="E114" s="214" t="s">
        <v>3967</v>
      </c>
      <c r="F114" s="215" t="s">
        <v>3968</v>
      </c>
      <c r="G114" s="216" t="s">
        <v>291</v>
      </c>
      <c r="H114" s="217">
        <v>1.8740000000000001</v>
      </c>
      <c r="I114" s="218"/>
      <c r="J114" s="219">
        <f>ROUND(I114*H114,2)</f>
        <v>0</v>
      </c>
      <c r="K114" s="215" t="s">
        <v>251</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264</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264</v>
      </c>
      <c r="BM114" s="224" t="s">
        <v>3969</v>
      </c>
    </row>
    <row r="115" s="2" customFormat="1">
      <c r="A115" s="39"/>
      <c r="B115" s="40"/>
      <c r="C115" s="41"/>
      <c r="D115" s="226" t="s">
        <v>254</v>
      </c>
      <c r="E115" s="41"/>
      <c r="F115" s="227" t="s">
        <v>3970</v>
      </c>
      <c r="G115" s="41"/>
      <c r="H115" s="41"/>
      <c r="I115" s="228"/>
      <c r="J115" s="41"/>
      <c r="K115" s="41"/>
      <c r="L115" s="45"/>
      <c r="M115" s="229"/>
      <c r="N115" s="230"/>
      <c r="O115" s="85"/>
      <c r="P115" s="85"/>
      <c r="Q115" s="85"/>
      <c r="R115" s="85"/>
      <c r="S115" s="85"/>
      <c r="T115" s="86"/>
      <c r="U115" s="39"/>
      <c r="V115" s="39"/>
      <c r="W115" s="39"/>
      <c r="X115" s="39"/>
      <c r="Y115" s="39"/>
      <c r="Z115" s="39"/>
      <c r="AA115" s="39"/>
      <c r="AB115" s="39"/>
      <c r="AC115" s="39"/>
      <c r="AD115" s="39"/>
      <c r="AE115" s="39"/>
      <c r="AT115" s="18" t="s">
        <v>254</v>
      </c>
      <c r="AU115" s="18" t="s">
        <v>82</v>
      </c>
    </row>
    <row r="116" s="14" customFormat="1">
      <c r="A116" s="14"/>
      <c r="B116" s="253"/>
      <c r="C116" s="254"/>
      <c r="D116" s="241" t="s">
        <v>284</v>
      </c>
      <c r="E116" s="255" t="s">
        <v>19</v>
      </c>
      <c r="F116" s="256" t="s">
        <v>3966</v>
      </c>
      <c r="G116" s="254"/>
      <c r="H116" s="257">
        <v>1.8740000000000001</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80</v>
      </c>
      <c r="AY116" s="263" t="s">
        <v>244</v>
      </c>
    </row>
    <row r="117" s="2" customFormat="1" ht="24.15" customHeight="1">
      <c r="A117" s="39"/>
      <c r="B117" s="40"/>
      <c r="C117" s="213" t="s">
        <v>264</v>
      </c>
      <c r="D117" s="213" t="s">
        <v>247</v>
      </c>
      <c r="E117" s="214" t="s">
        <v>3971</v>
      </c>
      <c r="F117" s="215" t="s">
        <v>3972</v>
      </c>
      <c r="G117" s="216" t="s">
        <v>250</v>
      </c>
      <c r="H117" s="217">
        <v>27.68</v>
      </c>
      <c r="I117" s="218"/>
      <c r="J117" s="219">
        <f>ROUND(I117*H117,2)</f>
        <v>0</v>
      </c>
      <c r="K117" s="215" t="s">
        <v>251</v>
      </c>
      <c r="L117" s="45"/>
      <c r="M117" s="220" t="s">
        <v>19</v>
      </c>
      <c r="N117" s="221" t="s">
        <v>44</v>
      </c>
      <c r="O117" s="85"/>
      <c r="P117" s="222">
        <f>O117*H117</f>
        <v>0</v>
      </c>
      <c r="Q117" s="222">
        <v>2.0999999999999999E-05</v>
      </c>
      <c r="R117" s="222">
        <f>Q117*H117</f>
        <v>0.00058127999999999999</v>
      </c>
      <c r="S117" s="222">
        <v>0</v>
      </c>
      <c r="T117" s="223">
        <f>S117*H117</f>
        <v>0</v>
      </c>
      <c r="U117" s="39"/>
      <c r="V117" s="39"/>
      <c r="W117" s="39"/>
      <c r="X117" s="39"/>
      <c r="Y117" s="39"/>
      <c r="Z117" s="39"/>
      <c r="AA117" s="39"/>
      <c r="AB117" s="39"/>
      <c r="AC117" s="39"/>
      <c r="AD117" s="39"/>
      <c r="AE117" s="39"/>
      <c r="AR117" s="224" t="s">
        <v>264</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264</v>
      </c>
      <c r="BM117" s="224" t="s">
        <v>3973</v>
      </c>
    </row>
    <row r="118" s="2" customFormat="1">
      <c r="A118" s="39"/>
      <c r="B118" s="40"/>
      <c r="C118" s="41"/>
      <c r="D118" s="226" t="s">
        <v>254</v>
      </c>
      <c r="E118" s="41"/>
      <c r="F118" s="227" t="s">
        <v>3974</v>
      </c>
      <c r="G118" s="41"/>
      <c r="H118" s="41"/>
      <c r="I118" s="228"/>
      <c r="J118" s="41"/>
      <c r="K118" s="41"/>
      <c r="L118" s="45"/>
      <c r="M118" s="229"/>
      <c r="N118" s="230"/>
      <c r="O118" s="85"/>
      <c r="P118" s="85"/>
      <c r="Q118" s="85"/>
      <c r="R118" s="85"/>
      <c r="S118" s="85"/>
      <c r="T118" s="86"/>
      <c r="U118" s="39"/>
      <c r="V118" s="39"/>
      <c r="W118" s="39"/>
      <c r="X118" s="39"/>
      <c r="Y118" s="39"/>
      <c r="Z118" s="39"/>
      <c r="AA118" s="39"/>
      <c r="AB118" s="39"/>
      <c r="AC118" s="39"/>
      <c r="AD118" s="39"/>
      <c r="AE118" s="39"/>
      <c r="AT118" s="18" t="s">
        <v>254</v>
      </c>
      <c r="AU118" s="18" t="s">
        <v>82</v>
      </c>
    </row>
    <row r="119" s="14" customFormat="1">
      <c r="A119" s="14"/>
      <c r="B119" s="253"/>
      <c r="C119" s="254"/>
      <c r="D119" s="241" t="s">
        <v>284</v>
      </c>
      <c r="E119" s="255" t="s">
        <v>19</v>
      </c>
      <c r="F119" s="256" t="s">
        <v>3975</v>
      </c>
      <c r="G119" s="254"/>
      <c r="H119" s="257">
        <v>15.380000000000001</v>
      </c>
      <c r="I119" s="258"/>
      <c r="J119" s="254"/>
      <c r="K119" s="254"/>
      <c r="L119" s="259"/>
      <c r="M119" s="260"/>
      <c r="N119" s="261"/>
      <c r="O119" s="261"/>
      <c r="P119" s="261"/>
      <c r="Q119" s="261"/>
      <c r="R119" s="261"/>
      <c r="S119" s="261"/>
      <c r="T119" s="262"/>
      <c r="U119" s="14"/>
      <c r="V119" s="14"/>
      <c r="W119" s="14"/>
      <c r="X119" s="14"/>
      <c r="Y119" s="14"/>
      <c r="Z119" s="14"/>
      <c r="AA119" s="14"/>
      <c r="AB119" s="14"/>
      <c r="AC119" s="14"/>
      <c r="AD119" s="14"/>
      <c r="AE119" s="14"/>
      <c r="AT119" s="263" t="s">
        <v>284</v>
      </c>
      <c r="AU119" s="263" t="s">
        <v>82</v>
      </c>
      <c r="AV119" s="14" t="s">
        <v>82</v>
      </c>
      <c r="AW119" s="14" t="s">
        <v>34</v>
      </c>
      <c r="AX119" s="14" t="s">
        <v>73</v>
      </c>
      <c r="AY119" s="263" t="s">
        <v>244</v>
      </c>
    </row>
    <row r="120" s="14" customFormat="1">
      <c r="A120" s="14"/>
      <c r="B120" s="253"/>
      <c r="C120" s="254"/>
      <c r="D120" s="241" t="s">
        <v>284</v>
      </c>
      <c r="E120" s="255" t="s">
        <v>19</v>
      </c>
      <c r="F120" s="256" t="s">
        <v>3976</v>
      </c>
      <c r="G120" s="254"/>
      <c r="H120" s="257">
        <v>12.300000000000001</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73</v>
      </c>
      <c r="AY120" s="263" t="s">
        <v>244</v>
      </c>
    </row>
    <row r="121" s="15" customFormat="1">
      <c r="A121" s="15"/>
      <c r="B121" s="264"/>
      <c r="C121" s="265"/>
      <c r="D121" s="241" t="s">
        <v>284</v>
      </c>
      <c r="E121" s="266" t="s">
        <v>19</v>
      </c>
      <c r="F121" s="267" t="s">
        <v>287</v>
      </c>
      <c r="G121" s="265"/>
      <c r="H121" s="268">
        <v>27.68</v>
      </c>
      <c r="I121" s="269"/>
      <c r="J121" s="265"/>
      <c r="K121" s="265"/>
      <c r="L121" s="270"/>
      <c r="M121" s="271"/>
      <c r="N121" s="272"/>
      <c r="O121" s="272"/>
      <c r="P121" s="272"/>
      <c r="Q121" s="272"/>
      <c r="R121" s="272"/>
      <c r="S121" s="272"/>
      <c r="T121" s="273"/>
      <c r="U121" s="15"/>
      <c r="V121" s="15"/>
      <c r="W121" s="15"/>
      <c r="X121" s="15"/>
      <c r="Y121" s="15"/>
      <c r="Z121" s="15"/>
      <c r="AA121" s="15"/>
      <c r="AB121" s="15"/>
      <c r="AC121" s="15"/>
      <c r="AD121" s="15"/>
      <c r="AE121" s="15"/>
      <c r="AT121" s="274" t="s">
        <v>284</v>
      </c>
      <c r="AU121" s="274" t="s">
        <v>82</v>
      </c>
      <c r="AV121" s="15" t="s">
        <v>264</v>
      </c>
      <c r="AW121" s="15" t="s">
        <v>34</v>
      </c>
      <c r="AX121" s="15" t="s">
        <v>80</v>
      </c>
      <c r="AY121" s="274" t="s">
        <v>244</v>
      </c>
    </row>
    <row r="122" s="12" customFormat="1" ht="22.8" customHeight="1">
      <c r="A122" s="12"/>
      <c r="B122" s="197"/>
      <c r="C122" s="198"/>
      <c r="D122" s="199" t="s">
        <v>72</v>
      </c>
      <c r="E122" s="211" t="s">
        <v>302</v>
      </c>
      <c r="F122" s="211" t="s">
        <v>626</v>
      </c>
      <c r="G122" s="198"/>
      <c r="H122" s="198"/>
      <c r="I122" s="201"/>
      <c r="J122" s="212">
        <f>BK122</f>
        <v>0</v>
      </c>
      <c r="K122" s="198"/>
      <c r="L122" s="203"/>
      <c r="M122" s="204"/>
      <c r="N122" s="205"/>
      <c r="O122" s="205"/>
      <c r="P122" s="206">
        <f>SUM(P123:P150)</f>
        <v>0</v>
      </c>
      <c r="Q122" s="205"/>
      <c r="R122" s="206">
        <f>SUM(R123:R150)</f>
        <v>0.0008200499999999999</v>
      </c>
      <c r="S122" s="205"/>
      <c r="T122" s="207">
        <f>SUM(T123:T150)</f>
        <v>6.5237180000000006</v>
      </c>
      <c r="U122" s="12"/>
      <c r="V122" s="12"/>
      <c r="W122" s="12"/>
      <c r="X122" s="12"/>
      <c r="Y122" s="12"/>
      <c r="Z122" s="12"/>
      <c r="AA122" s="12"/>
      <c r="AB122" s="12"/>
      <c r="AC122" s="12"/>
      <c r="AD122" s="12"/>
      <c r="AE122" s="12"/>
      <c r="AR122" s="208" t="s">
        <v>80</v>
      </c>
      <c r="AT122" s="209" t="s">
        <v>72</v>
      </c>
      <c r="AU122" s="209" t="s">
        <v>80</v>
      </c>
      <c r="AY122" s="208" t="s">
        <v>244</v>
      </c>
      <c r="BK122" s="210">
        <f>SUM(BK123:BK150)</f>
        <v>0</v>
      </c>
    </row>
    <row r="123" s="2" customFormat="1" ht="24.15" customHeight="1">
      <c r="A123" s="39"/>
      <c r="B123" s="40"/>
      <c r="C123" s="213" t="s">
        <v>269</v>
      </c>
      <c r="D123" s="213" t="s">
        <v>247</v>
      </c>
      <c r="E123" s="214" t="s">
        <v>3977</v>
      </c>
      <c r="F123" s="215" t="s">
        <v>3978</v>
      </c>
      <c r="G123" s="216" t="s">
        <v>339</v>
      </c>
      <c r="H123" s="217">
        <v>23.43</v>
      </c>
      <c r="I123" s="218"/>
      <c r="J123" s="219">
        <f>ROUND(I123*H123,2)</f>
        <v>0</v>
      </c>
      <c r="K123" s="215" t="s">
        <v>251</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264</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264</v>
      </c>
      <c r="BM123" s="224" t="s">
        <v>3979</v>
      </c>
    </row>
    <row r="124" s="2" customFormat="1">
      <c r="A124" s="39"/>
      <c r="B124" s="40"/>
      <c r="C124" s="41"/>
      <c r="D124" s="226" t="s">
        <v>254</v>
      </c>
      <c r="E124" s="41"/>
      <c r="F124" s="227" t="s">
        <v>3980</v>
      </c>
      <c r="G124" s="41"/>
      <c r="H124" s="41"/>
      <c r="I124" s="228"/>
      <c r="J124" s="41"/>
      <c r="K124" s="41"/>
      <c r="L124" s="45"/>
      <c r="M124" s="229"/>
      <c r="N124" s="230"/>
      <c r="O124" s="85"/>
      <c r="P124" s="85"/>
      <c r="Q124" s="85"/>
      <c r="R124" s="85"/>
      <c r="S124" s="85"/>
      <c r="T124" s="86"/>
      <c r="U124" s="39"/>
      <c r="V124" s="39"/>
      <c r="W124" s="39"/>
      <c r="X124" s="39"/>
      <c r="Y124" s="39"/>
      <c r="Z124" s="39"/>
      <c r="AA124" s="39"/>
      <c r="AB124" s="39"/>
      <c r="AC124" s="39"/>
      <c r="AD124" s="39"/>
      <c r="AE124" s="39"/>
      <c r="AT124" s="18" t="s">
        <v>254</v>
      </c>
      <c r="AU124" s="18" t="s">
        <v>82</v>
      </c>
    </row>
    <row r="125" s="14" customFormat="1">
      <c r="A125" s="14"/>
      <c r="B125" s="253"/>
      <c r="C125" s="254"/>
      <c r="D125" s="241" t="s">
        <v>284</v>
      </c>
      <c r="E125" s="255" t="s">
        <v>19</v>
      </c>
      <c r="F125" s="256" t="s">
        <v>3981</v>
      </c>
      <c r="G125" s="254"/>
      <c r="H125" s="257">
        <v>9.3300000000000001</v>
      </c>
      <c r="I125" s="258"/>
      <c r="J125" s="254"/>
      <c r="K125" s="254"/>
      <c r="L125" s="259"/>
      <c r="M125" s="260"/>
      <c r="N125" s="261"/>
      <c r="O125" s="261"/>
      <c r="P125" s="261"/>
      <c r="Q125" s="261"/>
      <c r="R125" s="261"/>
      <c r="S125" s="261"/>
      <c r="T125" s="262"/>
      <c r="U125" s="14"/>
      <c r="V125" s="14"/>
      <c r="W125" s="14"/>
      <c r="X125" s="14"/>
      <c r="Y125" s="14"/>
      <c r="Z125" s="14"/>
      <c r="AA125" s="14"/>
      <c r="AB125" s="14"/>
      <c r="AC125" s="14"/>
      <c r="AD125" s="14"/>
      <c r="AE125" s="14"/>
      <c r="AT125" s="263" t="s">
        <v>284</v>
      </c>
      <c r="AU125" s="263" t="s">
        <v>82</v>
      </c>
      <c r="AV125" s="14" t="s">
        <v>82</v>
      </c>
      <c r="AW125" s="14" t="s">
        <v>34</v>
      </c>
      <c r="AX125" s="14" t="s">
        <v>73</v>
      </c>
      <c r="AY125" s="263" t="s">
        <v>244</v>
      </c>
    </row>
    <row r="126" s="14" customFormat="1">
      <c r="A126" s="14"/>
      <c r="B126" s="253"/>
      <c r="C126" s="254"/>
      <c r="D126" s="241" t="s">
        <v>284</v>
      </c>
      <c r="E126" s="255" t="s">
        <v>19</v>
      </c>
      <c r="F126" s="256" t="s">
        <v>3982</v>
      </c>
      <c r="G126" s="254"/>
      <c r="H126" s="257">
        <v>14.1</v>
      </c>
      <c r="I126" s="258"/>
      <c r="J126" s="254"/>
      <c r="K126" s="254"/>
      <c r="L126" s="259"/>
      <c r="M126" s="260"/>
      <c r="N126" s="261"/>
      <c r="O126" s="261"/>
      <c r="P126" s="261"/>
      <c r="Q126" s="261"/>
      <c r="R126" s="261"/>
      <c r="S126" s="261"/>
      <c r="T126" s="262"/>
      <c r="U126" s="14"/>
      <c r="V126" s="14"/>
      <c r="W126" s="14"/>
      <c r="X126" s="14"/>
      <c r="Y126" s="14"/>
      <c r="Z126" s="14"/>
      <c r="AA126" s="14"/>
      <c r="AB126" s="14"/>
      <c r="AC126" s="14"/>
      <c r="AD126" s="14"/>
      <c r="AE126" s="14"/>
      <c r="AT126" s="263" t="s">
        <v>284</v>
      </c>
      <c r="AU126" s="263" t="s">
        <v>82</v>
      </c>
      <c r="AV126" s="14" t="s">
        <v>82</v>
      </c>
      <c r="AW126" s="14" t="s">
        <v>34</v>
      </c>
      <c r="AX126" s="14" t="s">
        <v>73</v>
      </c>
      <c r="AY126" s="263" t="s">
        <v>244</v>
      </c>
    </row>
    <row r="127" s="15" customFormat="1">
      <c r="A127" s="15"/>
      <c r="B127" s="264"/>
      <c r="C127" s="265"/>
      <c r="D127" s="241" t="s">
        <v>284</v>
      </c>
      <c r="E127" s="266" t="s">
        <v>19</v>
      </c>
      <c r="F127" s="267" t="s">
        <v>287</v>
      </c>
      <c r="G127" s="265"/>
      <c r="H127" s="268">
        <v>23.43</v>
      </c>
      <c r="I127" s="269"/>
      <c r="J127" s="265"/>
      <c r="K127" s="265"/>
      <c r="L127" s="270"/>
      <c r="M127" s="271"/>
      <c r="N127" s="272"/>
      <c r="O127" s="272"/>
      <c r="P127" s="272"/>
      <c r="Q127" s="272"/>
      <c r="R127" s="272"/>
      <c r="S127" s="272"/>
      <c r="T127" s="273"/>
      <c r="U127" s="15"/>
      <c r="V127" s="15"/>
      <c r="W127" s="15"/>
      <c r="X127" s="15"/>
      <c r="Y127" s="15"/>
      <c r="Z127" s="15"/>
      <c r="AA127" s="15"/>
      <c r="AB127" s="15"/>
      <c r="AC127" s="15"/>
      <c r="AD127" s="15"/>
      <c r="AE127" s="15"/>
      <c r="AT127" s="274" t="s">
        <v>284</v>
      </c>
      <c r="AU127" s="274" t="s">
        <v>82</v>
      </c>
      <c r="AV127" s="15" t="s">
        <v>264</v>
      </c>
      <c r="AW127" s="15" t="s">
        <v>34</v>
      </c>
      <c r="AX127" s="15" t="s">
        <v>80</v>
      </c>
      <c r="AY127" s="274" t="s">
        <v>244</v>
      </c>
    </row>
    <row r="128" s="2" customFormat="1" ht="24.15" customHeight="1">
      <c r="A128" s="39"/>
      <c r="B128" s="40"/>
      <c r="C128" s="213" t="s">
        <v>275</v>
      </c>
      <c r="D128" s="213" t="s">
        <v>247</v>
      </c>
      <c r="E128" s="214" t="s">
        <v>3983</v>
      </c>
      <c r="F128" s="215" t="s">
        <v>3984</v>
      </c>
      <c r="G128" s="216" t="s">
        <v>339</v>
      </c>
      <c r="H128" s="217">
        <v>23.43</v>
      </c>
      <c r="I128" s="218"/>
      <c r="J128" s="219">
        <f>ROUND(I128*H128,2)</f>
        <v>0</v>
      </c>
      <c r="K128" s="215" t="s">
        <v>251</v>
      </c>
      <c r="L128" s="45"/>
      <c r="M128" s="220" t="s">
        <v>19</v>
      </c>
      <c r="N128" s="221" t="s">
        <v>44</v>
      </c>
      <c r="O128" s="85"/>
      <c r="P128" s="222">
        <f>O128*H128</f>
        <v>0</v>
      </c>
      <c r="Q128" s="222">
        <v>3.4999999999999997E-05</v>
      </c>
      <c r="R128" s="222">
        <f>Q128*H128</f>
        <v>0.0008200499999999999</v>
      </c>
      <c r="S128" s="222">
        <v>0</v>
      </c>
      <c r="T128" s="223">
        <f>S128*H128</f>
        <v>0</v>
      </c>
      <c r="U128" s="39"/>
      <c r="V128" s="39"/>
      <c r="W128" s="39"/>
      <c r="X128" s="39"/>
      <c r="Y128" s="39"/>
      <c r="Z128" s="39"/>
      <c r="AA128" s="39"/>
      <c r="AB128" s="39"/>
      <c r="AC128" s="39"/>
      <c r="AD128" s="39"/>
      <c r="AE128" s="39"/>
      <c r="AR128" s="224" t="s">
        <v>264</v>
      </c>
      <c r="AT128" s="224" t="s">
        <v>247</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264</v>
      </c>
      <c r="BM128" s="224" t="s">
        <v>3985</v>
      </c>
    </row>
    <row r="129" s="2" customFormat="1">
      <c r="A129" s="39"/>
      <c r="B129" s="40"/>
      <c r="C129" s="41"/>
      <c r="D129" s="226" t="s">
        <v>254</v>
      </c>
      <c r="E129" s="41"/>
      <c r="F129" s="227" t="s">
        <v>3986</v>
      </c>
      <c r="G129" s="41"/>
      <c r="H129" s="41"/>
      <c r="I129" s="228"/>
      <c r="J129" s="41"/>
      <c r="K129" s="41"/>
      <c r="L129" s="45"/>
      <c r="M129" s="229"/>
      <c r="N129" s="230"/>
      <c r="O129" s="85"/>
      <c r="P129" s="85"/>
      <c r="Q129" s="85"/>
      <c r="R129" s="85"/>
      <c r="S129" s="85"/>
      <c r="T129" s="86"/>
      <c r="U129" s="39"/>
      <c r="V129" s="39"/>
      <c r="W129" s="39"/>
      <c r="X129" s="39"/>
      <c r="Y129" s="39"/>
      <c r="Z129" s="39"/>
      <c r="AA129" s="39"/>
      <c r="AB129" s="39"/>
      <c r="AC129" s="39"/>
      <c r="AD129" s="39"/>
      <c r="AE129" s="39"/>
      <c r="AT129" s="18" t="s">
        <v>254</v>
      </c>
      <c r="AU129" s="18" t="s">
        <v>82</v>
      </c>
    </row>
    <row r="130" s="14" customFormat="1">
      <c r="A130" s="14"/>
      <c r="B130" s="253"/>
      <c r="C130" s="254"/>
      <c r="D130" s="241" t="s">
        <v>284</v>
      </c>
      <c r="E130" s="255" t="s">
        <v>19</v>
      </c>
      <c r="F130" s="256" t="s">
        <v>3981</v>
      </c>
      <c r="G130" s="254"/>
      <c r="H130" s="257">
        <v>9.3300000000000001</v>
      </c>
      <c r="I130" s="258"/>
      <c r="J130" s="254"/>
      <c r="K130" s="254"/>
      <c r="L130" s="259"/>
      <c r="M130" s="260"/>
      <c r="N130" s="261"/>
      <c r="O130" s="261"/>
      <c r="P130" s="261"/>
      <c r="Q130" s="261"/>
      <c r="R130" s="261"/>
      <c r="S130" s="261"/>
      <c r="T130" s="262"/>
      <c r="U130" s="14"/>
      <c r="V130" s="14"/>
      <c r="W130" s="14"/>
      <c r="X130" s="14"/>
      <c r="Y130" s="14"/>
      <c r="Z130" s="14"/>
      <c r="AA130" s="14"/>
      <c r="AB130" s="14"/>
      <c r="AC130" s="14"/>
      <c r="AD130" s="14"/>
      <c r="AE130" s="14"/>
      <c r="AT130" s="263" t="s">
        <v>284</v>
      </c>
      <c r="AU130" s="263" t="s">
        <v>82</v>
      </c>
      <c r="AV130" s="14" t="s">
        <v>82</v>
      </c>
      <c r="AW130" s="14" t="s">
        <v>34</v>
      </c>
      <c r="AX130" s="14" t="s">
        <v>73</v>
      </c>
      <c r="AY130" s="263" t="s">
        <v>244</v>
      </c>
    </row>
    <row r="131" s="14" customFormat="1">
      <c r="A131" s="14"/>
      <c r="B131" s="253"/>
      <c r="C131" s="254"/>
      <c r="D131" s="241" t="s">
        <v>284</v>
      </c>
      <c r="E131" s="255" t="s">
        <v>19</v>
      </c>
      <c r="F131" s="256" t="s">
        <v>3982</v>
      </c>
      <c r="G131" s="254"/>
      <c r="H131" s="257">
        <v>14.1</v>
      </c>
      <c r="I131" s="258"/>
      <c r="J131" s="254"/>
      <c r="K131" s="254"/>
      <c r="L131" s="259"/>
      <c r="M131" s="260"/>
      <c r="N131" s="261"/>
      <c r="O131" s="261"/>
      <c r="P131" s="261"/>
      <c r="Q131" s="261"/>
      <c r="R131" s="261"/>
      <c r="S131" s="261"/>
      <c r="T131" s="262"/>
      <c r="U131" s="14"/>
      <c r="V131" s="14"/>
      <c r="W131" s="14"/>
      <c r="X131" s="14"/>
      <c r="Y131" s="14"/>
      <c r="Z131" s="14"/>
      <c r="AA131" s="14"/>
      <c r="AB131" s="14"/>
      <c r="AC131" s="14"/>
      <c r="AD131" s="14"/>
      <c r="AE131" s="14"/>
      <c r="AT131" s="263" t="s">
        <v>284</v>
      </c>
      <c r="AU131" s="263" t="s">
        <v>82</v>
      </c>
      <c r="AV131" s="14" t="s">
        <v>82</v>
      </c>
      <c r="AW131" s="14" t="s">
        <v>34</v>
      </c>
      <c r="AX131" s="14" t="s">
        <v>73</v>
      </c>
      <c r="AY131" s="263" t="s">
        <v>244</v>
      </c>
    </row>
    <row r="132" s="15" customFormat="1">
      <c r="A132" s="15"/>
      <c r="B132" s="264"/>
      <c r="C132" s="265"/>
      <c r="D132" s="241" t="s">
        <v>284</v>
      </c>
      <c r="E132" s="266" t="s">
        <v>19</v>
      </c>
      <c r="F132" s="267" t="s">
        <v>287</v>
      </c>
      <c r="G132" s="265"/>
      <c r="H132" s="268">
        <v>23.43</v>
      </c>
      <c r="I132" s="269"/>
      <c r="J132" s="265"/>
      <c r="K132" s="265"/>
      <c r="L132" s="270"/>
      <c r="M132" s="271"/>
      <c r="N132" s="272"/>
      <c r="O132" s="272"/>
      <c r="P132" s="272"/>
      <c r="Q132" s="272"/>
      <c r="R132" s="272"/>
      <c r="S132" s="272"/>
      <c r="T132" s="273"/>
      <c r="U132" s="15"/>
      <c r="V132" s="15"/>
      <c r="W132" s="15"/>
      <c r="X132" s="15"/>
      <c r="Y132" s="15"/>
      <c r="Z132" s="15"/>
      <c r="AA132" s="15"/>
      <c r="AB132" s="15"/>
      <c r="AC132" s="15"/>
      <c r="AD132" s="15"/>
      <c r="AE132" s="15"/>
      <c r="AT132" s="274" t="s">
        <v>284</v>
      </c>
      <c r="AU132" s="274" t="s">
        <v>82</v>
      </c>
      <c r="AV132" s="15" t="s">
        <v>264</v>
      </c>
      <c r="AW132" s="15" t="s">
        <v>34</v>
      </c>
      <c r="AX132" s="15" t="s">
        <v>80</v>
      </c>
      <c r="AY132" s="274" t="s">
        <v>244</v>
      </c>
    </row>
    <row r="133" s="2" customFormat="1" ht="16.5" customHeight="1">
      <c r="A133" s="39"/>
      <c r="B133" s="40"/>
      <c r="C133" s="213" t="s">
        <v>288</v>
      </c>
      <c r="D133" s="213" t="s">
        <v>247</v>
      </c>
      <c r="E133" s="214" t="s">
        <v>3987</v>
      </c>
      <c r="F133" s="215" t="s">
        <v>3988</v>
      </c>
      <c r="G133" s="216" t="s">
        <v>291</v>
      </c>
      <c r="H133" s="217">
        <v>1.8740000000000001</v>
      </c>
      <c r="I133" s="218"/>
      <c r="J133" s="219">
        <f>ROUND(I133*H133,2)</f>
        <v>0</v>
      </c>
      <c r="K133" s="215" t="s">
        <v>251</v>
      </c>
      <c r="L133" s="45"/>
      <c r="M133" s="220" t="s">
        <v>19</v>
      </c>
      <c r="N133" s="221" t="s">
        <v>44</v>
      </c>
      <c r="O133" s="85"/>
      <c r="P133" s="222">
        <f>O133*H133</f>
        <v>0</v>
      </c>
      <c r="Q133" s="222">
        <v>0</v>
      </c>
      <c r="R133" s="222">
        <f>Q133*H133</f>
        <v>0</v>
      </c>
      <c r="S133" s="222">
        <v>2.2000000000000002</v>
      </c>
      <c r="T133" s="223">
        <f>S133*H133</f>
        <v>4.1228000000000007</v>
      </c>
      <c r="U133" s="39"/>
      <c r="V133" s="39"/>
      <c r="W133" s="39"/>
      <c r="X133" s="39"/>
      <c r="Y133" s="39"/>
      <c r="Z133" s="39"/>
      <c r="AA133" s="39"/>
      <c r="AB133" s="39"/>
      <c r="AC133" s="39"/>
      <c r="AD133" s="39"/>
      <c r="AE133" s="39"/>
      <c r="AR133" s="224" t="s">
        <v>264</v>
      </c>
      <c r="AT133" s="224" t="s">
        <v>247</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264</v>
      </c>
      <c r="BM133" s="224" t="s">
        <v>3989</v>
      </c>
    </row>
    <row r="134" s="2" customFormat="1">
      <c r="A134" s="39"/>
      <c r="B134" s="40"/>
      <c r="C134" s="41"/>
      <c r="D134" s="226" t="s">
        <v>254</v>
      </c>
      <c r="E134" s="41"/>
      <c r="F134" s="227" t="s">
        <v>3990</v>
      </c>
      <c r="G134" s="41"/>
      <c r="H134" s="41"/>
      <c r="I134" s="228"/>
      <c r="J134" s="41"/>
      <c r="K134" s="41"/>
      <c r="L134" s="45"/>
      <c r="M134" s="229"/>
      <c r="N134" s="230"/>
      <c r="O134" s="85"/>
      <c r="P134" s="85"/>
      <c r="Q134" s="85"/>
      <c r="R134" s="85"/>
      <c r="S134" s="85"/>
      <c r="T134" s="86"/>
      <c r="U134" s="39"/>
      <c r="V134" s="39"/>
      <c r="W134" s="39"/>
      <c r="X134" s="39"/>
      <c r="Y134" s="39"/>
      <c r="Z134" s="39"/>
      <c r="AA134" s="39"/>
      <c r="AB134" s="39"/>
      <c r="AC134" s="39"/>
      <c r="AD134" s="39"/>
      <c r="AE134" s="39"/>
      <c r="AT134" s="18" t="s">
        <v>254</v>
      </c>
      <c r="AU134" s="18" t="s">
        <v>82</v>
      </c>
    </row>
    <row r="135" s="14" customFormat="1">
      <c r="A135" s="14"/>
      <c r="B135" s="253"/>
      <c r="C135" s="254"/>
      <c r="D135" s="241" t="s">
        <v>284</v>
      </c>
      <c r="E135" s="255" t="s">
        <v>19</v>
      </c>
      <c r="F135" s="256" t="s">
        <v>3966</v>
      </c>
      <c r="G135" s="254"/>
      <c r="H135" s="257">
        <v>1.8740000000000001</v>
      </c>
      <c r="I135" s="258"/>
      <c r="J135" s="254"/>
      <c r="K135" s="254"/>
      <c r="L135" s="259"/>
      <c r="M135" s="260"/>
      <c r="N135" s="261"/>
      <c r="O135" s="261"/>
      <c r="P135" s="261"/>
      <c r="Q135" s="261"/>
      <c r="R135" s="261"/>
      <c r="S135" s="261"/>
      <c r="T135" s="262"/>
      <c r="U135" s="14"/>
      <c r="V135" s="14"/>
      <c r="W135" s="14"/>
      <c r="X135" s="14"/>
      <c r="Y135" s="14"/>
      <c r="Z135" s="14"/>
      <c r="AA135" s="14"/>
      <c r="AB135" s="14"/>
      <c r="AC135" s="14"/>
      <c r="AD135" s="14"/>
      <c r="AE135" s="14"/>
      <c r="AT135" s="263" t="s">
        <v>284</v>
      </c>
      <c r="AU135" s="263" t="s">
        <v>82</v>
      </c>
      <c r="AV135" s="14" t="s">
        <v>82</v>
      </c>
      <c r="AW135" s="14" t="s">
        <v>34</v>
      </c>
      <c r="AX135" s="14" t="s">
        <v>80</v>
      </c>
      <c r="AY135" s="263" t="s">
        <v>244</v>
      </c>
    </row>
    <row r="136" s="2" customFormat="1" ht="24.15" customHeight="1">
      <c r="A136" s="39"/>
      <c r="B136" s="40"/>
      <c r="C136" s="213" t="s">
        <v>263</v>
      </c>
      <c r="D136" s="213" t="s">
        <v>247</v>
      </c>
      <c r="E136" s="214" t="s">
        <v>3991</v>
      </c>
      <c r="F136" s="215" t="s">
        <v>3992</v>
      </c>
      <c r="G136" s="216" t="s">
        <v>339</v>
      </c>
      <c r="H136" s="217">
        <v>92.343000000000004</v>
      </c>
      <c r="I136" s="218"/>
      <c r="J136" s="219">
        <f>ROUND(I136*H136,2)</f>
        <v>0</v>
      </c>
      <c r="K136" s="215" t="s">
        <v>251</v>
      </c>
      <c r="L136" s="45"/>
      <c r="M136" s="220" t="s">
        <v>19</v>
      </c>
      <c r="N136" s="221" t="s">
        <v>44</v>
      </c>
      <c r="O136" s="85"/>
      <c r="P136" s="222">
        <f>O136*H136</f>
        <v>0</v>
      </c>
      <c r="Q136" s="222">
        <v>0</v>
      </c>
      <c r="R136" s="222">
        <f>Q136*H136</f>
        <v>0</v>
      </c>
      <c r="S136" s="222">
        <v>0.025999999999999999</v>
      </c>
      <c r="T136" s="223">
        <f>S136*H136</f>
        <v>2.4009179999999999</v>
      </c>
      <c r="U136" s="39"/>
      <c r="V136" s="39"/>
      <c r="W136" s="39"/>
      <c r="X136" s="39"/>
      <c r="Y136" s="39"/>
      <c r="Z136" s="39"/>
      <c r="AA136" s="39"/>
      <c r="AB136" s="39"/>
      <c r="AC136" s="39"/>
      <c r="AD136" s="39"/>
      <c r="AE136" s="39"/>
      <c r="AR136" s="224" t="s">
        <v>264</v>
      </c>
      <c r="AT136" s="224" t="s">
        <v>247</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264</v>
      </c>
      <c r="BM136" s="224" t="s">
        <v>3993</v>
      </c>
    </row>
    <row r="137" s="2" customFormat="1">
      <c r="A137" s="39"/>
      <c r="B137" s="40"/>
      <c r="C137" s="41"/>
      <c r="D137" s="226" t="s">
        <v>254</v>
      </c>
      <c r="E137" s="41"/>
      <c r="F137" s="227" t="s">
        <v>3994</v>
      </c>
      <c r="G137" s="41"/>
      <c r="H137" s="41"/>
      <c r="I137" s="228"/>
      <c r="J137" s="41"/>
      <c r="K137" s="41"/>
      <c r="L137" s="45"/>
      <c r="M137" s="229"/>
      <c r="N137" s="230"/>
      <c r="O137" s="85"/>
      <c r="P137" s="85"/>
      <c r="Q137" s="85"/>
      <c r="R137" s="85"/>
      <c r="S137" s="85"/>
      <c r="T137" s="86"/>
      <c r="U137" s="39"/>
      <c r="V137" s="39"/>
      <c r="W137" s="39"/>
      <c r="X137" s="39"/>
      <c r="Y137" s="39"/>
      <c r="Z137" s="39"/>
      <c r="AA137" s="39"/>
      <c r="AB137" s="39"/>
      <c r="AC137" s="39"/>
      <c r="AD137" s="39"/>
      <c r="AE137" s="39"/>
      <c r="AT137" s="18" t="s">
        <v>254</v>
      </c>
      <c r="AU137" s="18" t="s">
        <v>82</v>
      </c>
    </row>
    <row r="138" s="14" customFormat="1">
      <c r="A138" s="14"/>
      <c r="B138" s="253"/>
      <c r="C138" s="254"/>
      <c r="D138" s="241" t="s">
        <v>284</v>
      </c>
      <c r="E138" s="255" t="s">
        <v>19</v>
      </c>
      <c r="F138" s="256" t="s">
        <v>3950</v>
      </c>
      <c r="G138" s="254"/>
      <c r="H138" s="257">
        <v>32.594999999999999</v>
      </c>
      <c r="I138" s="258"/>
      <c r="J138" s="254"/>
      <c r="K138" s="254"/>
      <c r="L138" s="259"/>
      <c r="M138" s="260"/>
      <c r="N138" s="261"/>
      <c r="O138" s="261"/>
      <c r="P138" s="261"/>
      <c r="Q138" s="261"/>
      <c r="R138" s="261"/>
      <c r="S138" s="261"/>
      <c r="T138" s="262"/>
      <c r="U138" s="14"/>
      <c r="V138" s="14"/>
      <c r="W138" s="14"/>
      <c r="X138" s="14"/>
      <c r="Y138" s="14"/>
      <c r="Z138" s="14"/>
      <c r="AA138" s="14"/>
      <c r="AB138" s="14"/>
      <c r="AC138" s="14"/>
      <c r="AD138" s="14"/>
      <c r="AE138" s="14"/>
      <c r="AT138" s="263" t="s">
        <v>284</v>
      </c>
      <c r="AU138" s="263" t="s">
        <v>82</v>
      </c>
      <c r="AV138" s="14" t="s">
        <v>82</v>
      </c>
      <c r="AW138" s="14" t="s">
        <v>34</v>
      </c>
      <c r="AX138" s="14" t="s">
        <v>73</v>
      </c>
      <c r="AY138" s="263" t="s">
        <v>244</v>
      </c>
    </row>
    <row r="139" s="14" customFormat="1">
      <c r="A139" s="14"/>
      <c r="B139" s="253"/>
      <c r="C139" s="254"/>
      <c r="D139" s="241" t="s">
        <v>284</v>
      </c>
      <c r="E139" s="255" t="s">
        <v>19</v>
      </c>
      <c r="F139" s="256" t="s">
        <v>3951</v>
      </c>
      <c r="G139" s="254"/>
      <c r="H139" s="257">
        <v>-12.188000000000001</v>
      </c>
      <c r="I139" s="258"/>
      <c r="J139" s="254"/>
      <c r="K139" s="254"/>
      <c r="L139" s="259"/>
      <c r="M139" s="260"/>
      <c r="N139" s="261"/>
      <c r="O139" s="261"/>
      <c r="P139" s="261"/>
      <c r="Q139" s="261"/>
      <c r="R139" s="261"/>
      <c r="S139" s="261"/>
      <c r="T139" s="262"/>
      <c r="U139" s="14"/>
      <c r="V139" s="14"/>
      <c r="W139" s="14"/>
      <c r="X139" s="14"/>
      <c r="Y139" s="14"/>
      <c r="Z139" s="14"/>
      <c r="AA139" s="14"/>
      <c r="AB139" s="14"/>
      <c r="AC139" s="14"/>
      <c r="AD139" s="14"/>
      <c r="AE139" s="14"/>
      <c r="AT139" s="263" t="s">
        <v>284</v>
      </c>
      <c r="AU139" s="263" t="s">
        <v>82</v>
      </c>
      <c r="AV139" s="14" t="s">
        <v>82</v>
      </c>
      <c r="AW139" s="14" t="s">
        <v>34</v>
      </c>
      <c r="AX139" s="14" t="s">
        <v>73</v>
      </c>
      <c r="AY139" s="263" t="s">
        <v>244</v>
      </c>
    </row>
    <row r="140" s="14" customFormat="1">
      <c r="A140" s="14"/>
      <c r="B140" s="253"/>
      <c r="C140" s="254"/>
      <c r="D140" s="241" t="s">
        <v>284</v>
      </c>
      <c r="E140" s="255" t="s">
        <v>19</v>
      </c>
      <c r="F140" s="256" t="s">
        <v>3952</v>
      </c>
      <c r="G140" s="254"/>
      <c r="H140" s="257">
        <v>3.254</v>
      </c>
      <c r="I140" s="258"/>
      <c r="J140" s="254"/>
      <c r="K140" s="254"/>
      <c r="L140" s="259"/>
      <c r="M140" s="260"/>
      <c r="N140" s="261"/>
      <c r="O140" s="261"/>
      <c r="P140" s="261"/>
      <c r="Q140" s="261"/>
      <c r="R140" s="261"/>
      <c r="S140" s="261"/>
      <c r="T140" s="262"/>
      <c r="U140" s="14"/>
      <c r="V140" s="14"/>
      <c r="W140" s="14"/>
      <c r="X140" s="14"/>
      <c r="Y140" s="14"/>
      <c r="Z140" s="14"/>
      <c r="AA140" s="14"/>
      <c r="AB140" s="14"/>
      <c r="AC140" s="14"/>
      <c r="AD140" s="14"/>
      <c r="AE140" s="14"/>
      <c r="AT140" s="263" t="s">
        <v>284</v>
      </c>
      <c r="AU140" s="263" t="s">
        <v>82</v>
      </c>
      <c r="AV140" s="14" t="s">
        <v>82</v>
      </c>
      <c r="AW140" s="14" t="s">
        <v>34</v>
      </c>
      <c r="AX140" s="14" t="s">
        <v>73</v>
      </c>
      <c r="AY140" s="263" t="s">
        <v>244</v>
      </c>
    </row>
    <row r="141" s="16" customFormat="1">
      <c r="A141" s="16"/>
      <c r="B141" s="289"/>
      <c r="C141" s="290"/>
      <c r="D141" s="241" t="s">
        <v>284</v>
      </c>
      <c r="E141" s="291" t="s">
        <v>19</v>
      </c>
      <c r="F141" s="292" t="s">
        <v>3953</v>
      </c>
      <c r="G141" s="290"/>
      <c r="H141" s="293">
        <v>23.660999999999998</v>
      </c>
      <c r="I141" s="294"/>
      <c r="J141" s="290"/>
      <c r="K141" s="290"/>
      <c r="L141" s="295"/>
      <c r="M141" s="296"/>
      <c r="N141" s="297"/>
      <c r="O141" s="297"/>
      <c r="P141" s="297"/>
      <c r="Q141" s="297"/>
      <c r="R141" s="297"/>
      <c r="S141" s="297"/>
      <c r="T141" s="298"/>
      <c r="U141" s="16"/>
      <c r="V141" s="16"/>
      <c r="W141" s="16"/>
      <c r="X141" s="16"/>
      <c r="Y141" s="16"/>
      <c r="Z141" s="16"/>
      <c r="AA141" s="16"/>
      <c r="AB141" s="16"/>
      <c r="AC141" s="16"/>
      <c r="AD141" s="16"/>
      <c r="AE141" s="16"/>
      <c r="AT141" s="299" t="s">
        <v>284</v>
      </c>
      <c r="AU141" s="299" t="s">
        <v>82</v>
      </c>
      <c r="AV141" s="16" t="s">
        <v>243</v>
      </c>
      <c r="AW141" s="16" t="s">
        <v>34</v>
      </c>
      <c r="AX141" s="16" t="s">
        <v>73</v>
      </c>
      <c r="AY141" s="299" t="s">
        <v>244</v>
      </c>
    </row>
    <row r="142" s="14" customFormat="1">
      <c r="A142" s="14"/>
      <c r="B142" s="253"/>
      <c r="C142" s="254"/>
      <c r="D142" s="241" t="s">
        <v>284</v>
      </c>
      <c r="E142" s="255" t="s">
        <v>19</v>
      </c>
      <c r="F142" s="256" t="s">
        <v>3954</v>
      </c>
      <c r="G142" s="254"/>
      <c r="H142" s="257">
        <v>40.756999999999998</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73</v>
      </c>
      <c r="AY142" s="263" t="s">
        <v>244</v>
      </c>
    </row>
    <row r="143" s="14" customFormat="1">
      <c r="A143" s="14"/>
      <c r="B143" s="253"/>
      <c r="C143" s="254"/>
      <c r="D143" s="241" t="s">
        <v>284</v>
      </c>
      <c r="E143" s="255" t="s">
        <v>19</v>
      </c>
      <c r="F143" s="256" t="s">
        <v>3955</v>
      </c>
      <c r="G143" s="254"/>
      <c r="H143" s="257">
        <v>-8.1180000000000003</v>
      </c>
      <c r="I143" s="258"/>
      <c r="J143" s="254"/>
      <c r="K143" s="254"/>
      <c r="L143" s="259"/>
      <c r="M143" s="260"/>
      <c r="N143" s="261"/>
      <c r="O143" s="261"/>
      <c r="P143" s="261"/>
      <c r="Q143" s="261"/>
      <c r="R143" s="261"/>
      <c r="S143" s="261"/>
      <c r="T143" s="262"/>
      <c r="U143" s="14"/>
      <c r="V143" s="14"/>
      <c r="W143" s="14"/>
      <c r="X143" s="14"/>
      <c r="Y143" s="14"/>
      <c r="Z143" s="14"/>
      <c r="AA143" s="14"/>
      <c r="AB143" s="14"/>
      <c r="AC143" s="14"/>
      <c r="AD143" s="14"/>
      <c r="AE143" s="14"/>
      <c r="AT143" s="263" t="s">
        <v>284</v>
      </c>
      <c r="AU143" s="263" t="s">
        <v>82</v>
      </c>
      <c r="AV143" s="14" t="s">
        <v>82</v>
      </c>
      <c r="AW143" s="14" t="s">
        <v>34</v>
      </c>
      <c r="AX143" s="14" t="s">
        <v>73</v>
      </c>
      <c r="AY143" s="263" t="s">
        <v>244</v>
      </c>
    </row>
    <row r="144" s="14" customFormat="1">
      <c r="A144" s="14"/>
      <c r="B144" s="253"/>
      <c r="C144" s="254"/>
      <c r="D144" s="241" t="s">
        <v>284</v>
      </c>
      <c r="E144" s="255" t="s">
        <v>19</v>
      </c>
      <c r="F144" s="256" t="s">
        <v>3956</v>
      </c>
      <c r="G144" s="254"/>
      <c r="H144" s="257">
        <v>1.53</v>
      </c>
      <c r="I144" s="258"/>
      <c r="J144" s="254"/>
      <c r="K144" s="254"/>
      <c r="L144" s="259"/>
      <c r="M144" s="260"/>
      <c r="N144" s="261"/>
      <c r="O144" s="261"/>
      <c r="P144" s="261"/>
      <c r="Q144" s="261"/>
      <c r="R144" s="261"/>
      <c r="S144" s="261"/>
      <c r="T144" s="262"/>
      <c r="U144" s="14"/>
      <c r="V144" s="14"/>
      <c r="W144" s="14"/>
      <c r="X144" s="14"/>
      <c r="Y144" s="14"/>
      <c r="Z144" s="14"/>
      <c r="AA144" s="14"/>
      <c r="AB144" s="14"/>
      <c r="AC144" s="14"/>
      <c r="AD144" s="14"/>
      <c r="AE144" s="14"/>
      <c r="AT144" s="263" t="s">
        <v>284</v>
      </c>
      <c r="AU144" s="263" t="s">
        <v>82</v>
      </c>
      <c r="AV144" s="14" t="s">
        <v>82</v>
      </c>
      <c r="AW144" s="14" t="s">
        <v>34</v>
      </c>
      <c r="AX144" s="14" t="s">
        <v>73</v>
      </c>
      <c r="AY144" s="263" t="s">
        <v>244</v>
      </c>
    </row>
    <row r="145" s="16" customFormat="1">
      <c r="A145" s="16"/>
      <c r="B145" s="289"/>
      <c r="C145" s="290"/>
      <c r="D145" s="241" t="s">
        <v>284</v>
      </c>
      <c r="E145" s="291" t="s">
        <v>19</v>
      </c>
      <c r="F145" s="292" t="s">
        <v>3957</v>
      </c>
      <c r="G145" s="290"/>
      <c r="H145" s="293">
        <v>34.168999999999997</v>
      </c>
      <c r="I145" s="294"/>
      <c r="J145" s="290"/>
      <c r="K145" s="290"/>
      <c r="L145" s="295"/>
      <c r="M145" s="296"/>
      <c r="N145" s="297"/>
      <c r="O145" s="297"/>
      <c r="P145" s="297"/>
      <c r="Q145" s="297"/>
      <c r="R145" s="297"/>
      <c r="S145" s="297"/>
      <c r="T145" s="298"/>
      <c r="U145" s="16"/>
      <c r="V145" s="16"/>
      <c r="W145" s="16"/>
      <c r="X145" s="16"/>
      <c r="Y145" s="16"/>
      <c r="Z145" s="16"/>
      <c r="AA145" s="16"/>
      <c r="AB145" s="16"/>
      <c r="AC145" s="16"/>
      <c r="AD145" s="16"/>
      <c r="AE145" s="16"/>
      <c r="AT145" s="299" t="s">
        <v>284</v>
      </c>
      <c r="AU145" s="299" t="s">
        <v>82</v>
      </c>
      <c r="AV145" s="16" t="s">
        <v>243</v>
      </c>
      <c r="AW145" s="16" t="s">
        <v>34</v>
      </c>
      <c r="AX145" s="16" t="s">
        <v>73</v>
      </c>
      <c r="AY145" s="299" t="s">
        <v>244</v>
      </c>
    </row>
    <row r="146" s="14" customFormat="1">
      <c r="A146" s="14"/>
      <c r="B146" s="253"/>
      <c r="C146" s="254"/>
      <c r="D146" s="241" t="s">
        <v>284</v>
      </c>
      <c r="E146" s="255" t="s">
        <v>19</v>
      </c>
      <c r="F146" s="256" t="s">
        <v>3958</v>
      </c>
      <c r="G146" s="254"/>
      <c r="H146" s="257">
        <v>37.816000000000002</v>
      </c>
      <c r="I146" s="258"/>
      <c r="J146" s="254"/>
      <c r="K146" s="254"/>
      <c r="L146" s="259"/>
      <c r="M146" s="260"/>
      <c r="N146" s="261"/>
      <c r="O146" s="261"/>
      <c r="P146" s="261"/>
      <c r="Q146" s="261"/>
      <c r="R146" s="261"/>
      <c r="S146" s="261"/>
      <c r="T146" s="262"/>
      <c r="U146" s="14"/>
      <c r="V146" s="14"/>
      <c r="W146" s="14"/>
      <c r="X146" s="14"/>
      <c r="Y146" s="14"/>
      <c r="Z146" s="14"/>
      <c r="AA146" s="14"/>
      <c r="AB146" s="14"/>
      <c r="AC146" s="14"/>
      <c r="AD146" s="14"/>
      <c r="AE146" s="14"/>
      <c r="AT146" s="263" t="s">
        <v>284</v>
      </c>
      <c r="AU146" s="263" t="s">
        <v>82</v>
      </c>
      <c r="AV146" s="14" t="s">
        <v>82</v>
      </c>
      <c r="AW146" s="14" t="s">
        <v>34</v>
      </c>
      <c r="AX146" s="14" t="s">
        <v>73</v>
      </c>
      <c r="AY146" s="263" t="s">
        <v>244</v>
      </c>
    </row>
    <row r="147" s="14" customFormat="1">
      <c r="A147" s="14"/>
      <c r="B147" s="253"/>
      <c r="C147" s="254"/>
      <c r="D147" s="241" t="s">
        <v>284</v>
      </c>
      <c r="E147" s="255" t="s">
        <v>19</v>
      </c>
      <c r="F147" s="256" t="s">
        <v>3959</v>
      </c>
      <c r="G147" s="254"/>
      <c r="H147" s="257">
        <v>-4.0679999999999996</v>
      </c>
      <c r="I147" s="258"/>
      <c r="J147" s="254"/>
      <c r="K147" s="254"/>
      <c r="L147" s="259"/>
      <c r="M147" s="260"/>
      <c r="N147" s="261"/>
      <c r="O147" s="261"/>
      <c r="P147" s="261"/>
      <c r="Q147" s="261"/>
      <c r="R147" s="261"/>
      <c r="S147" s="261"/>
      <c r="T147" s="262"/>
      <c r="U147" s="14"/>
      <c r="V147" s="14"/>
      <c r="W147" s="14"/>
      <c r="X147" s="14"/>
      <c r="Y147" s="14"/>
      <c r="Z147" s="14"/>
      <c r="AA147" s="14"/>
      <c r="AB147" s="14"/>
      <c r="AC147" s="14"/>
      <c r="AD147" s="14"/>
      <c r="AE147" s="14"/>
      <c r="AT147" s="263" t="s">
        <v>284</v>
      </c>
      <c r="AU147" s="263" t="s">
        <v>82</v>
      </c>
      <c r="AV147" s="14" t="s">
        <v>82</v>
      </c>
      <c r="AW147" s="14" t="s">
        <v>34</v>
      </c>
      <c r="AX147" s="14" t="s">
        <v>73</v>
      </c>
      <c r="AY147" s="263" t="s">
        <v>244</v>
      </c>
    </row>
    <row r="148" s="14" customFormat="1">
      <c r="A148" s="14"/>
      <c r="B148" s="253"/>
      <c r="C148" s="254"/>
      <c r="D148" s="241" t="s">
        <v>284</v>
      </c>
      <c r="E148" s="255" t="s">
        <v>19</v>
      </c>
      <c r="F148" s="256" t="s">
        <v>3960</v>
      </c>
      <c r="G148" s="254"/>
      <c r="H148" s="257">
        <v>0.76500000000000001</v>
      </c>
      <c r="I148" s="258"/>
      <c r="J148" s="254"/>
      <c r="K148" s="254"/>
      <c r="L148" s="259"/>
      <c r="M148" s="260"/>
      <c r="N148" s="261"/>
      <c r="O148" s="261"/>
      <c r="P148" s="261"/>
      <c r="Q148" s="261"/>
      <c r="R148" s="261"/>
      <c r="S148" s="261"/>
      <c r="T148" s="262"/>
      <c r="U148" s="14"/>
      <c r="V148" s="14"/>
      <c r="W148" s="14"/>
      <c r="X148" s="14"/>
      <c r="Y148" s="14"/>
      <c r="Z148" s="14"/>
      <c r="AA148" s="14"/>
      <c r="AB148" s="14"/>
      <c r="AC148" s="14"/>
      <c r="AD148" s="14"/>
      <c r="AE148" s="14"/>
      <c r="AT148" s="263" t="s">
        <v>284</v>
      </c>
      <c r="AU148" s="263" t="s">
        <v>82</v>
      </c>
      <c r="AV148" s="14" t="s">
        <v>82</v>
      </c>
      <c r="AW148" s="14" t="s">
        <v>34</v>
      </c>
      <c r="AX148" s="14" t="s">
        <v>73</v>
      </c>
      <c r="AY148" s="263" t="s">
        <v>244</v>
      </c>
    </row>
    <row r="149" s="16" customFormat="1">
      <c r="A149" s="16"/>
      <c r="B149" s="289"/>
      <c r="C149" s="290"/>
      <c r="D149" s="241" t="s">
        <v>284</v>
      </c>
      <c r="E149" s="291" t="s">
        <v>19</v>
      </c>
      <c r="F149" s="292" t="s">
        <v>3961</v>
      </c>
      <c r="G149" s="290"/>
      <c r="H149" s="293">
        <v>34.513000000000005</v>
      </c>
      <c r="I149" s="294"/>
      <c r="J149" s="290"/>
      <c r="K149" s="290"/>
      <c r="L149" s="295"/>
      <c r="M149" s="296"/>
      <c r="N149" s="297"/>
      <c r="O149" s="297"/>
      <c r="P149" s="297"/>
      <c r="Q149" s="297"/>
      <c r="R149" s="297"/>
      <c r="S149" s="297"/>
      <c r="T149" s="298"/>
      <c r="U149" s="16"/>
      <c r="V149" s="16"/>
      <c r="W149" s="16"/>
      <c r="X149" s="16"/>
      <c r="Y149" s="16"/>
      <c r="Z149" s="16"/>
      <c r="AA149" s="16"/>
      <c r="AB149" s="16"/>
      <c r="AC149" s="16"/>
      <c r="AD149" s="16"/>
      <c r="AE149" s="16"/>
      <c r="AT149" s="299" t="s">
        <v>284</v>
      </c>
      <c r="AU149" s="299" t="s">
        <v>82</v>
      </c>
      <c r="AV149" s="16" t="s">
        <v>243</v>
      </c>
      <c r="AW149" s="16" t="s">
        <v>34</v>
      </c>
      <c r="AX149" s="16" t="s">
        <v>73</v>
      </c>
      <c r="AY149" s="299" t="s">
        <v>244</v>
      </c>
    </row>
    <row r="150" s="15" customFormat="1">
      <c r="A150" s="15"/>
      <c r="B150" s="264"/>
      <c r="C150" s="265"/>
      <c r="D150" s="241" t="s">
        <v>284</v>
      </c>
      <c r="E150" s="266" t="s">
        <v>19</v>
      </c>
      <c r="F150" s="267" t="s">
        <v>287</v>
      </c>
      <c r="G150" s="265"/>
      <c r="H150" s="268">
        <v>92.342999999999989</v>
      </c>
      <c r="I150" s="269"/>
      <c r="J150" s="265"/>
      <c r="K150" s="265"/>
      <c r="L150" s="270"/>
      <c r="M150" s="271"/>
      <c r="N150" s="272"/>
      <c r="O150" s="272"/>
      <c r="P150" s="272"/>
      <c r="Q150" s="272"/>
      <c r="R150" s="272"/>
      <c r="S150" s="272"/>
      <c r="T150" s="273"/>
      <c r="U150" s="15"/>
      <c r="V150" s="15"/>
      <c r="W150" s="15"/>
      <c r="X150" s="15"/>
      <c r="Y150" s="15"/>
      <c r="Z150" s="15"/>
      <c r="AA150" s="15"/>
      <c r="AB150" s="15"/>
      <c r="AC150" s="15"/>
      <c r="AD150" s="15"/>
      <c r="AE150" s="15"/>
      <c r="AT150" s="274" t="s">
        <v>284</v>
      </c>
      <c r="AU150" s="274" t="s">
        <v>82</v>
      </c>
      <c r="AV150" s="15" t="s">
        <v>264</v>
      </c>
      <c r="AW150" s="15" t="s">
        <v>34</v>
      </c>
      <c r="AX150" s="15" t="s">
        <v>80</v>
      </c>
      <c r="AY150" s="274" t="s">
        <v>244</v>
      </c>
    </row>
    <row r="151" s="12" customFormat="1" ht="22.8" customHeight="1">
      <c r="A151" s="12"/>
      <c r="B151" s="197"/>
      <c r="C151" s="198"/>
      <c r="D151" s="199" t="s">
        <v>72</v>
      </c>
      <c r="E151" s="211" t="s">
        <v>3995</v>
      </c>
      <c r="F151" s="211" t="s">
        <v>3996</v>
      </c>
      <c r="G151" s="198"/>
      <c r="H151" s="198"/>
      <c r="I151" s="201"/>
      <c r="J151" s="212">
        <f>BK151</f>
        <v>0</v>
      </c>
      <c r="K151" s="198"/>
      <c r="L151" s="203"/>
      <c r="M151" s="204"/>
      <c r="N151" s="205"/>
      <c r="O151" s="205"/>
      <c r="P151" s="206">
        <f>SUM(P152:P170)</f>
        <v>0</v>
      </c>
      <c r="Q151" s="205"/>
      <c r="R151" s="206">
        <f>SUM(R152:R170)</f>
        <v>0</v>
      </c>
      <c r="S151" s="205"/>
      <c r="T151" s="207">
        <f>SUM(T152:T170)</f>
        <v>0</v>
      </c>
      <c r="U151" s="12"/>
      <c r="V151" s="12"/>
      <c r="W151" s="12"/>
      <c r="X151" s="12"/>
      <c r="Y151" s="12"/>
      <c r="Z151" s="12"/>
      <c r="AA151" s="12"/>
      <c r="AB151" s="12"/>
      <c r="AC151" s="12"/>
      <c r="AD151" s="12"/>
      <c r="AE151" s="12"/>
      <c r="AR151" s="208" t="s">
        <v>80</v>
      </c>
      <c r="AT151" s="209" t="s">
        <v>72</v>
      </c>
      <c r="AU151" s="209" t="s">
        <v>80</v>
      </c>
      <c r="AY151" s="208" t="s">
        <v>244</v>
      </c>
      <c r="BK151" s="210">
        <f>SUM(BK152:BK170)</f>
        <v>0</v>
      </c>
    </row>
    <row r="152" s="2" customFormat="1" ht="24.15" customHeight="1">
      <c r="A152" s="39"/>
      <c r="B152" s="40"/>
      <c r="C152" s="213" t="s">
        <v>302</v>
      </c>
      <c r="D152" s="213" t="s">
        <v>247</v>
      </c>
      <c r="E152" s="214" t="s">
        <v>3997</v>
      </c>
      <c r="F152" s="215" t="s">
        <v>3998</v>
      </c>
      <c r="G152" s="216" t="s">
        <v>730</v>
      </c>
      <c r="H152" s="217">
        <v>6.6840000000000002</v>
      </c>
      <c r="I152" s="218"/>
      <c r="J152" s="219">
        <f>ROUND(I152*H152,2)</f>
        <v>0</v>
      </c>
      <c r="K152" s="215" t="s">
        <v>251</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1925</v>
      </c>
      <c r="AT152" s="224" t="s">
        <v>247</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1925</v>
      </c>
      <c r="BM152" s="224" t="s">
        <v>3999</v>
      </c>
    </row>
    <row r="153" s="2" customFormat="1">
      <c r="A153" s="39"/>
      <c r="B153" s="40"/>
      <c r="C153" s="41"/>
      <c r="D153" s="226" t="s">
        <v>254</v>
      </c>
      <c r="E153" s="41"/>
      <c r="F153" s="227" t="s">
        <v>4000</v>
      </c>
      <c r="G153" s="41"/>
      <c r="H153" s="41"/>
      <c r="I153" s="228"/>
      <c r="J153" s="41"/>
      <c r="K153" s="41"/>
      <c r="L153" s="45"/>
      <c r="M153" s="229"/>
      <c r="N153" s="230"/>
      <c r="O153" s="85"/>
      <c r="P153" s="85"/>
      <c r="Q153" s="85"/>
      <c r="R153" s="85"/>
      <c r="S153" s="85"/>
      <c r="T153" s="86"/>
      <c r="U153" s="39"/>
      <c r="V153" s="39"/>
      <c r="W153" s="39"/>
      <c r="X153" s="39"/>
      <c r="Y153" s="39"/>
      <c r="Z153" s="39"/>
      <c r="AA153" s="39"/>
      <c r="AB153" s="39"/>
      <c r="AC153" s="39"/>
      <c r="AD153" s="39"/>
      <c r="AE153" s="39"/>
      <c r="AT153" s="18" t="s">
        <v>254</v>
      </c>
      <c r="AU153" s="18" t="s">
        <v>82</v>
      </c>
    </row>
    <row r="154" s="2" customFormat="1" ht="21.75" customHeight="1">
      <c r="A154" s="39"/>
      <c r="B154" s="40"/>
      <c r="C154" s="213" t="s">
        <v>308</v>
      </c>
      <c r="D154" s="213" t="s">
        <v>247</v>
      </c>
      <c r="E154" s="214" t="s">
        <v>4001</v>
      </c>
      <c r="F154" s="215" t="s">
        <v>4002</v>
      </c>
      <c r="G154" s="216" t="s">
        <v>730</v>
      </c>
      <c r="H154" s="217">
        <v>6.6840000000000002</v>
      </c>
      <c r="I154" s="218"/>
      <c r="J154" s="219">
        <f>ROUND(I154*H154,2)</f>
        <v>0</v>
      </c>
      <c r="K154" s="215" t="s">
        <v>251</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1925</v>
      </c>
      <c r="AT154" s="224" t="s">
        <v>247</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1925</v>
      </c>
      <c r="BM154" s="224" t="s">
        <v>4003</v>
      </c>
    </row>
    <row r="155" s="2" customFormat="1">
      <c r="A155" s="39"/>
      <c r="B155" s="40"/>
      <c r="C155" s="41"/>
      <c r="D155" s="226" t="s">
        <v>254</v>
      </c>
      <c r="E155" s="41"/>
      <c r="F155" s="227" t="s">
        <v>4004</v>
      </c>
      <c r="G155" s="41"/>
      <c r="H155" s="41"/>
      <c r="I155" s="228"/>
      <c r="J155" s="41"/>
      <c r="K155" s="41"/>
      <c r="L155" s="45"/>
      <c r="M155" s="229"/>
      <c r="N155" s="230"/>
      <c r="O155" s="85"/>
      <c r="P155" s="85"/>
      <c r="Q155" s="85"/>
      <c r="R155" s="85"/>
      <c r="S155" s="85"/>
      <c r="T155" s="86"/>
      <c r="U155" s="39"/>
      <c r="V155" s="39"/>
      <c r="W155" s="39"/>
      <c r="X155" s="39"/>
      <c r="Y155" s="39"/>
      <c r="Z155" s="39"/>
      <c r="AA155" s="39"/>
      <c r="AB155" s="39"/>
      <c r="AC155" s="39"/>
      <c r="AD155" s="39"/>
      <c r="AE155" s="39"/>
      <c r="AT155" s="18" t="s">
        <v>254</v>
      </c>
      <c r="AU155" s="18" t="s">
        <v>82</v>
      </c>
    </row>
    <row r="156" s="2" customFormat="1" ht="24.15" customHeight="1">
      <c r="A156" s="39"/>
      <c r="B156" s="40"/>
      <c r="C156" s="213" t="s">
        <v>313</v>
      </c>
      <c r="D156" s="213" t="s">
        <v>247</v>
      </c>
      <c r="E156" s="214" t="s">
        <v>4005</v>
      </c>
      <c r="F156" s="215" t="s">
        <v>4006</v>
      </c>
      <c r="G156" s="216" t="s">
        <v>730</v>
      </c>
      <c r="H156" s="217">
        <v>126.996</v>
      </c>
      <c r="I156" s="218"/>
      <c r="J156" s="219">
        <f>ROUND(I156*H156,2)</f>
        <v>0</v>
      </c>
      <c r="K156" s="215" t="s">
        <v>251</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1925</v>
      </c>
      <c r="AT156" s="224" t="s">
        <v>247</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1925</v>
      </c>
      <c r="BM156" s="224" t="s">
        <v>4007</v>
      </c>
    </row>
    <row r="157" s="2" customFormat="1">
      <c r="A157" s="39"/>
      <c r="B157" s="40"/>
      <c r="C157" s="41"/>
      <c r="D157" s="226" t="s">
        <v>254</v>
      </c>
      <c r="E157" s="41"/>
      <c r="F157" s="227" t="s">
        <v>4008</v>
      </c>
      <c r="G157" s="41"/>
      <c r="H157" s="41"/>
      <c r="I157" s="228"/>
      <c r="J157" s="41"/>
      <c r="K157" s="41"/>
      <c r="L157" s="45"/>
      <c r="M157" s="229"/>
      <c r="N157" s="230"/>
      <c r="O157" s="85"/>
      <c r="P157" s="85"/>
      <c r="Q157" s="85"/>
      <c r="R157" s="85"/>
      <c r="S157" s="85"/>
      <c r="T157" s="86"/>
      <c r="U157" s="39"/>
      <c r="V157" s="39"/>
      <c r="W157" s="39"/>
      <c r="X157" s="39"/>
      <c r="Y157" s="39"/>
      <c r="Z157" s="39"/>
      <c r="AA157" s="39"/>
      <c r="AB157" s="39"/>
      <c r="AC157" s="39"/>
      <c r="AD157" s="39"/>
      <c r="AE157" s="39"/>
      <c r="AT157" s="18" t="s">
        <v>254</v>
      </c>
      <c r="AU157" s="18" t="s">
        <v>82</v>
      </c>
    </row>
    <row r="158" s="14" customFormat="1">
      <c r="A158" s="14"/>
      <c r="B158" s="253"/>
      <c r="C158" s="254"/>
      <c r="D158" s="241" t="s">
        <v>284</v>
      </c>
      <c r="E158" s="254"/>
      <c r="F158" s="256" t="s">
        <v>4009</v>
      </c>
      <c r="G158" s="254"/>
      <c r="H158" s="257">
        <v>126.996</v>
      </c>
      <c r="I158" s="258"/>
      <c r="J158" s="254"/>
      <c r="K158" s="254"/>
      <c r="L158" s="259"/>
      <c r="M158" s="260"/>
      <c r="N158" s="261"/>
      <c r="O158" s="261"/>
      <c r="P158" s="261"/>
      <c r="Q158" s="261"/>
      <c r="R158" s="261"/>
      <c r="S158" s="261"/>
      <c r="T158" s="262"/>
      <c r="U158" s="14"/>
      <c r="V158" s="14"/>
      <c r="W158" s="14"/>
      <c r="X158" s="14"/>
      <c r="Y158" s="14"/>
      <c r="Z158" s="14"/>
      <c r="AA158" s="14"/>
      <c r="AB158" s="14"/>
      <c r="AC158" s="14"/>
      <c r="AD158" s="14"/>
      <c r="AE158" s="14"/>
      <c r="AT158" s="263" t="s">
        <v>284</v>
      </c>
      <c r="AU158" s="263" t="s">
        <v>82</v>
      </c>
      <c r="AV158" s="14" t="s">
        <v>82</v>
      </c>
      <c r="AW158" s="14" t="s">
        <v>4</v>
      </c>
      <c r="AX158" s="14" t="s">
        <v>80</v>
      </c>
      <c r="AY158" s="263" t="s">
        <v>244</v>
      </c>
    </row>
    <row r="159" s="2" customFormat="1" ht="24.15" customHeight="1">
      <c r="A159" s="39"/>
      <c r="B159" s="40"/>
      <c r="C159" s="213" t="s">
        <v>8</v>
      </c>
      <c r="D159" s="213" t="s">
        <v>247</v>
      </c>
      <c r="E159" s="214" t="s">
        <v>4010</v>
      </c>
      <c r="F159" s="215" t="s">
        <v>4011</v>
      </c>
      <c r="G159" s="216" t="s">
        <v>730</v>
      </c>
      <c r="H159" s="217">
        <v>0.10100000000000001</v>
      </c>
      <c r="I159" s="218"/>
      <c r="J159" s="219">
        <f>ROUND(I159*H159,2)</f>
        <v>0</v>
      </c>
      <c r="K159" s="215" t="s">
        <v>251</v>
      </c>
      <c r="L159" s="45"/>
      <c r="M159" s="220" t="s">
        <v>19</v>
      </c>
      <c r="N159" s="221"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1925</v>
      </c>
      <c r="AT159" s="224" t="s">
        <v>247</v>
      </c>
      <c r="AU159" s="224" t="s">
        <v>82</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1925</v>
      </c>
      <c r="BM159" s="224" t="s">
        <v>4012</v>
      </c>
    </row>
    <row r="160" s="2" customFormat="1">
      <c r="A160" s="39"/>
      <c r="B160" s="40"/>
      <c r="C160" s="41"/>
      <c r="D160" s="226" t="s">
        <v>254</v>
      </c>
      <c r="E160" s="41"/>
      <c r="F160" s="227" t="s">
        <v>4013</v>
      </c>
      <c r="G160" s="41"/>
      <c r="H160" s="41"/>
      <c r="I160" s="228"/>
      <c r="J160" s="41"/>
      <c r="K160" s="41"/>
      <c r="L160" s="45"/>
      <c r="M160" s="229"/>
      <c r="N160" s="230"/>
      <c r="O160" s="85"/>
      <c r="P160" s="85"/>
      <c r="Q160" s="85"/>
      <c r="R160" s="85"/>
      <c r="S160" s="85"/>
      <c r="T160" s="86"/>
      <c r="U160" s="39"/>
      <c r="V160" s="39"/>
      <c r="W160" s="39"/>
      <c r="X160" s="39"/>
      <c r="Y160" s="39"/>
      <c r="Z160" s="39"/>
      <c r="AA160" s="39"/>
      <c r="AB160" s="39"/>
      <c r="AC160" s="39"/>
      <c r="AD160" s="39"/>
      <c r="AE160" s="39"/>
      <c r="AT160" s="18" t="s">
        <v>254</v>
      </c>
      <c r="AU160" s="18" t="s">
        <v>82</v>
      </c>
    </row>
    <row r="161" s="14" customFormat="1">
      <c r="A161" s="14"/>
      <c r="B161" s="253"/>
      <c r="C161" s="254"/>
      <c r="D161" s="241" t="s">
        <v>284</v>
      </c>
      <c r="E161" s="255" t="s">
        <v>19</v>
      </c>
      <c r="F161" s="256" t="s">
        <v>4014</v>
      </c>
      <c r="G161" s="254"/>
      <c r="H161" s="257">
        <v>0.10100000000000001</v>
      </c>
      <c r="I161" s="258"/>
      <c r="J161" s="254"/>
      <c r="K161" s="254"/>
      <c r="L161" s="259"/>
      <c r="M161" s="260"/>
      <c r="N161" s="261"/>
      <c r="O161" s="261"/>
      <c r="P161" s="261"/>
      <c r="Q161" s="261"/>
      <c r="R161" s="261"/>
      <c r="S161" s="261"/>
      <c r="T161" s="262"/>
      <c r="U161" s="14"/>
      <c r="V161" s="14"/>
      <c r="W161" s="14"/>
      <c r="X161" s="14"/>
      <c r="Y161" s="14"/>
      <c r="Z161" s="14"/>
      <c r="AA161" s="14"/>
      <c r="AB161" s="14"/>
      <c r="AC161" s="14"/>
      <c r="AD161" s="14"/>
      <c r="AE161" s="14"/>
      <c r="AT161" s="263" t="s">
        <v>284</v>
      </c>
      <c r="AU161" s="263" t="s">
        <v>82</v>
      </c>
      <c r="AV161" s="14" t="s">
        <v>82</v>
      </c>
      <c r="AW161" s="14" t="s">
        <v>34</v>
      </c>
      <c r="AX161" s="14" t="s">
        <v>80</v>
      </c>
      <c r="AY161" s="263" t="s">
        <v>244</v>
      </c>
    </row>
    <row r="162" s="2" customFormat="1" ht="24.15" customHeight="1">
      <c r="A162" s="39"/>
      <c r="B162" s="40"/>
      <c r="C162" s="213" t="s">
        <v>322</v>
      </c>
      <c r="D162" s="213" t="s">
        <v>247</v>
      </c>
      <c r="E162" s="214" t="s">
        <v>4015</v>
      </c>
      <c r="F162" s="215" t="s">
        <v>4016</v>
      </c>
      <c r="G162" s="216" t="s">
        <v>730</v>
      </c>
      <c r="H162" s="217">
        <v>0.058999999999999997</v>
      </c>
      <c r="I162" s="218"/>
      <c r="J162" s="219">
        <f>ROUND(I162*H162,2)</f>
        <v>0</v>
      </c>
      <c r="K162" s="215" t="s">
        <v>251</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1925</v>
      </c>
      <c r="AT162" s="224" t="s">
        <v>247</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1925</v>
      </c>
      <c r="BM162" s="224" t="s">
        <v>4017</v>
      </c>
    </row>
    <row r="163" s="2" customFormat="1">
      <c r="A163" s="39"/>
      <c r="B163" s="40"/>
      <c r="C163" s="41"/>
      <c r="D163" s="226" t="s">
        <v>254</v>
      </c>
      <c r="E163" s="41"/>
      <c r="F163" s="227" t="s">
        <v>4018</v>
      </c>
      <c r="G163" s="41"/>
      <c r="H163" s="41"/>
      <c r="I163" s="228"/>
      <c r="J163" s="41"/>
      <c r="K163" s="41"/>
      <c r="L163" s="45"/>
      <c r="M163" s="229"/>
      <c r="N163" s="230"/>
      <c r="O163" s="85"/>
      <c r="P163" s="85"/>
      <c r="Q163" s="85"/>
      <c r="R163" s="85"/>
      <c r="S163" s="85"/>
      <c r="T163" s="86"/>
      <c r="U163" s="39"/>
      <c r="V163" s="39"/>
      <c r="W163" s="39"/>
      <c r="X163" s="39"/>
      <c r="Y163" s="39"/>
      <c r="Z163" s="39"/>
      <c r="AA163" s="39"/>
      <c r="AB163" s="39"/>
      <c r="AC163" s="39"/>
      <c r="AD163" s="39"/>
      <c r="AE163" s="39"/>
      <c r="AT163" s="18" t="s">
        <v>254</v>
      </c>
      <c r="AU163" s="18" t="s">
        <v>82</v>
      </c>
    </row>
    <row r="164" s="14" customFormat="1">
      <c r="A164" s="14"/>
      <c r="B164" s="253"/>
      <c r="C164" s="254"/>
      <c r="D164" s="241" t="s">
        <v>284</v>
      </c>
      <c r="E164" s="255" t="s">
        <v>19</v>
      </c>
      <c r="F164" s="256" t="s">
        <v>4019</v>
      </c>
      <c r="G164" s="254"/>
      <c r="H164" s="257">
        <v>0.058999999999999997</v>
      </c>
      <c r="I164" s="258"/>
      <c r="J164" s="254"/>
      <c r="K164" s="254"/>
      <c r="L164" s="259"/>
      <c r="M164" s="260"/>
      <c r="N164" s="261"/>
      <c r="O164" s="261"/>
      <c r="P164" s="261"/>
      <c r="Q164" s="261"/>
      <c r="R164" s="261"/>
      <c r="S164" s="261"/>
      <c r="T164" s="262"/>
      <c r="U164" s="14"/>
      <c r="V164" s="14"/>
      <c r="W164" s="14"/>
      <c r="X164" s="14"/>
      <c r="Y164" s="14"/>
      <c r="Z164" s="14"/>
      <c r="AA164" s="14"/>
      <c r="AB164" s="14"/>
      <c r="AC164" s="14"/>
      <c r="AD164" s="14"/>
      <c r="AE164" s="14"/>
      <c r="AT164" s="263" t="s">
        <v>284</v>
      </c>
      <c r="AU164" s="263" t="s">
        <v>82</v>
      </c>
      <c r="AV164" s="14" t="s">
        <v>82</v>
      </c>
      <c r="AW164" s="14" t="s">
        <v>34</v>
      </c>
      <c r="AX164" s="14" t="s">
        <v>80</v>
      </c>
      <c r="AY164" s="263" t="s">
        <v>244</v>
      </c>
    </row>
    <row r="165" s="2" customFormat="1" ht="24.15" customHeight="1">
      <c r="A165" s="39"/>
      <c r="B165" s="40"/>
      <c r="C165" s="213" t="s">
        <v>327</v>
      </c>
      <c r="D165" s="213" t="s">
        <v>247</v>
      </c>
      <c r="E165" s="214" t="s">
        <v>4020</v>
      </c>
      <c r="F165" s="215" t="s">
        <v>4021</v>
      </c>
      <c r="G165" s="216" t="s">
        <v>730</v>
      </c>
      <c r="H165" s="217">
        <v>4.1230000000000002</v>
      </c>
      <c r="I165" s="218"/>
      <c r="J165" s="219">
        <f>ROUND(I165*H165,2)</f>
        <v>0</v>
      </c>
      <c r="K165" s="215" t="s">
        <v>251</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1925</v>
      </c>
      <c r="AT165" s="224" t="s">
        <v>247</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1925</v>
      </c>
      <c r="BM165" s="224" t="s">
        <v>4022</v>
      </c>
    </row>
    <row r="166" s="2" customFormat="1">
      <c r="A166" s="39"/>
      <c r="B166" s="40"/>
      <c r="C166" s="41"/>
      <c r="D166" s="226" t="s">
        <v>254</v>
      </c>
      <c r="E166" s="41"/>
      <c r="F166" s="227" t="s">
        <v>4023</v>
      </c>
      <c r="G166" s="41"/>
      <c r="H166" s="41"/>
      <c r="I166" s="228"/>
      <c r="J166" s="41"/>
      <c r="K166" s="41"/>
      <c r="L166" s="45"/>
      <c r="M166" s="229"/>
      <c r="N166" s="230"/>
      <c r="O166" s="85"/>
      <c r="P166" s="85"/>
      <c r="Q166" s="85"/>
      <c r="R166" s="85"/>
      <c r="S166" s="85"/>
      <c r="T166" s="86"/>
      <c r="U166" s="39"/>
      <c r="V166" s="39"/>
      <c r="W166" s="39"/>
      <c r="X166" s="39"/>
      <c r="Y166" s="39"/>
      <c r="Z166" s="39"/>
      <c r="AA166" s="39"/>
      <c r="AB166" s="39"/>
      <c r="AC166" s="39"/>
      <c r="AD166" s="39"/>
      <c r="AE166" s="39"/>
      <c r="AT166" s="18" t="s">
        <v>254</v>
      </c>
      <c r="AU166" s="18" t="s">
        <v>82</v>
      </c>
    </row>
    <row r="167" s="14" customFormat="1">
      <c r="A167" s="14"/>
      <c r="B167" s="253"/>
      <c r="C167" s="254"/>
      <c r="D167" s="241" t="s">
        <v>284</v>
      </c>
      <c r="E167" s="255" t="s">
        <v>19</v>
      </c>
      <c r="F167" s="256" t="s">
        <v>4024</v>
      </c>
      <c r="G167" s="254"/>
      <c r="H167" s="257">
        <v>4.1230000000000002</v>
      </c>
      <c r="I167" s="258"/>
      <c r="J167" s="254"/>
      <c r="K167" s="254"/>
      <c r="L167" s="259"/>
      <c r="M167" s="260"/>
      <c r="N167" s="261"/>
      <c r="O167" s="261"/>
      <c r="P167" s="261"/>
      <c r="Q167" s="261"/>
      <c r="R167" s="261"/>
      <c r="S167" s="261"/>
      <c r="T167" s="262"/>
      <c r="U167" s="14"/>
      <c r="V167" s="14"/>
      <c r="W167" s="14"/>
      <c r="X167" s="14"/>
      <c r="Y167" s="14"/>
      <c r="Z167" s="14"/>
      <c r="AA167" s="14"/>
      <c r="AB167" s="14"/>
      <c r="AC167" s="14"/>
      <c r="AD167" s="14"/>
      <c r="AE167" s="14"/>
      <c r="AT167" s="263" t="s">
        <v>284</v>
      </c>
      <c r="AU167" s="263" t="s">
        <v>82</v>
      </c>
      <c r="AV167" s="14" t="s">
        <v>82</v>
      </c>
      <c r="AW167" s="14" t="s">
        <v>34</v>
      </c>
      <c r="AX167" s="14" t="s">
        <v>80</v>
      </c>
      <c r="AY167" s="263" t="s">
        <v>244</v>
      </c>
    </row>
    <row r="168" s="2" customFormat="1" ht="24.15" customHeight="1">
      <c r="A168" s="39"/>
      <c r="B168" s="40"/>
      <c r="C168" s="213" t="s">
        <v>332</v>
      </c>
      <c r="D168" s="213" t="s">
        <v>247</v>
      </c>
      <c r="E168" s="214" t="s">
        <v>4025</v>
      </c>
      <c r="F168" s="215" t="s">
        <v>4026</v>
      </c>
      <c r="G168" s="216" t="s">
        <v>730</v>
      </c>
      <c r="H168" s="217">
        <v>1.847</v>
      </c>
      <c r="I168" s="218"/>
      <c r="J168" s="219">
        <f>ROUND(I168*H168,2)</f>
        <v>0</v>
      </c>
      <c r="K168" s="215" t="s">
        <v>251</v>
      </c>
      <c r="L168" s="45"/>
      <c r="M168" s="220" t="s">
        <v>19</v>
      </c>
      <c r="N168" s="221"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1925</v>
      </c>
      <c r="AT168" s="224" t="s">
        <v>247</v>
      </c>
      <c r="AU168" s="224" t="s">
        <v>82</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1925</v>
      </c>
      <c r="BM168" s="224" t="s">
        <v>4027</v>
      </c>
    </row>
    <row r="169" s="2" customFormat="1">
      <c r="A169" s="39"/>
      <c r="B169" s="40"/>
      <c r="C169" s="41"/>
      <c r="D169" s="226" t="s">
        <v>254</v>
      </c>
      <c r="E169" s="41"/>
      <c r="F169" s="227" t="s">
        <v>4028</v>
      </c>
      <c r="G169" s="41"/>
      <c r="H169" s="41"/>
      <c r="I169" s="228"/>
      <c r="J169" s="41"/>
      <c r="K169" s="41"/>
      <c r="L169" s="45"/>
      <c r="M169" s="229"/>
      <c r="N169" s="230"/>
      <c r="O169" s="85"/>
      <c r="P169" s="85"/>
      <c r="Q169" s="85"/>
      <c r="R169" s="85"/>
      <c r="S169" s="85"/>
      <c r="T169" s="86"/>
      <c r="U169" s="39"/>
      <c r="V169" s="39"/>
      <c r="W169" s="39"/>
      <c r="X169" s="39"/>
      <c r="Y169" s="39"/>
      <c r="Z169" s="39"/>
      <c r="AA169" s="39"/>
      <c r="AB169" s="39"/>
      <c r="AC169" s="39"/>
      <c r="AD169" s="39"/>
      <c r="AE169" s="39"/>
      <c r="AT169" s="18" t="s">
        <v>254</v>
      </c>
      <c r="AU169" s="18" t="s">
        <v>82</v>
      </c>
    </row>
    <row r="170" s="14" customFormat="1">
      <c r="A170" s="14"/>
      <c r="B170" s="253"/>
      <c r="C170" s="254"/>
      <c r="D170" s="241" t="s">
        <v>284</v>
      </c>
      <c r="E170" s="255" t="s">
        <v>19</v>
      </c>
      <c r="F170" s="256" t="s">
        <v>4029</v>
      </c>
      <c r="G170" s="254"/>
      <c r="H170" s="257">
        <v>1.847</v>
      </c>
      <c r="I170" s="258"/>
      <c r="J170" s="254"/>
      <c r="K170" s="254"/>
      <c r="L170" s="259"/>
      <c r="M170" s="260"/>
      <c r="N170" s="261"/>
      <c r="O170" s="261"/>
      <c r="P170" s="261"/>
      <c r="Q170" s="261"/>
      <c r="R170" s="261"/>
      <c r="S170" s="261"/>
      <c r="T170" s="262"/>
      <c r="U170" s="14"/>
      <c r="V170" s="14"/>
      <c r="W170" s="14"/>
      <c r="X170" s="14"/>
      <c r="Y170" s="14"/>
      <c r="Z170" s="14"/>
      <c r="AA170" s="14"/>
      <c r="AB170" s="14"/>
      <c r="AC170" s="14"/>
      <c r="AD170" s="14"/>
      <c r="AE170" s="14"/>
      <c r="AT170" s="263" t="s">
        <v>284</v>
      </c>
      <c r="AU170" s="263" t="s">
        <v>82</v>
      </c>
      <c r="AV170" s="14" t="s">
        <v>82</v>
      </c>
      <c r="AW170" s="14" t="s">
        <v>34</v>
      </c>
      <c r="AX170" s="14" t="s">
        <v>80</v>
      </c>
      <c r="AY170" s="263" t="s">
        <v>244</v>
      </c>
    </row>
    <row r="171" s="12" customFormat="1" ht="22.8" customHeight="1">
      <c r="A171" s="12"/>
      <c r="B171" s="197"/>
      <c r="C171" s="198"/>
      <c r="D171" s="199" t="s">
        <v>72</v>
      </c>
      <c r="E171" s="211" t="s">
        <v>4030</v>
      </c>
      <c r="F171" s="211" t="s">
        <v>4031</v>
      </c>
      <c r="G171" s="198"/>
      <c r="H171" s="198"/>
      <c r="I171" s="201"/>
      <c r="J171" s="212">
        <f>BK171</f>
        <v>0</v>
      </c>
      <c r="K171" s="198"/>
      <c r="L171" s="203"/>
      <c r="M171" s="204"/>
      <c r="N171" s="205"/>
      <c r="O171" s="205"/>
      <c r="P171" s="206">
        <f>SUM(P172:P173)</f>
        <v>0</v>
      </c>
      <c r="Q171" s="205"/>
      <c r="R171" s="206">
        <f>SUM(R172:R173)</f>
        <v>0</v>
      </c>
      <c r="S171" s="205"/>
      <c r="T171" s="207">
        <f>SUM(T172:T173)</f>
        <v>0</v>
      </c>
      <c r="U171" s="12"/>
      <c r="V171" s="12"/>
      <c r="W171" s="12"/>
      <c r="X171" s="12"/>
      <c r="Y171" s="12"/>
      <c r="Z171" s="12"/>
      <c r="AA171" s="12"/>
      <c r="AB171" s="12"/>
      <c r="AC171" s="12"/>
      <c r="AD171" s="12"/>
      <c r="AE171" s="12"/>
      <c r="AR171" s="208" t="s">
        <v>80</v>
      </c>
      <c r="AT171" s="209" t="s">
        <v>72</v>
      </c>
      <c r="AU171" s="209" t="s">
        <v>80</v>
      </c>
      <c r="AY171" s="208" t="s">
        <v>244</v>
      </c>
      <c r="BK171" s="210">
        <f>SUM(BK172:BK173)</f>
        <v>0</v>
      </c>
    </row>
    <row r="172" s="2" customFormat="1" ht="33" customHeight="1">
      <c r="A172" s="39"/>
      <c r="B172" s="40"/>
      <c r="C172" s="213" t="s">
        <v>252</v>
      </c>
      <c r="D172" s="213" t="s">
        <v>247</v>
      </c>
      <c r="E172" s="214" t="s">
        <v>4032</v>
      </c>
      <c r="F172" s="215" t="s">
        <v>4033</v>
      </c>
      <c r="G172" s="216" t="s">
        <v>730</v>
      </c>
      <c r="H172" s="217">
        <v>7.6260000000000003</v>
      </c>
      <c r="I172" s="218"/>
      <c r="J172" s="219">
        <f>ROUND(I172*H172,2)</f>
        <v>0</v>
      </c>
      <c r="K172" s="215" t="s">
        <v>251</v>
      </c>
      <c r="L172" s="45"/>
      <c r="M172" s="220" t="s">
        <v>19</v>
      </c>
      <c r="N172" s="221"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264</v>
      </c>
      <c r="AT172" s="224" t="s">
        <v>247</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264</v>
      </c>
      <c r="BM172" s="224" t="s">
        <v>4034</v>
      </c>
    </row>
    <row r="173" s="2" customFormat="1">
      <c r="A173" s="39"/>
      <c r="B173" s="40"/>
      <c r="C173" s="41"/>
      <c r="D173" s="226" t="s">
        <v>254</v>
      </c>
      <c r="E173" s="41"/>
      <c r="F173" s="227" t="s">
        <v>4035</v>
      </c>
      <c r="G173" s="41"/>
      <c r="H173" s="41"/>
      <c r="I173" s="228"/>
      <c r="J173" s="41"/>
      <c r="K173" s="41"/>
      <c r="L173" s="45"/>
      <c r="M173" s="229"/>
      <c r="N173" s="230"/>
      <c r="O173" s="85"/>
      <c r="P173" s="85"/>
      <c r="Q173" s="85"/>
      <c r="R173" s="85"/>
      <c r="S173" s="85"/>
      <c r="T173" s="86"/>
      <c r="U173" s="39"/>
      <c r="V173" s="39"/>
      <c r="W173" s="39"/>
      <c r="X173" s="39"/>
      <c r="Y173" s="39"/>
      <c r="Z173" s="39"/>
      <c r="AA173" s="39"/>
      <c r="AB173" s="39"/>
      <c r="AC173" s="39"/>
      <c r="AD173" s="39"/>
      <c r="AE173" s="39"/>
      <c r="AT173" s="18" t="s">
        <v>254</v>
      </c>
      <c r="AU173" s="18" t="s">
        <v>82</v>
      </c>
    </row>
    <row r="174" s="12" customFormat="1" ht="25.92" customHeight="1">
      <c r="A174" s="12"/>
      <c r="B174" s="197"/>
      <c r="C174" s="198"/>
      <c r="D174" s="199" t="s">
        <v>72</v>
      </c>
      <c r="E174" s="200" t="s">
        <v>726</v>
      </c>
      <c r="F174" s="200" t="s">
        <v>727</v>
      </c>
      <c r="G174" s="198"/>
      <c r="H174" s="198"/>
      <c r="I174" s="201"/>
      <c r="J174" s="202">
        <f>BK174</f>
        <v>0</v>
      </c>
      <c r="K174" s="198"/>
      <c r="L174" s="203"/>
      <c r="M174" s="204"/>
      <c r="N174" s="205"/>
      <c r="O174" s="205"/>
      <c r="P174" s="206">
        <f>P175+P186+P196+P251</f>
        <v>0</v>
      </c>
      <c r="Q174" s="205"/>
      <c r="R174" s="206">
        <f>R175+R186+R196+R251</f>
        <v>0.70684588416999994</v>
      </c>
      <c r="S174" s="205"/>
      <c r="T174" s="207">
        <f>T175+T186+T196+T251</f>
        <v>0.16055122000000002</v>
      </c>
      <c r="U174" s="12"/>
      <c r="V174" s="12"/>
      <c r="W174" s="12"/>
      <c r="X174" s="12"/>
      <c r="Y174" s="12"/>
      <c r="Z174" s="12"/>
      <c r="AA174" s="12"/>
      <c r="AB174" s="12"/>
      <c r="AC174" s="12"/>
      <c r="AD174" s="12"/>
      <c r="AE174" s="12"/>
      <c r="AR174" s="208" t="s">
        <v>82</v>
      </c>
      <c r="AT174" s="209" t="s">
        <v>72</v>
      </c>
      <c r="AU174" s="209" t="s">
        <v>73</v>
      </c>
      <c r="AY174" s="208" t="s">
        <v>244</v>
      </c>
      <c r="BK174" s="210">
        <f>BK175+BK186+BK196+BK251</f>
        <v>0</v>
      </c>
    </row>
    <row r="175" s="12" customFormat="1" ht="22.8" customHeight="1">
      <c r="A175" s="12"/>
      <c r="B175" s="197"/>
      <c r="C175" s="198"/>
      <c r="D175" s="199" t="s">
        <v>72</v>
      </c>
      <c r="E175" s="211" t="s">
        <v>4036</v>
      </c>
      <c r="F175" s="211" t="s">
        <v>4037</v>
      </c>
      <c r="G175" s="198"/>
      <c r="H175" s="198"/>
      <c r="I175" s="201"/>
      <c r="J175" s="212">
        <f>BK175</f>
        <v>0</v>
      </c>
      <c r="K175" s="198"/>
      <c r="L175" s="203"/>
      <c r="M175" s="204"/>
      <c r="N175" s="205"/>
      <c r="O175" s="205"/>
      <c r="P175" s="206">
        <f>SUM(P176:P185)</f>
        <v>0</v>
      </c>
      <c r="Q175" s="205"/>
      <c r="R175" s="206">
        <f>SUM(R176:R185)</f>
        <v>0.0516642</v>
      </c>
      <c r="S175" s="205"/>
      <c r="T175" s="207">
        <f>SUM(T176:T185)</f>
        <v>0.058575000000000002</v>
      </c>
      <c r="U175" s="12"/>
      <c r="V175" s="12"/>
      <c r="W175" s="12"/>
      <c r="X175" s="12"/>
      <c r="Y175" s="12"/>
      <c r="Z175" s="12"/>
      <c r="AA175" s="12"/>
      <c r="AB175" s="12"/>
      <c r="AC175" s="12"/>
      <c r="AD175" s="12"/>
      <c r="AE175" s="12"/>
      <c r="AR175" s="208" t="s">
        <v>82</v>
      </c>
      <c r="AT175" s="209" t="s">
        <v>72</v>
      </c>
      <c r="AU175" s="209" t="s">
        <v>80</v>
      </c>
      <c r="AY175" s="208" t="s">
        <v>244</v>
      </c>
      <c r="BK175" s="210">
        <f>SUM(BK176:BK185)</f>
        <v>0</v>
      </c>
    </row>
    <row r="176" s="2" customFormat="1" ht="24.15" customHeight="1">
      <c r="A176" s="39"/>
      <c r="B176" s="40"/>
      <c r="C176" s="213" t="s">
        <v>411</v>
      </c>
      <c r="D176" s="213" t="s">
        <v>247</v>
      </c>
      <c r="E176" s="214" t="s">
        <v>4038</v>
      </c>
      <c r="F176" s="215" t="s">
        <v>4039</v>
      </c>
      <c r="G176" s="216" t="s">
        <v>339</v>
      </c>
      <c r="H176" s="217">
        <v>23.43</v>
      </c>
      <c r="I176" s="218"/>
      <c r="J176" s="219">
        <f>ROUND(I176*H176,2)</f>
        <v>0</v>
      </c>
      <c r="K176" s="215" t="s">
        <v>251</v>
      </c>
      <c r="L176" s="45"/>
      <c r="M176" s="220" t="s">
        <v>19</v>
      </c>
      <c r="N176" s="221" t="s">
        <v>44</v>
      </c>
      <c r="O176" s="85"/>
      <c r="P176" s="222">
        <f>O176*H176</f>
        <v>0</v>
      </c>
      <c r="Q176" s="222">
        <v>0</v>
      </c>
      <c r="R176" s="222">
        <f>Q176*H176</f>
        <v>0</v>
      </c>
      <c r="S176" s="222">
        <v>0.0025000000000000001</v>
      </c>
      <c r="T176" s="223">
        <f>S176*H176</f>
        <v>0.058575000000000002</v>
      </c>
      <c r="U176" s="39"/>
      <c r="V176" s="39"/>
      <c r="W176" s="39"/>
      <c r="X176" s="39"/>
      <c r="Y176" s="39"/>
      <c r="Z176" s="39"/>
      <c r="AA176" s="39"/>
      <c r="AB176" s="39"/>
      <c r="AC176" s="39"/>
      <c r="AD176" s="39"/>
      <c r="AE176" s="39"/>
      <c r="AR176" s="224" t="s">
        <v>252</v>
      </c>
      <c r="AT176" s="224" t="s">
        <v>247</v>
      </c>
      <c r="AU176" s="224" t="s">
        <v>82</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252</v>
      </c>
      <c r="BM176" s="224" t="s">
        <v>4040</v>
      </c>
    </row>
    <row r="177" s="2" customFormat="1">
      <c r="A177" s="39"/>
      <c r="B177" s="40"/>
      <c r="C177" s="41"/>
      <c r="D177" s="226" t="s">
        <v>254</v>
      </c>
      <c r="E177" s="41"/>
      <c r="F177" s="227" t="s">
        <v>4041</v>
      </c>
      <c r="G177" s="41"/>
      <c r="H177" s="41"/>
      <c r="I177" s="228"/>
      <c r="J177" s="41"/>
      <c r="K177" s="41"/>
      <c r="L177" s="45"/>
      <c r="M177" s="229"/>
      <c r="N177" s="230"/>
      <c r="O177" s="85"/>
      <c r="P177" s="85"/>
      <c r="Q177" s="85"/>
      <c r="R177" s="85"/>
      <c r="S177" s="85"/>
      <c r="T177" s="86"/>
      <c r="U177" s="39"/>
      <c r="V177" s="39"/>
      <c r="W177" s="39"/>
      <c r="X177" s="39"/>
      <c r="Y177" s="39"/>
      <c r="Z177" s="39"/>
      <c r="AA177" s="39"/>
      <c r="AB177" s="39"/>
      <c r="AC177" s="39"/>
      <c r="AD177" s="39"/>
      <c r="AE177" s="39"/>
      <c r="AT177" s="18" t="s">
        <v>254</v>
      </c>
      <c r="AU177" s="18" t="s">
        <v>82</v>
      </c>
    </row>
    <row r="178" s="14" customFormat="1">
      <c r="A178" s="14"/>
      <c r="B178" s="253"/>
      <c r="C178" s="254"/>
      <c r="D178" s="241" t="s">
        <v>284</v>
      </c>
      <c r="E178" s="255" t="s">
        <v>19</v>
      </c>
      <c r="F178" s="256" t="s">
        <v>4042</v>
      </c>
      <c r="G178" s="254"/>
      <c r="H178" s="257">
        <v>23.43</v>
      </c>
      <c r="I178" s="258"/>
      <c r="J178" s="254"/>
      <c r="K178" s="254"/>
      <c r="L178" s="259"/>
      <c r="M178" s="260"/>
      <c r="N178" s="261"/>
      <c r="O178" s="261"/>
      <c r="P178" s="261"/>
      <c r="Q178" s="261"/>
      <c r="R178" s="261"/>
      <c r="S178" s="261"/>
      <c r="T178" s="262"/>
      <c r="U178" s="14"/>
      <c r="V178" s="14"/>
      <c r="W178" s="14"/>
      <c r="X178" s="14"/>
      <c r="Y178" s="14"/>
      <c r="Z178" s="14"/>
      <c r="AA178" s="14"/>
      <c r="AB178" s="14"/>
      <c r="AC178" s="14"/>
      <c r="AD178" s="14"/>
      <c r="AE178" s="14"/>
      <c r="AT178" s="263" t="s">
        <v>284</v>
      </c>
      <c r="AU178" s="263" t="s">
        <v>82</v>
      </c>
      <c r="AV178" s="14" t="s">
        <v>82</v>
      </c>
      <c r="AW178" s="14" t="s">
        <v>34</v>
      </c>
      <c r="AX178" s="14" t="s">
        <v>80</v>
      </c>
      <c r="AY178" s="263" t="s">
        <v>244</v>
      </c>
    </row>
    <row r="179" s="2" customFormat="1" ht="24.15" customHeight="1">
      <c r="A179" s="39"/>
      <c r="B179" s="40"/>
      <c r="C179" s="213" t="s">
        <v>416</v>
      </c>
      <c r="D179" s="213" t="s">
        <v>247</v>
      </c>
      <c r="E179" s="214" t="s">
        <v>4043</v>
      </c>
      <c r="F179" s="215" t="s">
        <v>4044</v>
      </c>
      <c r="G179" s="216" t="s">
        <v>339</v>
      </c>
      <c r="H179" s="217">
        <v>23.43</v>
      </c>
      <c r="I179" s="218"/>
      <c r="J179" s="219">
        <f>ROUND(I179*H179,2)</f>
        <v>0</v>
      </c>
      <c r="K179" s="215" t="s">
        <v>251</v>
      </c>
      <c r="L179" s="45"/>
      <c r="M179" s="220" t="s">
        <v>19</v>
      </c>
      <c r="N179" s="221"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252</v>
      </c>
      <c r="AT179" s="224" t="s">
        <v>247</v>
      </c>
      <c r="AU179" s="224" t="s">
        <v>82</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252</v>
      </c>
      <c r="BM179" s="224" t="s">
        <v>4045</v>
      </c>
    </row>
    <row r="180" s="2" customFormat="1">
      <c r="A180" s="39"/>
      <c r="B180" s="40"/>
      <c r="C180" s="41"/>
      <c r="D180" s="226" t="s">
        <v>254</v>
      </c>
      <c r="E180" s="41"/>
      <c r="F180" s="227" t="s">
        <v>4046</v>
      </c>
      <c r="G180" s="41"/>
      <c r="H180" s="41"/>
      <c r="I180" s="228"/>
      <c r="J180" s="41"/>
      <c r="K180" s="41"/>
      <c r="L180" s="45"/>
      <c r="M180" s="229"/>
      <c r="N180" s="230"/>
      <c r="O180" s="85"/>
      <c r="P180" s="85"/>
      <c r="Q180" s="85"/>
      <c r="R180" s="85"/>
      <c r="S180" s="85"/>
      <c r="T180" s="86"/>
      <c r="U180" s="39"/>
      <c r="V180" s="39"/>
      <c r="W180" s="39"/>
      <c r="X180" s="39"/>
      <c r="Y180" s="39"/>
      <c r="Z180" s="39"/>
      <c r="AA180" s="39"/>
      <c r="AB180" s="39"/>
      <c r="AC180" s="39"/>
      <c r="AD180" s="39"/>
      <c r="AE180" s="39"/>
      <c r="AT180" s="18" t="s">
        <v>254</v>
      </c>
      <c r="AU180" s="18" t="s">
        <v>82</v>
      </c>
    </row>
    <row r="181" s="14" customFormat="1">
      <c r="A181" s="14"/>
      <c r="B181" s="253"/>
      <c r="C181" s="254"/>
      <c r="D181" s="241" t="s">
        <v>284</v>
      </c>
      <c r="E181" s="255" t="s">
        <v>19</v>
      </c>
      <c r="F181" s="256" t="s">
        <v>4042</v>
      </c>
      <c r="G181" s="254"/>
      <c r="H181" s="257">
        <v>23.43</v>
      </c>
      <c r="I181" s="258"/>
      <c r="J181" s="254"/>
      <c r="K181" s="254"/>
      <c r="L181" s="259"/>
      <c r="M181" s="260"/>
      <c r="N181" s="261"/>
      <c r="O181" s="261"/>
      <c r="P181" s="261"/>
      <c r="Q181" s="261"/>
      <c r="R181" s="261"/>
      <c r="S181" s="261"/>
      <c r="T181" s="262"/>
      <c r="U181" s="14"/>
      <c r="V181" s="14"/>
      <c r="W181" s="14"/>
      <c r="X181" s="14"/>
      <c r="Y181" s="14"/>
      <c r="Z181" s="14"/>
      <c r="AA181" s="14"/>
      <c r="AB181" s="14"/>
      <c r="AC181" s="14"/>
      <c r="AD181" s="14"/>
      <c r="AE181" s="14"/>
      <c r="AT181" s="263" t="s">
        <v>284</v>
      </c>
      <c r="AU181" s="263" t="s">
        <v>82</v>
      </c>
      <c r="AV181" s="14" t="s">
        <v>82</v>
      </c>
      <c r="AW181" s="14" t="s">
        <v>34</v>
      </c>
      <c r="AX181" s="14" t="s">
        <v>80</v>
      </c>
      <c r="AY181" s="263" t="s">
        <v>244</v>
      </c>
    </row>
    <row r="182" s="2" customFormat="1" ht="16.5" customHeight="1">
      <c r="A182" s="39"/>
      <c r="B182" s="40"/>
      <c r="C182" s="231" t="s">
        <v>420</v>
      </c>
      <c r="D182" s="231" t="s">
        <v>241</v>
      </c>
      <c r="E182" s="232" t="s">
        <v>4047</v>
      </c>
      <c r="F182" s="233" t="s">
        <v>4048</v>
      </c>
      <c r="G182" s="234" t="s">
        <v>339</v>
      </c>
      <c r="H182" s="235">
        <v>24.602</v>
      </c>
      <c r="I182" s="236"/>
      <c r="J182" s="237">
        <f>ROUND(I182*H182,2)</f>
        <v>0</v>
      </c>
      <c r="K182" s="233" t="s">
        <v>251</v>
      </c>
      <c r="L182" s="238"/>
      <c r="M182" s="239" t="s">
        <v>19</v>
      </c>
      <c r="N182" s="240" t="s">
        <v>44</v>
      </c>
      <c r="O182" s="85"/>
      <c r="P182" s="222">
        <f>O182*H182</f>
        <v>0</v>
      </c>
      <c r="Q182" s="222">
        <v>0.0020999999999999999</v>
      </c>
      <c r="R182" s="222">
        <f>Q182*H182</f>
        <v>0.0516642</v>
      </c>
      <c r="S182" s="222">
        <v>0</v>
      </c>
      <c r="T182" s="223">
        <f>S182*H182</f>
        <v>0</v>
      </c>
      <c r="U182" s="39"/>
      <c r="V182" s="39"/>
      <c r="W182" s="39"/>
      <c r="X182" s="39"/>
      <c r="Y182" s="39"/>
      <c r="Z182" s="39"/>
      <c r="AA182" s="39"/>
      <c r="AB182" s="39"/>
      <c r="AC182" s="39"/>
      <c r="AD182" s="39"/>
      <c r="AE182" s="39"/>
      <c r="AR182" s="224" t="s">
        <v>474</v>
      </c>
      <c r="AT182" s="224" t="s">
        <v>241</v>
      </c>
      <c r="AU182" s="224" t="s">
        <v>82</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252</v>
      </c>
      <c r="BM182" s="224" t="s">
        <v>4049</v>
      </c>
    </row>
    <row r="183" s="14" customFormat="1">
      <c r="A183" s="14"/>
      <c r="B183" s="253"/>
      <c r="C183" s="254"/>
      <c r="D183" s="241" t="s">
        <v>284</v>
      </c>
      <c r="E183" s="254"/>
      <c r="F183" s="256" t="s">
        <v>4050</v>
      </c>
      <c r="G183" s="254"/>
      <c r="H183" s="257">
        <v>24.602</v>
      </c>
      <c r="I183" s="258"/>
      <c r="J183" s="254"/>
      <c r="K183" s="254"/>
      <c r="L183" s="259"/>
      <c r="M183" s="260"/>
      <c r="N183" s="261"/>
      <c r="O183" s="261"/>
      <c r="P183" s="261"/>
      <c r="Q183" s="261"/>
      <c r="R183" s="261"/>
      <c r="S183" s="261"/>
      <c r="T183" s="262"/>
      <c r="U183" s="14"/>
      <c r="V183" s="14"/>
      <c r="W183" s="14"/>
      <c r="X183" s="14"/>
      <c r="Y183" s="14"/>
      <c r="Z183" s="14"/>
      <c r="AA183" s="14"/>
      <c r="AB183" s="14"/>
      <c r="AC183" s="14"/>
      <c r="AD183" s="14"/>
      <c r="AE183" s="14"/>
      <c r="AT183" s="263" t="s">
        <v>284</v>
      </c>
      <c r="AU183" s="263" t="s">
        <v>82</v>
      </c>
      <c r="AV183" s="14" t="s">
        <v>82</v>
      </c>
      <c r="AW183" s="14" t="s">
        <v>4</v>
      </c>
      <c r="AX183" s="14" t="s">
        <v>80</v>
      </c>
      <c r="AY183" s="263" t="s">
        <v>244</v>
      </c>
    </row>
    <row r="184" s="2" customFormat="1" ht="24.15" customHeight="1">
      <c r="A184" s="39"/>
      <c r="B184" s="40"/>
      <c r="C184" s="213" t="s">
        <v>424</v>
      </c>
      <c r="D184" s="213" t="s">
        <v>247</v>
      </c>
      <c r="E184" s="214" t="s">
        <v>4051</v>
      </c>
      <c r="F184" s="215" t="s">
        <v>4052</v>
      </c>
      <c r="G184" s="216" t="s">
        <v>730</v>
      </c>
      <c r="H184" s="217">
        <v>0.051999999999999998</v>
      </c>
      <c r="I184" s="218"/>
      <c r="J184" s="219">
        <f>ROUND(I184*H184,2)</f>
        <v>0</v>
      </c>
      <c r="K184" s="215" t="s">
        <v>251</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252</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252</v>
      </c>
      <c r="BM184" s="224" t="s">
        <v>4053</v>
      </c>
    </row>
    <row r="185" s="2" customFormat="1">
      <c r="A185" s="39"/>
      <c r="B185" s="40"/>
      <c r="C185" s="41"/>
      <c r="D185" s="226" t="s">
        <v>254</v>
      </c>
      <c r="E185" s="41"/>
      <c r="F185" s="227" t="s">
        <v>4054</v>
      </c>
      <c r="G185" s="41"/>
      <c r="H185" s="41"/>
      <c r="I185" s="228"/>
      <c r="J185" s="41"/>
      <c r="K185" s="41"/>
      <c r="L185" s="45"/>
      <c r="M185" s="229"/>
      <c r="N185" s="230"/>
      <c r="O185" s="85"/>
      <c r="P185" s="85"/>
      <c r="Q185" s="85"/>
      <c r="R185" s="85"/>
      <c r="S185" s="85"/>
      <c r="T185" s="86"/>
      <c r="U185" s="39"/>
      <c r="V185" s="39"/>
      <c r="W185" s="39"/>
      <c r="X185" s="39"/>
      <c r="Y185" s="39"/>
      <c r="Z185" s="39"/>
      <c r="AA185" s="39"/>
      <c r="AB185" s="39"/>
      <c r="AC185" s="39"/>
      <c r="AD185" s="39"/>
      <c r="AE185" s="39"/>
      <c r="AT185" s="18" t="s">
        <v>254</v>
      </c>
      <c r="AU185" s="18" t="s">
        <v>82</v>
      </c>
    </row>
    <row r="186" s="12" customFormat="1" ht="22.8" customHeight="1">
      <c r="A186" s="12"/>
      <c r="B186" s="197"/>
      <c r="C186" s="198"/>
      <c r="D186" s="199" t="s">
        <v>72</v>
      </c>
      <c r="E186" s="211" t="s">
        <v>4055</v>
      </c>
      <c r="F186" s="211" t="s">
        <v>4056</v>
      </c>
      <c r="G186" s="198"/>
      <c r="H186" s="198"/>
      <c r="I186" s="201"/>
      <c r="J186" s="212">
        <f>BK186</f>
        <v>0</v>
      </c>
      <c r="K186" s="198"/>
      <c r="L186" s="203"/>
      <c r="M186" s="204"/>
      <c r="N186" s="205"/>
      <c r="O186" s="205"/>
      <c r="P186" s="206">
        <f>SUM(P187:P195)</f>
        <v>0</v>
      </c>
      <c r="Q186" s="205"/>
      <c r="R186" s="206">
        <f>SUM(R187:R195)</f>
        <v>0.21682226999999998</v>
      </c>
      <c r="S186" s="205"/>
      <c r="T186" s="207">
        <f>SUM(T187:T195)</f>
        <v>0</v>
      </c>
      <c r="U186" s="12"/>
      <c r="V186" s="12"/>
      <c r="W186" s="12"/>
      <c r="X186" s="12"/>
      <c r="Y186" s="12"/>
      <c r="Z186" s="12"/>
      <c r="AA186" s="12"/>
      <c r="AB186" s="12"/>
      <c r="AC186" s="12"/>
      <c r="AD186" s="12"/>
      <c r="AE186" s="12"/>
      <c r="AR186" s="208" t="s">
        <v>82</v>
      </c>
      <c r="AT186" s="209" t="s">
        <v>72</v>
      </c>
      <c r="AU186" s="209" t="s">
        <v>80</v>
      </c>
      <c r="AY186" s="208" t="s">
        <v>244</v>
      </c>
      <c r="BK186" s="210">
        <f>SUM(BK187:BK195)</f>
        <v>0</v>
      </c>
    </row>
    <row r="187" s="2" customFormat="1" ht="24.15" customHeight="1">
      <c r="A187" s="39"/>
      <c r="B187" s="40"/>
      <c r="C187" s="213" t="s">
        <v>7</v>
      </c>
      <c r="D187" s="213" t="s">
        <v>247</v>
      </c>
      <c r="E187" s="214" t="s">
        <v>4057</v>
      </c>
      <c r="F187" s="215" t="s">
        <v>4058</v>
      </c>
      <c r="G187" s="216" t="s">
        <v>339</v>
      </c>
      <c r="H187" s="217">
        <v>23.43</v>
      </c>
      <c r="I187" s="218"/>
      <c r="J187" s="219">
        <f>ROUND(I187*H187,2)</f>
        <v>0</v>
      </c>
      <c r="K187" s="215" t="s">
        <v>251</v>
      </c>
      <c r="L187" s="45"/>
      <c r="M187" s="220" t="s">
        <v>19</v>
      </c>
      <c r="N187" s="221" t="s">
        <v>44</v>
      </c>
      <c r="O187" s="85"/>
      <c r="P187" s="222">
        <f>O187*H187</f>
        <v>0</v>
      </c>
      <c r="Q187" s="222">
        <v>0.0070489999999999997</v>
      </c>
      <c r="R187" s="222">
        <f>Q187*H187</f>
        <v>0.16515806999999999</v>
      </c>
      <c r="S187" s="222">
        <v>0</v>
      </c>
      <c r="T187" s="223">
        <f>S187*H187</f>
        <v>0</v>
      </c>
      <c r="U187" s="39"/>
      <c r="V187" s="39"/>
      <c r="W187" s="39"/>
      <c r="X187" s="39"/>
      <c r="Y187" s="39"/>
      <c r="Z187" s="39"/>
      <c r="AA187" s="39"/>
      <c r="AB187" s="39"/>
      <c r="AC187" s="39"/>
      <c r="AD187" s="39"/>
      <c r="AE187" s="39"/>
      <c r="AR187" s="224" t="s">
        <v>252</v>
      </c>
      <c r="AT187" s="224" t="s">
        <v>247</v>
      </c>
      <c r="AU187" s="224" t="s">
        <v>82</v>
      </c>
      <c r="AY187" s="18" t="s">
        <v>244</v>
      </c>
      <c r="BE187" s="225">
        <f>IF(N187="základní",J187,0)</f>
        <v>0</v>
      </c>
      <c r="BF187" s="225">
        <f>IF(N187="snížená",J187,0)</f>
        <v>0</v>
      </c>
      <c r="BG187" s="225">
        <f>IF(N187="zákl. přenesená",J187,0)</f>
        <v>0</v>
      </c>
      <c r="BH187" s="225">
        <f>IF(N187="sníž. přenesená",J187,0)</f>
        <v>0</v>
      </c>
      <c r="BI187" s="225">
        <f>IF(N187="nulová",J187,0)</f>
        <v>0</v>
      </c>
      <c r="BJ187" s="18" t="s">
        <v>80</v>
      </c>
      <c r="BK187" s="225">
        <f>ROUND(I187*H187,2)</f>
        <v>0</v>
      </c>
      <c r="BL187" s="18" t="s">
        <v>252</v>
      </c>
      <c r="BM187" s="224" t="s">
        <v>4059</v>
      </c>
    </row>
    <row r="188" s="2" customFormat="1">
      <c r="A188" s="39"/>
      <c r="B188" s="40"/>
      <c r="C188" s="41"/>
      <c r="D188" s="226" t="s">
        <v>254</v>
      </c>
      <c r="E188" s="41"/>
      <c r="F188" s="227" t="s">
        <v>4060</v>
      </c>
      <c r="G188" s="41"/>
      <c r="H188" s="41"/>
      <c r="I188" s="228"/>
      <c r="J188" s="41"/>
      <c r="K188" s="41"/>
      <c r="L188" s="45"/>
      <c r="M188" s="229"/>
      <c r="N188" s="230"/>
      <c r="O188" s="85"/>
      <c r="P188" s="85"/>
      <c r="Q188" s="85"/>
      <c r="R188" s="85"/>
      <c r="S188" s="85"/>
      <c r="T188" s="86"/>
      <c r="U188" s="39"/>
      <c r="V188" s="39"/>
      <c r="W188" s="39"/>
      <c r="X188" s="39"/>
      <c r="Y188" s="39"/>
      <c r="Z188" s="39"/>
      <c r="AA188" s="39"/>
      <c r="AB188" s="39"/>
      <c r="AC188" s="39"/>
      <c r="AD188" s="39"/>
      <c r="AE188" s="39"/>
      <c r="AT188" s="18" t="s">
        <v>254</v>
      </c>
      <c r="AU188" s="18" t="s">
        <v>82</v>
      </c>
    </row>
    <row r="189" s="14" customFormat="1">
      <c r="A189" s="14"/>
      <c r="B189" s="253"/>
      <c r="C189" s="254"/>
      <c r="D189" s="241" t="s">
        <v>284</v>
      </c>
      <c r="E189" s="255" t="s">
        <v>19</v>
      </c>
      <c r="F189" s="256" t="s">
        <v>3981</v>
      </c>
      <c r="G189" s="254"/>
      <c r="H189" s="257">
        <v>9.3300000000000001</v>
      </c>
      <c r="I189" s="258"/>
      <c r="J189" s="254"/>
      <c r="K189" s="254"/>
      <c r="L189" s="259"/>
      <c r="M189" s="260"/>
      <c r="N189" s="261"/>
      <c r="O189" s="261"/>
      <c r="P189" s="261"/>
      <c r="Q189" s="261"/>
      <c r="R189" s="261"/>
      <c r="S189" s="261"/>
      <c r="T189" s="262"/>
      <c r="U189" s="14"/>
      <c r="V189" s="14"/>
      <c r="W189" s="14"/>
      <c r="X189" s="14"/>
      <c r="Y189" s="14"/>
      <c r="Z189" s="14"/>
      <c r="AA189" s="14"/>
      <c r="AB189" s="14"/>
      <c r="AC189" s="14"/>
      <c r="AD189" s="14"/>
      <c r="AE189" s="14"/>
      <c r="AT189" s="263" t="s">
        <v>284</v>
      </c>
      <c r="AU189" s="263" t="s">
        <v>82</v>
      </c>
      <c r="AV189" s="14" t="s">
        <v>82</v>
      </c>
      <c r="AW189" s="14" t="s">
        <v>34</v>
      </c>
      <c r="AX189" s="14" t="s">
        <v>73</v>
      </c>
      <c r="AY189" s="263" t="s">
        <v>244</v>
      </c>
    </row>
    <row r="190" s="14" customFormat="1">
      <c r="A190" s="14"/>
      <c r="B190" s="253"/>
      <c r="C190" s="254"/>
      <c r="D190" s="241" t="s">
        <v>284</v>
      </c>
      <c r="E190" s="255" t="s">
        <v>19</v>
      </c>
      <c r="F190" s="256" t="s">
        <v>3982</v>
      </c>
      <c r="G190" s="254"/>
      <c r="H190" s="257">
        <v>14.1</v>
      </c>
      <c r="I190" s="258"/>
      <c r="J190" s="254"/>
      <c r="K190" s="254"/>
      <c r="L190" s="259"/>
      <c r="M190" s="260"/>
      <c r="N190" s="261"/>
      <c r="O190" s="261"/>
      <c r="P190" s="261"/>
      <c r="Q190" s="261"/>
      <c r="R190" s="261"/>
      <c r="S190" s="261"/>
      <c r="T190" s="262"/>
      <c r="U190" s="14"/>
      <c r="V190" s="14"/>
      <c r="W190" s="14"/>
      <c r="X190" s="14"/>
      <c r="Y190" s="14"/>
      <c r="Z190" s="14"/>
      <c r="AA190" s="14"/>
      <c r="AB190" s="14"/>
      <c r="AC190" s="14"/>
      <c r="AD190" s="14"/>
      <c r="AE190" s="14"/>
      <c r="AT190" s="263" t="s">
        <v>284</v>
      </c>
      <c r="AU190" s="263" t="s">
        <v>82</v>
      </c>
      <c r="AV190" s="14" t="s">
        <v>82</v>
      </c>
      <c r="AW190" s="14" t="s">
        <v>34</v>
      </c>
      <c r="AX190" s="14" t="s">
        <v>73</v>
      </c>
      <c r="AY190" s="263" t="s">
        <v>244</v>
      </c>
    </row>
    <row r="191" s="15" customFormat="1">
      <c r="A191" s="15"/>
      <c r="B191" s="264"/>
      <c r="C191" s="265"/>
      <c r="D191" s="241" t="s">
        <v>284</v>
      </c>
      <c r="E191" s="266" t="s">
        <v>19</v>
      </c>
      <c r="F191" s="267" t="s">
        <v>287</v>
      </c>
      <c r="G191" s="265"/>
      <c r="H191" s="268">
        <v>23.43</v>
      </c>
      <c r="I191" s="269"/>
      <c r="J191" s="265"/>
      <c r="K191" s="265"/>
      <c r="L191" s="270"/>
      <c r="M191" s="271"/>
      <c r="N191" s="272"/>
      <c r="O191" s="272"/>
      <c r="P191" s="272"/>
      <c r="Q191" s="272"/>
      <c r="R191" s="272"/>
      <c r="S191" s="272"/>
      <c r="T191" s="273"/>
      <c r="U191" s="15"/>
      <c r="V191" s="15"/>
      <c r="W191" s="15"/>
      <c r="X191" s="15"/>
      <c r="Y191" s="15"/>
      <c r="Z191" s="15"/>
      <c r="AA191" s="15"/>
      <c r="AB191" s="15"/>
      <c r="AC191" s="15"/>
      <c r="AD191" s="15"/>
      <c r="AE191" s="15"/>
      <c r="AT191" s="274" t="s">
        <v>284</v>
      </c>
      <c r="AU191" s="274" t="s">
        <v>82</v>
      </c>
      <c r="AV191" s="15" t="s">
        <v>264</v>
      </c>
      <c r="AW191" s="15" t="s">
        <v>34</v>
      </c>
      <c r="AX191" s="15" t="s">
        <v>80</v>
      </c>
      <c r="AY191" s="274" t="s">
        <v>244</v>
      </c>
    </row>
    <row r="192" s="2" customFormat="1" ht="24.15" customHeight="1">
      <c r="A192" s="39"/>
      <c r="B192" s="40"/>
      <c r="C192" s="231" t="s">
        <v>431</v>
      </c>
      <c r="D192" s="231" t="s">
        <v>241</v>
      </c>
      <c r="E192" s="232" t="s">
        <v>4061</v>
      </c>
      <c r="F192" s="233" t="s">
        <v>4062</v>
      </c>
      <c r="G192" s="234" t="s">
        <v>339</v>
      </c>
      <c r="H192" s="235">
        <v>24.602</v>
      </c>
      <c r="I192" s="236"/>
      <c r="J192" s="237">
        <f>ROUND(I192*H192,2)</f>
        <v>0</v>
      </c>
      <c r="K192" s="233" t="s">
        <v>251</v>
      </c>
      <c r="L192" s="238"/>
      <c r="M192" s="239" t="s">
        <v>19</v>
      </c>
      <c r="N192" s="240" t="s">
        <v>44</v>
      </c>
      <c r="O192" s="85"/>
      <c r="P192" s="222">
        <f>O192*H192</f>
        <v>0</v>
      </c>
      <c r="Q192" s="222">
        <v>0.0020999999999999999</v>
      </c>
      <c r="R192" s="222">
        <f>Q192*H192</f>
        <v>0.0516642</v>
      </c>
      <c r="S192" s="222">
        <v>0</v>
      </c>
      <c r="T192" s="223">
        <f>S192*H192</f>
        <v>0</v>
      </c>
      <c r="U192" s="39"/>
      <c r="V192" s="39"/>
      <c r="W192" s="39"/>
      <c r="X192" s="39"/>
      <c r="Y192" s="39"/>
      <c r="Z192" s="39"/>
      <c r="AA192" s="39"/>
      <c r="AB192" s="39"/>
      <c r="AC192" s="39"/>
      <c r="AD192" s="39"/>
      <c r="AE192" s="39"/>
      <c r="AR192" s="224" t="s">
        <v>474</v>
      </c>
      <c r="AT192" s="224" t="s">
        <v>241</v>
      </c>
      <c r="AU192" s="224" t="s">
        <v>82</v>
      </c>
      <c r="AY192" s="18" t="s">
        <v>244</v>
      </c>
      <c r="BE192" s="225">
        <f>IF(N192="základní",J192,0)</f>
        <v>0</v>
      </c>
      <c r="BF192" s="225">
        <f>IF(N192="snížená",J192,0)</f>
        <v>0</v>
      </c>
      <c r="BG192" s="225">
        <f>IF(N192="zákl. přenesená",J192,0)</f>
        <v>0</v>
      </c>
      <c r="BH192" s="225">
        <f>IF(N192="sníž. přenesená",J192,0)</f>
        <v>0</v>
      </c>
      <c r="BI192" s="225">
        <f>IF(N192="nulová",J192,0)</f>
        <v>0</v>
      </c>
      <c r="BJ192" s="18" t="s">
        <v>80</v>
      </c>
      <c r="BK192" s="225">
        <f>ROUND(I192*H192,2)</f>
        <v>0</v>
      </c>
      <c r="BL192" s="18" t="s">
        <v>252</v>
      </c>
      <c r="BM192" s="224" t="s">
        <v>4063</v>
      </c>
    </row>
    <row r="193" s="14" customFormat="1">
      <c r="A193" s="14"/>
      <c r="B193" s="253"/>
      <c r="C193" s="254"/>
      <c r="D193" s="241" t="s">
        <v>284</v>
      </c>
      <c r="E193" s="254"/>
      <c r="F193" s="256" t="s">
        <v>4050</v>
      </c>
      <c r="G193" s="254"/>
      <c r="H193" s="257">
        <v>24.602</v>
      </c>
      <c r="I193" s="258"/>
      <c r="J193" s="254"/>
      <c r="K193" s="254"/>
      <c r="L193" s="259"/>
      <c r="M193" s="260"/>
      <c r="N193" s="261"/>
      <c r="O193" s="261"/>
      <c r="P193" s="261"/>
      <c r="Q193" s="261"/>
      <c r="R193" s="261"/>
      <c r="S193" s="261"/>
      <c r="T193" s="262"/>
      <c r="U193" s="14"/>
      <c r="V193" s="14"/>
      <c r="W193" s="14"/>
      <c r="X193" s="14"/>
      <c r="Y193" s="14"/>
      <c r="Z193" s="14"/>
      <c r="AA193" s="14"/>
      <c r="AB193" s="14"/>
      <c r="AC193" s="14"/>
      <c r="AD193" s="14"/>
      <c r="AE193" s="14"/>
      <c r="AT193" s="263" t="s">
        <v>284</v>
      </c>
      <c r="AU193" s="263" t="s">
        <v>82</v>
      </c>
      <c r="AV193" s="14" t="s">
        <v>82</v>
      </c>
      <c r="AW193" s="14" t="s">
        <v>4</v>
      </c>
      <c r="AX193" s="14" t="s">
        <v>80</v>
      </c>
      <c r="AY193" s="263" t="s">
        <v>244</v>
      </c>
    </row>
    <row r="194" s="2" customFormat="1" ht="37.8" customHeight="1">
      <c r="A194" s="39"/>
      <c r="B194" s="40"/>
      <c r="C194" s="213" t="s">
        <v>437</v>
      </c>
      <c r="D194" s="213" t="s">
        <v>247</v>
      </c>
      <c r="E194" s="214" t="s">
        <v>4064</v>
      </c>
      <c r="F194" s="215" t="s">
        <v>4065</v>
      </c>
      <c r="G194" s="216" t="s">
        <v>730</v>
      </c>
      <c r="H194" s="217">
        <v>0.217</v>
      </c>
      <c r="I194" s="218"/>
      <c r="J194" s="219">
        <f>ROUND(I194*H194,2)</f>
        <v>0</v>
      </c>
      <c r="K194" s="215" t="s">
        <v>251</v>
      </c>
      <c r="L194" s="45"/>
      <c r="M194" s="220" t="s">
        <v>19</v>
      </c>
      <c r="N194" s="221" t="s">
        <v>44</v>
      </c>
      <c r="O194" s="85"/>
      <c r="P194" s="222">
        <f>O194*H194</f>
        <v>0</v>
      </c>
      <c r="Q194" s="222">
        <v>0</v>
      </c>
      <c r="R194" s="222">
        <f>Q194*H194</f>
        <v>0</v>
      </c>
      <c r="S194" s="222">
        <v>0</v>
      </c>
      <c r="T194" s="223">
        <f>S194*H194</f>
        <v>0</v>
      </c>
      <c r="U194" s="39"/>
      <c r="V194" s="39"/>
      <c r="W194" s="39"/>
      <c r="X194" s="39"/>
      <c r="Y194" s="39"/>
      <c r="Z194" s="39"/>
      <c r="AA194" s="39"/>
      <c r="AB194" s="39"/>
      <c r="AC194" s="39"/>
      <c r="AD194" s="39"/>
      <c r="AE194" s="39"/>
      <c r="AR194" s="224" t="s">
        <v>252</v>
      </c>
      <c r="AT194" s="224" t="s">
        <v>247</v>
      </c>
      <c r="AU194" s="224" t="s">
        <v>82</v>
      </c>
      <c r="AY194" s="18" t="s">
        <v>244</v>
      </c>
      <c r="BE194" s="225">
        <f>IF(N194="základní",J194,0)</f>
        <v>0</v>
      </c>
      <c r="BF194" s="225">
        <f>IF(N194="snížená",J194,0)</f>
        <v>0</v>
      </c>
      <c r="BG194" s="225">
        <f>IF(N194="zákl. přenesená",J194,0)</f>
        <v>0</v>
      </c>
      <c r="BH194" s="225">
        <f>IF(N194="sníž. přenesená",J194,0)</f>
        <v>0</v>
      </c>
      <c r="BI194" s="225">
        <f>IF(N194="nulová",J194,0)</f>
        <v>0</v>
      </c>
      <c r="BJ194" s="18" t="s">
        <v>80</v>
      </c>
      <c r="BK194" s="225">
        <f>ROUND(I194*H194,2)</f>
        <v>0</v>
      </c>
      <c r="BL194" s="18" t="s">
        <v>252</v>
      </c>
      <c r="BM194" s="224" t="s">
        <v>4066</v>
      </c>
    </row>
    <row r="195" s="2" customFormat="1">
      <c r="A195" s="39"/>
      <c r="B195" s="40"/>
      <c r="C195" s="41"/>
      <c r="D195" s="226" t="s">
        <v>254</v>
      </c>
      <c r="E195" s="41"/>
      <c r="F195" s="227" t="s">
        <v>4067</v>
      </c>
      <c r="G195" s="41"/>
      <c r="H195" s="41"/>
      <c r="I195" s="228"/>
      <c r="J195" s="41"/>
      <c r="K195" s="41"/>
      <c r="L195" s="45"/>
      <c r="M195" s="229"/>
      <c r="N195" s="230"/>
      <c r="O195" s="85"/>
      <c r="P195" s="85"/>
      <c r="Q195" s="85"/>
      <c r="R195" s="85"/>
      <c r="S195" s="85"/>
      <c r="T195" s="86"/>
      <c r="U195" s="39"/>
      <c r="V195" s="39"/>
      <c r="W195" s="39"/>
      <c r="X195" s="39"/>
      <c r="Y195" s="39"/>
      <c r="Z195" s="39"/>
      <c r="AA195" s="39"/>
      <c r="AB195" s="39"/>
      <c r="AC195" s="39"/>
      <c r="AD195" s="39"/>
      <c r="AE195" s="39"/>
      <c r="AT195" s="18" t="s">
        <v>254</v>
      </c>
      <c r="AU195" s="18" t="s">
        <v>82</v>
      </c>
    </row>
    <row r="196" s="12" customFormat="1" ht="22.8" customHeight="1">
      <c r="A196" s="12"/>
      <c r="B196" s="197"/>
      <c r="C196" s="198"/>
      <c r="D196" s="199" t="s">
        <v>72</v>
      </c>
      <c r="E196" s="211" t="s">
        <v>4068</v>
      </c>
      <c r="F196" s="211" t="s">
        <v>4069</v>
      </c>
      <c r="G196" s="198"/>
      <c r="H196" s="198"/>
      <c r="I196" s="201"/>
      <c r="J196" s="212">
        <f>BK196</f>
        <v>0</v>
      </c>
      <c r="K196" s="198"/>
      <c r="L196" s="203"/>
      <c r="M196" s="204"/>
      <c r="N196" s="205"/>
      <c r="O196" s="205"/>
      <c r="P196" s="206">
        <f>SUM(P197:P250)</f>
        <v>0</v>
      </c>
      <c r="Q196" s="205"/>
      <c r="R196" s="206">
        <f>SUM(R197:R250)</f>
        <v>0.40042754016999998</v>
      </c>
      <c r="S196" s="205"/>
      <c r="T196" s="207">
        <f>SUM(T197:T250)</f>
        <v>0.101245</v>
      </c>
      <c r="U196" s="12"/>
      <c r="V196" s="12"/>
      <c r="W196" s="12"/>
      <c r="X196" s="12"/>
      <c r="Y196" s="12"/>
      <c r="Z196" s="12"/>
      <c r="AA196" s="12"/>
      <c r="AB196" s="12"/>
      <c r="AC196" s="12"/>
      <c r="AD196" s="12"/>
      <c r="AE196" s="12"/>
      <c r="AR196" s="208" t="s">
        <v>82</v>
      </c>
      <c r="AT196" s="209" t="s">
        <v>72</v>
      </c>
      <c r="AU196" s="209" t="s">
        <v>80</v>
      </c>
      <c r="AY196" s="208" t="s">
        <v>244</v>
      </c>
      <c r="BK196" s="210">
        <f>SUM(BK197:BK250)</f>
        <v>0</v>
      </c>
    </row>
    <row r="197" s="2" customFormat="1" ht="16.5" customHeight="1">
      <c r="A197" s="39"/>
      <c r="B197" s="40"/>
      <c r="C197" s="213" t="s">
        <v>442</v>
      </c>
      <c r="D197" s="213" t="s">
        <v>247</v>
      </c>
      <c r="E197" s="214" t="s">
        <v>4070</v>
      </c>
      <c r="F197" s="215" t="s">
        <v>4071</v>
      </c>
      <c r="G197" s="216" t="s">
        <v>339</v>
      </c>
      <c r="H197" s="217">
        <v>35.920000000000002</v>
      </c>
      <c r="I197" s="218"/>
      <c r="J197" s="219">
        <f>ROUND(I197*H197,2)</f>
        <v>0</v>
      </c>
      <c r="K197" s="215" t="s">
        <v>251</v>
      </c>
      <c r="L197" s="45"/>
      <c r="M197" s="220" t="s">
        <v>19</v>
      </c>
      <c r="N197" s="221" t="s">
        <v>44</v>
      </c>
      <c r="O197" s="85"/>
      <c r="P197" s="222">
        <f>O197*H197</f>
        <v>0</v>
      </c>
      <c r="Q197" s="222">
        <v>5.7599999999999997E-07</v>
      </c>
      <c r="R197" s="222">
        <f>Q197*H197</f>
        <v>2.0689920000000001E-05</v>
      </c>
      <c r="S197" s="222">
        <v>0</v>
      </c>
      <c r="T197" s="223">
        <f>S197*H197</f>
        <v>0</v>
      </c>
      <c r="U197" s="39"/>
      <c r="V197" s="39"/>
      <c r="W197" s="39"/>
      <c r="X197" s="39"/>
      <c r="Y197" s="39"/>
      <c r="Z197" s="39"/>
      <c r="AA197" s="39"/>
      <c r="AB197" s="39"/>
      <c r="AC197" s="39"/>
      <c r="AD197" s="39"/>
      <c r="AE197" s="39"/>
      <c r="AR197" s="224" t="s">
        <v>252</v>
      </c>
      <c r="AT197" s="224" t="s">
        <v>247</v>
      </c>
      <c r="AU197" s="224" t="s">
        <v>82</v>
      </c>
      <c r="AY197" s="18" t="s">
        <v>244</v>
      </c>
      <c r="BE197" s="225">
        <f>IF(N197="základní",J197,0)</f>
        <v>0</v>
      </c>
      <c r="BF197" s="225">
        <f>IF(N197="snížená",J197,0)</f>
        <v>0</v>
      </c>
      <c r="BG197" s="225">
        <f>IF(N197="zákl. přenesená",J197,0)</f>
        <v>0</v>
      </c>
      <c r="BH197" s="225">
        <f>IF(N197="sníž. přenesená",J197,0)</f>
        <v>0</v>
      </c>
      <c r="BI197" s="225">
        <f>IF(N197="nulová",J197,0)</f>
        <v>0</v>
      </c>
      <c r="BJ197" s="18" t="s">
        <v>80</v>
      </c>
      <c r="BK197" s="225">
        <f>ROUND(I197*H197,2)</f>
        <v>0</v>
      </c>
      <c r="BL197" s="18" t="s">
        <v>252</v>
      </c>
      <c r="BM197" s="224" t="s">
        <v>4072</v>
      </c>
    </row>
    <row r="198" s="2" customFormat="1">
      <c r="A198" s="39"/>
      <c r="B198" s="40"/>
      <c r="C198" s="41"/>
      <c r="D198" s="226" t="s">
        <v>254</v>
      </c>
      <c r="E198" s="41"/>
      <c r="F198" s="227" t="s">
        <v>4073</v>
      </c>
      <c r="G198" s="41"/>
      <c r="H198" s="41"/>
      <c r="I198" s="228"/>
      <c r="J198" s="41"/>
      <c r="K198" s="41"/>
      <c r="L198" s="45"/>
      <c r="M198" s="229"/>
      <c r="N198" s="230"/>
      <c r="O198" s="85"/>
      <c r="P198" s="85"/>
      <c r="Q198" s="85"/>
      <c r="R198" s="85"/>
      <c r="S198" s="85"/>
      <c r="T198" s="86"/>
      <c r="U198" s="39"/>
      <c r="V198" s="39"/>
      <c r="W198" s="39"/>
      <c r="X198" s="39"/>
      <c r="Y198" s="39"/>
      <c r="Z198" s="39"/>
      <c r="AA198" s="39"/>
      <c r="AB198" s="39"/>
      <c r="AC198" s="39"/>
      <c r="AD198" s="39"/>
      <c r="AE198" s="39"/>
      <c r="AT198" s="18" t="s">
        <v>254</v>
      </c>
      <c r="AU198" s="18" t="s">
        <v>82</v>
      </c>
    </row>
    <row r="199" s="14" customFormat="1">
      <c r="A199" s="14"/>
      <c r="B199" s="253"/>
      <c r="C199" s="254"/>
      <c r="D199" s="241" t="s">
        <v>284</v>
      </c>
      <c r="E199" s="255" t="s">
        <v>19</v>
      </c>
      <c r="F199" s="256" t="s">
        <v>4074</v>
      </c>
      <c r="G199" s="254"/>
      <c r="H199" s="257">
        <v>23.43</v>
      </c>
      <c r="I199" s="258"/>
      <c r="J199" s="254"/>
      <c r="K199" s="254"/>
      <c r="L199" s="259"/>
      <c r="M199" s="260"/>
      <c r="N199" s="261"/>
      <c r="O199" s="261"/>
      <c r="P199" s="261"/>
      <c r="Q199" s="261"/>
      <c r="R199" s="261"/>
      <c r="S199" s="261"/>
      <c r="T199" s="262"/>
      <c r="U199" s="14"/>
      <c r="V199" s="14"/>
      <c r="W199" s="14"/>
      <c r="X199" s="14"/>
      <c r="Y199" s="14"/>
      <c r="Z199" s="14"/>
      <c r="AA199" s="14"/>
      <c r="AB199" s="14"/>
      <c r="AC199" s="14"/>
      <c r="AD199" s="14"/>
      <c r="AE199" s="14"/>
      <c r="AT199" s="263" t="s">
        <v>284</v>
      </c>
      <c r="AU199" s="263" t="s">
        <v>82</v>
      </c>
      <c r="AV199" s="14" t="s">
        <v>82</v>
      </c>
      <c r="AW199" s="14" t="s">
        <v>34</v>
      </c>
      <c r="AX199" s="14" t="s">
        <v>73</v>
      </c>
      <c r="AY199" s="263" t="s">
        <v>244</v>
      </c>
    </row>
    <row r="200" s="14" customFormat="1">
      <c r="A200" s="14"/>
      <c r="B200" s="253"/>
      <c r="C200" s="254"/>
      <c r="D200" s="241" t="s">
        <v>284</v>
      </c>
      <c r="E200" s="255" t="s">
        <v>19</v>
      </c>
      <c r="F200" s="256" t="s">
        <v>4075</v>
      </c>
      <c r="G200" s="254"/>
      <c r="H200" s="257">
        <v>12.49</v>
      </c>
      <c r="I200" s="258"/>
      <c r="J200" s="254"/>
      <c r="K200" s="254"/>
      <c r="L200" s="259"/>
      <c r="M200" s="260"/>
      <c r="N200" s="261"/>
      <c r="O200" s="261"/>
      <c r="P200" s="261"/>
      <c r="Q200" s="261"/>
      <c r="R200" s="261"/>
      <c r="S200" s="261"/>
      <c r="T200" s="262"/>
      <c r="U200" s="14"/>
      <c r="V200" s="14"/>
      <c r="W200" s="14"/>
      <c r="X200" s="14"/>
      <c r="Y200" s="14"/>
      <c r="Z200" s="14"/>
      <c r="AA200" s="14"/>
      <c r="AB200" s="14"/>
      <c r="AC200" s="14"/>
      <c r="AD200" s="14"/>
      <c r="AE200" s="14"/>
      <c r="AT200" s="263" t="s">
        <v>284</v>
      </c>
      <c r="AU200" s="263" t="s">
        <v>82</v>
      </c>
      <c r="AV200" s="14" t="s">
        <v>82</v>
      </c>
      <c r="AW200" s="14" t="s">
        <v>34</v>
      </c>
      <c r="AX200" s="14" t="s">
        <v>73</v>
      </c>
      <c r="AY200" s="263" t="s">
        <v>244</v>
      </c>
    </row>
    <row r="201" s="15" customFormat="1">
      <c r="A201" s="15"/>
      <c r="B201" s="264"/>
      <c r="C201" s="265"/>
      <c r="D201" s="241" t="s">
        <v>284</v>
      </c>
      <c r="E201" s="266" t="s">
        <v>19</v>
      </c>
      <c r="F201" s="267" t="s">
        <v>287</v>
      </c>
      <c r="G201" s="265"/>
      <c r="H201" s="268">
        <v>35.920000000000002</v>
      </c>
      <c r="I201" s="269"/>
      <c r="J201" s="265"/>
      <c r="K201" s="265"/>
      <c r="L201" s="270"/>
      <c r="M201" s="271"/>
      <c r="N201" s="272"/>
      <c r="O201" s="272"/>
      <c r="P201" s="272"/>
      <c r="Q201" s="272"/>
      <c r="R201" s="272"/>
      <c r="S201" s="272"/>
      <c r="T201" s="273"/>
      <c r="U201" s="15"/>
      <c r="V201" s="15"/>
      <c r="W201" s="15"/>
      <c r="X201" s="15"/>
      <c r="Y201" s="15"/>
      <c r="Z201" s="15"/>
      <c r="AA201" s="15"/>
      <c r="AB201" s="15"/>
      <c r="AC201" s="15"/>
      <c r="AD201" s="15"/>
      <c r="AE201" s="15"/>
      <c r="AT201" s="274" t="s">
        <v>284</v>
      </c>
      <c r="AU201" s="274" t="s">
        <v>82</v>
      </c>
      <c r="AV201" s="15" t="s">
        <v>264</v>
      </c>
      <c r="AW201" s="15" t="s">
        <v>34</v>
      </c>
      <c r="AX201" s="15" t="s">
        <v>80</v>
      </c>
      <c r="AY201" s="274" t="s">
        <v>244</v>
      </c>
    </row>
    <row r="202" s="2" customFormat="1" ht="16.5" customHeight="1">
      <c r="A202" s="39"/>
      <c r="B202" s="40"/>
      <c r="C202" s="213" t="s">
        <v>446</v>
      </c>
      <c r="D202" s="213" t="s">
        <v>247</v>
      </c>
      <c r="E202" s="214" t="s">
        <v>4076</v>
      </c>
      <c r="F202" s="215" t="s">
        <v>4077</v>
      </c>
      <c r="G202" s="216" t="s">
        <v>339</v>
      </c>
      <c r="H202" s="217">
        <v>71.840000000000003</v>
      </c>
      <c r="I202" s="218"/>
      <c r="J202" s="219">
        <f>ROUND(I202*H202,2)</f>
        <v>0</v>
      </c>
      <c r="K202" s="215" t="s">
        <v>251</v>
      </c>
      <c r="L202" s="45"/>
      <c r="M202" s="220" t="s">
        <v>19</v>
      </c>
      <c r="N202" s="221" t="s">
        <v>44</v>
      </c>
      <c r="O202" s="85"/>
      <c r="P202" s="222">
        <f>O202*H202</f>
        <v>0</v>
      </c>
      <c r="Q202" s="222">
        <v>0</v>
      </c>
      <c r="R202" s="222">
        <f>Q202*H202</f>
        <v>0</v>
      </c>
      <c r="S202" s="222">
        <v>0</v>
      </c>
      <c r="T202" s="223">
        <f>S202*H202</f>
        <v>0</v>
      </c>
      <c r="U202" s="39"/>
      <c r="V202" s="39"/>
      <c r="W202" s="39"/>
      <c r="X202" s="39"/>
      <c r="Y202" s="39"/>
      <c r="Z202" s="39"/>
      <c r="AA202" s="39"/>
      <c r="AB202" s="39"/>
      <c r="AC202" s="39"/>
      <c r="AD202" s="39"/>
      <c r="AE202" s="39"/>
      <c r="AR202" s="224" t="s">
        <v>252</v>
      </c>
      <c r="AT202" s="224" t="s">
        <v>247</v>
      </c>
      <c r="AU202" s="224" t="s">
        <v>82</v>
      </c>
      <c r="AY202" s="18" t="s">
        <v>244</v>
      </c>
      <c r="BE202" s="225">
        <f>IF(N202="základní",J202,0)</f>
        <v>0</v>
      </c>
      <c r="BF202" s="225">
        <f>IF(N202="snížená",J202,0)</f>
        <v>0</v>
      </c>
      <c r="BG202" s="225">
        <f>IF(N202="zákl. přenesená",J202,0)</f>
        <v>0</v>
      </c>
      <c r="BH202" s="225">
        <f>IF(N202="sníž. přenesená",J202,0)</f>
        <v>0</v>
      </c>
      <c r="BI202" s="225">
        <f>IF(N202="nulová",J202,0)</f>
        <v>0</v>
      </c>
      <c r="BJ202" s="18" t="s">
        <v>80</v>
      </c>
      <c r="BK202" s="225">
        <f>ROUND(I202*H202,2)</f>
        <v>0</v>
      </c>
      <c r="BL202" s="18" t="s">
        <v>252</v>
      </c>
      <c r="BM202" s="224" t="s">
        <v>4078</v>
      </c>
    </row>
    <row r="203" s="2" customFormat="1">
      <c r="A203" s="39"/>
      <c r="B203" s="40"/>
      <c r="C203" s="41"/>
      <c r="D203" s="226" t="s">
        <v>254</v>
      </c>
      <c r="E203" s="41"/>
      <c r="F203" s="227" t="s">
        <v>4079</v>
      </c>
      <c r="G203" s="41"/>
      <c r="H203" s="41"/>
      <c r="I203" s="228"/>
      <c r="J203" s="41"/>
      <c r="K203" s="41"/>
      <c r="L203" s="45"/>
      <c r="M203" s="229"/>
      <c r="N203" s="230"/>
      <c r="O203" s="85"/>
      <c r="P203" s="85"/>
      <c r="Q203" s="85"/>
      <c r="R203" s="85"/>
      <c r="S203" s="85"/>
      <c r="T203" s="86"/>
      <c r="U203" s="39"/>
      <c r="V203" s="39"/>
      <c r="W203" s="39"/>
      <c r="X203" s="39"/>
      <c r="Y203" s="39"/>
      <c r="Z203" s="39"/>
      <c r="AA203" s="39"/>
      <c r="AB203" s="39"/>
      <c r="AC203" s="39"/>
      <c r="AD203" s="39"/>
      <c r="AE203" s="39"/>
      <c r="AT203" s="18" t="s">
        <v>254</v>
      </c>
      <c r="AU203" s="18" t="s">
        <v>82</v>
      </c>
    </row>
    <row r="204" s="14" customFormat="1">
      <c r="A204" s="14"/>
      <c r="B204" s="253"/>
      <c r="C204" s="254"/>
      <c r="D204" s="241" t="s">
        <v>284</v>
      </c>
      <c r="E204" s="255" t="s">
        <v>19</v>
      </c>
      <c r="F204" s="256" t="s">
        <v>4080</v>
      </c>
      <c r="G204" s="254"/>
      <c r="H204" s="257">
        <v>23.43</v>
      </c>
      <c r="I204" s="258"/>
      <c r="J204" s="254"/>
      <c r="K204" s="254"/>
      <c r="L204" s="259"/>
      <c r="M204" s="260"/>
      <c r="N204" s="261"/>
      <c r="O204" s="261"/>
      <c r="P204" s="261"/>
      <c r="Q204" s="261"/>
      <c r="R204" s="261"/>
      <c r="S204" s="261"/>
      <c r="T204" s="262"/>
      <c r="U204" s="14"/>
      <c r="V204" s="14"/>
      <c r="W204" s="14"/>
      <c r="X204" s="14"/>
      <c r="Y204" s="14"/>
      <c r="Z204" s="14"/>
      <c r="AA204" s="14"/>
      <c r="AB204" s="14"/>
      <c r="AC204" s="14"/>
      <c r="AD204" s="14"/>
      <c r="AE204" s="14"/>
      <c r="AT204" s="263" t="s">
        <v>284</v>
      </c>
      <c r="AU204" s="263" t="s">
        <v>82</v>
      </c>
      <c r="AV204" s="14" t="s">
        <v>82</v>
      </c>
      <c r="AW204" s="14" t="s">
        <v>34</v>
      </c>
      <c r="AX204" s="14" t="s">
        <v>73</v>
      </c>
      <c r="AY204" s="263" t="s">
        <v>244</v>
      </c>
    </row>
    <row r="205" s="14" customFormat="1">
      <c r="A205" s="14"/>
      <c r="B205" s="253"/>
      <c r="C205" s="254"/>
      <c r="D205" s="241" t="s">
        <v>284</v>
      </c>
      <c r="E205" s="255" t="s">
        <v>19</v>
      </c>
      <c r="F205" s="256" t="s">
        <v>4081</v>
      </c>
      <c r="G205" s="254"/>
      <c r="H205" s="257">
        <v>23.43</v>
      </c>
      <c r="I205" s="258"/>
      <c r="J205" s="254"/>
      <c r="K205" s="254"/>
      <c r="L205" s="259"/>
      <c r="M205" s="260"/>
      <c r="N205" s="261"/>
      <c r="O205" s="261"/>
      <c r="P205" s="261"/>
      <c r="Q205" s="261"/>
      <c r="R205" s="261"/>
      <c r="S205" s="261"/>
      <c r="T205" s="262"/>
      <c r="U205" s="14"/>
      <c r="V205" s="14"/>
      <c r="W205" s="14"/>
      <c r="X205" s="14"/>
      <c r="Y205" s="14"/>
      <c r="Z205" s="14"/>
      <c r="AA205" s="14"/>
      <c r="AB205" s="14"/>
      <c r="AC205" s="14"/>
      <c r="AD205" s="14"/>
      <c r="AE205" s="14"/>
      <c r="AT205" s="263" t="s">
        <v>284</v>
      </c>
      <c r="AU205" s="263" t="s">
        <v>82</v>
      </c>
      <c r="AV205" s="14" t="s">
        <v>82</v>
      </c>
      <c r="AW205" s="14" t="s">
        <v>34</v>
      </c>
      <c r="AX205" s="14" t="s">
        <v>73</v>
      </c>
      <c r="AY205" s="263" t="s">
        <v>244</v>
      </c>
    </row>
    <row r="206" s="14" customFormat="1">
      <c r="A206" s="14"/>
      <c r="B206" s="253"/>
      <c r="C206" s="254"/>
      <c r="D206" s="241" t="s">
        <v>284</v>
      </c>
      <c r="E206" s="255" t="s">
        <v>19</v>
      </c>
      <c r="F206" s="256" t="s">
        <v>4082</v>
      </c>
      <c r="G206" s="254"/>
      <c r="H206" s="257">
        <v>12.49</v>
      </c>
      <c r="I206" s="258"/>
      <c r="J206" s="254"/>
      <c r="K206" s="254"/>
      <c r="L206" s="259"/>
      <c r="M206" s="260"/>
      <c r="N206" s="261"/>
      <c r="O206" s="261"/>
      <c r="P206" s="261"/>
      <c r="Q206" s="261"/>
      <c r="R206" s="261"/>
      <c r="S206" s="261"/>
      <c r="T206" s="262"/>
      <c r="U206" s="14"/>
      <c r="V206" s="14"/>
      <c r="W206" s="14"/>
      <c r="X206" s="14"/>
      <c r="Y206" s="14"/>
      <c r="Z206" s="14"/>
      <c r="AA206" s="14"/>
      <c r="AB206" s="14"/>
      <c r="AC206" s="14"/>
      <c r="AD206" s="14"/>
      <c r="AE206" s="14"/>
      <c r="AT206" s="263" t="s">
        <v>284</v>
      </c>
      <c r="AU206" s="263" t="s">
        <v>82</v>
      </c>
      <c r="AV206" s="14" t="s">
        <v>82</v>
      </c>
      <c r="AW206" s="14" t="s">
        <v>34</v>
      </c>
      <c r="AX206" s="14" t="s">
        <v>73</v>
      </c>
      <c r="AY206" s="263" t="s">
        <v>244</v>
      </c>
    </row>
    <row r="207" s="14" customFormat="1">
      <c r="A207" s="14"/>
      <c r="B207" s="253"/>
      <c r="C207" s="254"/>
      <c r="D207" s="241" t="s">
        <v>284</v>
      </c>
      <c r="E207" s="255" t="s">
        <v>19</v>
      </c>
      <c r="F207" s="256" t="s">
        <v>4083</v>
      </c>
      <c r="G207" s="254"/>
      <c r="H207" s="257">
        <v>12.49</v>
      </c>
      <c r="I207" s="258"/>
      <c r="J207" s="254"/>
      <c r="K207" s="254"/>
      <c r="L207" s="259"/>
      <c r="M207" s="260"/>
      <c r="N207" s="261"/>
      <c r="O207" s="261"/>
      <c r="P207" s="261"/>
      <c r="Q207" s="261"/>
      <c r="R207" s="261"/>
      <c r="S207" s="261"/>
      <c r="T207" s="262"/>
      <c r="U207" s="14"/>
      <c r="V207" s="14"/>
      <c r="W207" s="14"/>
      <c r="X207" s="14"/>
      <c r="Y207" s="14"/>
      <c r="Z207" s="14"/>
      <c r="AA207" s="14"/>
      <c r="AB207" s="14"/>
      <c r="AC207" s="14"/>
      <c r="AD207" s="14"/>
      <c r="AE207" s="14"/>
      <c r="AT207" s="263" t="s">
        <v>284</v>
      </c>
      <c r="AU207" s="263" t="s">
        <v>82</v>
      </c>
      <c r="AV207" s="14" t="s">
        <v>82</v>
      </c>
      <c r="AW207" s="14" t="s">
        <v>34</v>
      </c>
      <c r="AX207" s="14" t="s">
        <v>73</v>
      </c>
      <c r="AY207" s="263" t="s">
        <v>244</v>
      </c>
    </row>
    <row r="208" s="15" customFormat="1">
      <c r="A208" s="15"/>
      <c r="B208" s="264"/>
      <c r="C208" s="265"/>
      <c r="D208" s="241" t="s">
        <v>284</v>
      </c>
      <c r="E208" s="266" t="s">
        <v>19</v>
      </c>
      <c r="F208" s="267" t="s">
        <v>287</v>
      </c>
      <c r="G208" s="265"/>
      <c r="H208" s="268">
        <v>71.840000000000003</v>
      </c>
      <c r="I208" s="269"/>
      <c r="J208" s="265"/>
      <c r="K208" s="265"/>
      <c r="L208" s="270"/>
      <c r="M208" s="271"/>
      <c r="N208" s="272"/>
      <c r="O208" s="272"/>
      <c r="P208" s="272"/>
      <c r="Q208" s="272"/>
      <c r="R208" s="272"/>
      <c r="S208" s="272"/>
      <c r="T208" s="273"/>
      <c r="U208" s="15"/>
      <c r="V208" s="15"/>
      <c r="W208" s="15"/>
      <c r="X208" s="15"/>
      <c r="Y208" s="15"/>
      <c r="Z208" s="15"/>
      <c r="AA208" s="15"/>
      <c r="AB208" s="15"/>
      <c r="AC208" s="15"/>
      <c r="AD208" s="15"/>
      <c r="AE208" s="15"/>
      <c r="AT208" s="274" t="s">
        <v>284</v>
      </c>
      <c r="AU208" s="274" t="s">
        <v>82</v>
      </c>
      <c r="AV208" s="15" t="s">
        <v>264</v>
      </c>
      <c r="AW208" s="15" t="s">
        <v>34</v>
      </c>
      <c r="AX208" s="15" t="s">
        <v>80</v>
      </c>
      <c r="AY208" s="274" t="s">
        <v>244</v>
      </c>
    </row>
    <row r="209" s="2" customFormat="1" ht="24.15" customHeight="1">
      <c r="A209" s="39"/>
      <c r="B209" s="40"/>
      <c r="C209" s="213" t="s">
        <v>450</v>
      </c>
      <c r="D209" s="213" t="s">
        <v>247</v>
      </c>
      <c r="E209" s="214" t="s">
        <v>4084</v>
      </c>
      <c r="F209" s="215" t="s">
        <v>4085</v>
      </c>
      <c r="G209" s="216" t="s">
        <v>339</v>
      </c>
      <c r="H209" s="217">
        <v>35.920000000000002</v>
      </c>
      <c r="I209" s="218"/>
      <c r="J209" s="219">
        <f>ROUND(I209*H209,2)</f>
        <v>0</v>
      </c>
      <c r="K209" s="215" t="s">
        <v>251</v>
      </c>
      <c r="L209" s="45"/>
      <c r="M209" s="220" t="s">
        <v>19</v>
      </c>
      <c r="N209" s="221" t="s">
        <v>44</v>
      </c>
      <c r="O209" s="85"/>
      <c r="P209" s="222">
        <f>O209*H209</f>
        <v>0</v>
      </c>
      <c r="Q209" s="222">
        <v>0.0075820000000000002</v>
      </c>
      <c r="R209" s="222">
        <f>Q209*H209</f>
        <v>0.27234543999999999</v>
      </c>
      <c r="S209" s="222">
        <v>0</v>
      </c>
      <c r="T209" s="223">
        <f>S209*H209</f>
        <v>0</v>
      </c>
      <c r="U209" s="39"/>
      <c r="V209" s="39"/>
      <c r="W209" s="39"/>
      <c r="X209" s="39"/>
      <c r="Y209" s="39"/>
      <c r="Z209" s="39"/>
      <c r="AA209" s="39"/>
      <c r="AB209" s="39"/>
      <c r="AC209" s="39"/>
      <c r="AD209" s="39"/>
      <c r="AE209" s="39"/>
      <c r="AR209" s="224" t="s">
        <v>252</v>
      </c>
      <c r="AT209" s="224" t="s">
        <v>247</v>
      </c>
      <c r="AU209" s="224" t="s">
        <v>82</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252</v>
      </c>
      <c r="BM209" s="224" t="s">
        <v>4086</v>
      </c>
    </row>
    <row r="210" s="2" customFormat="1">
      <c r="A210" s="39"/>
      <c r="B210" s="40"/>
      <c r="C210" s="41"/>
      <c r="D210" s="226" t="s">
        <v>254</v>
      </c>
      <c r="E210" s="41"/>
      <c r="F210" s="227" t="s">
        <v>4087</v>
      </c>
      <c r="G210" s="41"/>
      <c r="H210" s="41"/>
      <c r="I210" s="228"/>
      <c r="J210" s="41"/>
      <c r="K210" s="41"/>
      <c r="L210" s="45"/>
      <c r="M210" s="229"/>
      <c r="N210" s="230"/>
      <c r="O210" s="85"/>
      <c r="P210" s="85"/>
      <c r="Q210" s="85"/>
      <c r="R210" s="85"/>
      <c r="S210" s="85"/>
      <c r="T210" s="86"/>
      <c r="U210" s="39"/>
      <c r="V210" s="39"/>
      <c r="W210" s="39"/>
      <c r="X210" s="39"/>
      <c r="Y210" s="39"/>
      <c r="Z210" s="39"/>
      <c r="AA210" s="39"/>
      <c r="AB210" s="39"/>
      <c r="AC210" s="39"/>
      <c r="AD210" s="39"/>
      <c r="AE210" s="39"/>
      <c r="AT210" s="18" t="s">
        <v>254</v>
      </c>
      <c r="AU210" s="18" t="s">
        <v>82</v>
      </c>
    </row>
    <row r="211" s="14" customFormat="1">
      <c r="A211" s="14"/>
      <c r="B211" s="253"/>
      <c r="C211" s="254"/>
      <c r="D211" s="241" t="s">
        <v>284</v>
      </c>
      <c r="E211" s="255" t="s">
        <v>19</v>
      </c>
      <c r="F211" s="256" t="s">
        <v>4074</v>
      </c>
      <c r="G211" s="254"/>
      <c r="H211" s="257">
        <v>23.43</v>
      </c>
      <c r="I211" s="258"/>
      <c r="J211" s="254"/>
      <c r="K211" s="254"/>
      <c r="L211" s="259"/>
      <c r="M211" s="260"/>
      <c r="N211" s="261"/>
      <c r="O211" s="261"/>
      <c r="P211" s="261"/>
      <c r="Q211" s="261"/>
      <c r="R211" s="261"/>
      <c r="S211" s="261"/>
      <c r="T211" s="262"/>
      <c r="U211" s="14"/>
      <c r="V211" s="14"/>
      <c r="W211" s="14"/>
      <c r="X211" s="14"/>
      <c r="Y211" s="14"/>
      <c r="Z211" s="14"/>
      <c r="AA211" s="14"/>
      <c r="AB211" s="14"/>
      <c r="AC211" s="14"/>
      <c r="AD211" s="14"/>
      <c r="AE211" s="14"/>
      <c r="AT211" s="263" t="s">
        <v>284</v>
      </c>
      <c r="AU211" s="263" t="s">
        <v>82</v>
      </c>
      <c r="AV211" s="14" t="s">
        <v>82</v>
      </c>
      <c r="AW211" s="14" t="s">
        <v>34</v>
      </c>
      <c r="AX211" s="14" t="s">
        <v>73</v>
      </c>
      <c r="AY211" s="263" t="s">
        <v>244</v>
      </c>
    </row>
    <row r="212" s="14" customFormat="1">
      <c r="A212" s="14"/>
      <c r="B212" s="253"/>
      <c r="C212" s="254"/>
      <c r="D212" s="241" t="s">
        <v>284</v>
      </c>
      <c r="E212" s="255" t="s">
        <v>19</v>
      </c>
      <c r="F212" s="256" t="s">
        <v>4075</v>
      </c>
      <c r="G212" s="254"/>
      <c r="H212" s="257">
        <v>12.49</v>
      </c>
      <c r="I212" s="258"/>
      <c r="J212" s="254"/>
      <c r="K212" s="254"/>
      <c r="L212" s="259"/>
      <c r="M212" s="260"/>
      <c r="N212" s="261"/>
      <c r="O212" s="261"/>
      <c r="P212" s="261"/>
      <c r="Q212" s="261"/>
      <c r="R212" s="261"/>
      <c r="S212" s="261"/>
      <c r="T212" s="262"/>
      <c r="U212" s="14"/>
      <c r="V212" s="14"/>
      <c r="W212" s="14"/>
      <c r="X212" s="14"/>
      <c r="Y212" s="14"/>
      <c r="Z212" s="14"/>
      <c r="AA212" s="14"/>
      <c r="AB212" s="14"/>
      <c r="AC212" s="14"/>
      <c r="AD212" s="14"/>
      <c r="AE212" s="14"/>
      <c r="AT212" s="263" t="s">
        <v>284</v>
      </c>
      <c r="AU212" s="263" t="s">
        <v>82</v>
      </c>
      <c r="AV212" s="14" t="s">
        <v>82</v>
      </c>
      <c r="AW212" s="14" t="s">
        <v>34</v>
      </c>
      <c r="AX212" s="14" t="s">
        <v>73</v>
      </c>
      <c r="AY212" s="263" t="s">
        <v>244</v>
      </c>
    </row>
    <row r="213" s="15" customFormat="1">
      <c r="A213" s="15"/>
      <c r="B213" s="264"/>
      <c r="C213" s="265"/>
      <c r="D213" s="241" t="s">
        <v>284</v>
      </c>
      <c r="E213" s="266" t="s">
        <v>19</v>
      </c>
      <c r="F213" s="267" t="s">
        <v>287</v>
      </c>
      <c r="G213" s="265"/>
      <c r="H213" s="268">
        <v>35.920000000000002</v>
      </c>
      <c r="I213" s="269"/>
      <c r="J213" s="265"/>
      <c r="K213" s="265"/>
      <c r="L213" s="270"/>
      <c r="M213" s="271"/>
      <c r="N213" s="272"/>
      <c r="O213" s="272"/>
      <c r="P213" s="272"/>
      <c r="Q213" s="272"/>
      <c r="R213" s="272"/>
      <c r="S213" s="272"/>
      <c r="T213" s="273"/>
      <c r="U213" s="15"/>
      <c r="V213" s="15"/>
      <c r="W213" s="15"/>
      <c r="X213" s="15"/>
      <c r="Y213" s="15"/>
      <c r="Z213" s="15"/>
      <c r="AA213" s="15"/>
      <c r="AB213" s="15"/>
      <c r="AC213" s="15"/>
      <c r="AD213" s="15"/>
      <c r="AE213" s="15"/>
      <c r="AT213" s="274" t="s">
        <v>284</v>
      </c>
      <c r="AU213" s="274" t="s">
        <v>82</v>
      </c>
      <c r="AV213" s="15" t="s">
        <v>264</v>
      </c>
      <c r="AW213" s="15" t="s">
        <v>34</v>
      </c>
      <c r="AX213" s="15" t="s">
        <v>80</v>
      </c>
      <c r="AY213" s="274" t="s">
        <v>244</v>
      </c>
    </row>
    <row r="214" s="2" customFormat="1" ht="16.5" customHeight="1">
      <c r="A214" s="39"/>
      <c r="B214" s="40"/>
      <c r="C214" s="213" t="s">
        <v>454</v>
      </c>
      <c r="D214" s="213" t="s">
        <v>247</v>
      </c>
      <c r="E214" s="214" t="s">
        <v>4088</v>
      </c>
      <c r="F214" s="215" t="s">
        <v>4089</v>
      </c>
      <c r="G214" s="216" t="s">
        <v>339</v>
      </c>
      <c r="H214" s="217">
        <v>35.920000000000002</v>
      </c>
      <c r="I214" s="218"/>
      <c r="J214" s="219">
        <f>ROUND(I214*H214,2)</f>
        <v>0</v>
      </c>
      <c r="K214" s="215" t="s">
        <v>251</v>
      </c>
      <c r="L214" s="45"/>
      <c r="M214" s="220" t="s">
        <v>19</v>
      </c>
      <c r="N214" s="221" t="s">
        <v>44</v>
      </c>
      <c r="O214" s="85"/>
      <c r="P214" s="222">
        <f>O214*H214</f>
        <v>0</v>
      </c>
      <c r="Q214" s="222">
        <v>0</v>
      </c>
      <c r="R214" s="222">
        <f>Q214*H214</f>
        <v>0</v>
      </c>
      <c r="S214" s="222">
        <v>0.0025000000000000001</v>
      </c>
      <c r="T214" s="223">
        <f>S214*H214</f>
        <v>0.089800000000000005</v>
      </c>
      <c r="U214" s="39"/>
      <c r="V214" s="39"/>
      <c r="W214" s="39"/>
      <c r="X214" s="39"/>
      <c r="Y214" s="39"/>
      <c r="Z214" s="39"/>
      <c r="AA214" s="39"/>
      <c r="AB214" s="39"/>
      <c r="AC214" s="39"/>
      <c r="AD214" s="39"/>
      <c r="AE214" s="39"/>
      <c r="AR214" s="224" t="s">
        <v>252</v>
      </c>
      <c r="AT214" s="224" t="s">
        <v>247</v>
      </c>
      <c r="AU214" s="224" t="s">
        <v>82</v>
      </c>
      <c r="AY214" s="18" t="s">
        <v>244</v>
      </c>
      <c r="BE214" s="225">
        <f>IF(N214="základní",J214,0)</f>
        <v>0</v>
      </c>
      <c r="BF214" s="225">
        <f>IF(N214="snížená",J214,0)</f>
        <v>0</v>
      </c>
      <c r="BG214" s="225">
        <f>IF(N214="zákl. přenesená",J214,0)</f>
        <v>0</v>
      </c>
      <c r="BH214" s="225">
        <f>IF(N214="sníž. přenesená",J214,0)</f>
        <v>0</v>
      </c>
      <c r="BI214" s="225">
        <f>IF(N214="nulová",J214,0)</f>
        <v>0</v>
      </c>
      <c r="BJ214" s="18" t="s">
        <v>80</v>
      </c>
      <c r="BK214" s="225">
        <f>ROUND(I214*H214,2)</f>
        <v>0</v>
      </c>
      <c r="BL214" s="18" t="s">
        <v>252</v>
      </c>
      <c r="BM214" s="224" t="s">
        <v>4090</v>
      </c>
    </row>
    <row r="215" s="2" customFormat="1">
      <c r="A215" s="39"/>
      <c r="B215" s="40"/>
      <c r="C215" s="41"/>
      <c r="D215" s="226" t="s">
        <v>254</v>
      </c>
      <c r="E215" s="41"/>
      <c r="F215" s="227" t="s">
        <v>4091</v>
      </c>
      <c r="G215" s="41"/>
      <c r="H215" s="41"/>
      <c r="I215" s="228"/>
      <c r="J215" s="41"/>
      <c r="K215" s="41"/>
      <c r="L215" s="45"/>
      <c r="M215" s="229"/>
      <c r="N215" s="230"/>
      <c r="O215" s="85"/>
      <c r="P215" s="85"/>
      <c r="Q215" s="85"/>
      <c r="R215" s="85"/>
      <c r="S215" s="85"/>
      <c r="T215" s="86"/>
      <c r="U215" s="39"/>
      <c r="V215" s="39"/>
      <c r="W215" s="39"/>
      <c r="X215" s="39"/>
      <c r="Y215" s="39"/>
      <c r="Z215" s="39"/>
      <c r="AA215" s="39"/>
      <c r="AB215" s="39"/>
      <c r="AC215" s="39"/>
      <c r="AD215" s="39"/>
      <c r="AE215" s="39"/>
      <c r="AT215" s="18" t="s">
        <v>254</v>
      </c>
      <c r="AU215" s="18" t="s">
        <v>82</v>
      </c>
    </row>
    <row r="216" s="14" customFormat="1">
      <c r="A216" s="14"/>
      <c r="B216" s="253"/>
      <c r="C216" s="254"/>
      <c r="D216" s="241" t="s">
        <v>284</v>
      </c>
      <c r="E216" s="255" t="s">
        <v>19</v>
      </c>
      <c r="F216" s="256" t="s">
        <v>4074</v>
      </c>
      <c r="G216" s="254"/>
      <c r="H216" s="257">
        <v>23.43</v>
      </c>
      <c r="I216" s="258"/>
      <c r="J216" s="254"/>
      <c r="K216" s="254"/>
      <c r="L216" s="259"/>
      <c r="M216" s="260"/>
      <c r="N216" s="261"/>
      <c r="O216" s="261"/>
      <c r="P216" s="261"/>
      <c r="Q216" s="261"/>
      <c r="R216" s="261"/>
      <c r="S216" s="261"/>
      <c r="T216" s="262"/>
      <c r="U216" s="14"/>
      <c r="V216" s="14"/>
      <c r="W216" s="14"/>
      <c r="X216" s="14"/>
      <c r="Y216" s="14"/>
      <c r="Z216" s="14"/>
      <c r="AA216" s="14"/>
      <c r="AB216" s="14"/>
      <c r="AC216" s="14"/>
      <c r="AD216" s="14"/>
      <c r="AE216" s="14"/>
      <c r="AT216" s="263" t="s">
        <v>284</v>
      </c>
      <c r="AU216" s="263" t="s">
        <v>82</v>
      </c>
      <c r="AV216" s="14" t="s">
        <v>82</v>
      </c>
      <c r="AW216" s="14" t="s">
        <v>34</v>
      </c>
      <c r="AX216" s="14" t="s">
        <v>73</v>
      </c>
      <c r="AY216" s="263" t="s">
        <v>244</v>
      </c>
    </row>
    <row r="217" s="14" customFormat="1">
      <c r="A217" s="14"/>
      <c r="B217" s="253"/>
      <c r="C217" s="254"/>
      <c r="D217" s="241" t="s">
        <v>284</v>
      </c>
      <c r="E217" s="255" t="s">
        <v>19</v>
      </c>
      <c r="F217" s="256" t="s">
        <v>4075</v>
      </c>
      <c r="G217" s="254"/>
      <c r="H217" s="257">
        <v>12.49</v>
      </c>
      <c r="I217" s="258"/>
      <c r="J217" s="254"/>
      <c r="K217" s="254"/>
      <c r="L217" s="259"/>
      <c r="M217" s="260"/>
      <c r="N217" s="261"/>
      <c r="O217" s="261"/>
      <c r="P217" s="261"/>
      <c r="Q217" s="261"/>
      <c r="R217" s="261"/>
      <c r="S217" s="261"/>
      <c r="T217" s="262"/>
      <c r="U217" s="14"/>
      <c r="V217" s="14"/>
      <c r="W217" s="14"/>
      <c r="X217" s="14"/>
      <c r="Y217" s="14"/>
      <c r="Z217" s="14"/>
      <c r="AA217" s="14"/>
      <c r="AB217" s="14"/>
      <c r="AC217" s="14"/>
      <c r="AD217" s="14"/>
      <c r="AE217" s="14"/>
      <c r="AT217" s="263" t="s">
        <v>284</v>
      </c>
      <c r="AU217" s="263" t="s">
        <v>82</v>
      </c>
      <c r="AV217" s="14" t="s">
        <v>82</v>
      </c>
      <c r="AW217" s="14" t="s">
        <v>34</v>
      </c>
      <c r="AX217" s="14" t="s">
        <v>73</v>
      </c>
      <c r="AY217" s="263" t="s">
        <v>244</v>
      </c>
    </row>
    <row r="218" s="15" customFormat="1">
      <c r="A218" s="15"/>
      <c r="B218" s="264"/>
      <c r="C218" s="265"/>
      <c r="D218" s="241" t="s">
        <v>284</v>
      </c>
      <c r="E218" s="266" t="s">
        <v>19</v>
      </c>
      <c r="F218" s="267" t="s">
        <v>287</v>
      </c>
      <c r="G218" s="265"/>
      <c r="H218" s="268">
        <v>35.920000000000002</v>
      </c>
      <c r="I218" s="269"/>
      <c r="J218" s="265"/>
      <c r="K218" s="265"/>
      <c r="L218" s="270"/>
      <c r="M218" s="271"/>
      <c r="N218" s="272"/>
      <c r="O218" s="272"/>
      <c r="P218" s="272"/>
      <c r="Q218" s="272"/>
      <c r="R218" s="272"/>
      <c r="S218" s="272"/>
      <c r="T218" s="273"/>
      <c r="U218" s="15"/>
      <c r="V218" s="15"/>
      <c r="W218" s="15"/>
      <c r="X218" s="15"/>
      <c r="Y218" s="15"/>
      <c r="Z218" s="15"/>
      <c r="AA218" s="15"/>
      <c r="AB218" s="15"/>
      <c r="AC218" s="15"/>
      <c r="AD218" s="15"/>
      <c r="AE218" s="15"/>
      <c r="AT218" s="274" t="s">
        <v>284</v>
      </c>
      <c r="AU218" s="274" t="s">
        <v>82</v>
      </c>
      <c r="AV218" s="15" t="s">
        <v>264</v>
      </c>
      <c r="AW218" s="15" t="s">
        <v>34</v>
      </c>
      <c r="AX218" s="15" t="s">
        <v>80</v>
      </c>
      <c r="AY218" s="274" t="s">
        <v>244</v>
      </c>
    </row>
    <row r="219" s="2" customFormat="1" ht="16.5" customHeight="1">
      <c r="A219" s="39"/>
      <c r="B219" s="40"/>
      <c r="C219" s="213" t="s">
        <v>458</v>
      </c>
      <c r="D219" s="213" t="s">
        <v>247</v>
      </c>
      <c r="E219" s="214" t="s">
        <v>4092</v>
      </c>
      <c r="F219" s="215" t="s">
        <v>4093</v>
      </c>
      <c r="G219" s="216" t="s">
        <v>339</v>
      </c>
      <c r="H219" s="217">
        <v>35.920000000000002</v>
      </c>
      <c r="I219" s="218"/>
      <c r="J219" s="219">
        <f>ROUND(I219*H219,2)</f>
        <v>0</v>
      </c>
      <c r="K219" s="215" t="s">
        <v>251</v>
      </c>
      <c r="L219" s="45"/>
      <c r="M219" s="220" t="s">
        <v>19</v>
      </c>
      <c r="N219" s="221" t="s">
        <v>44</v>
      </c>
      <c r="O219" s="85"/>
      <c r="P219" s="222">
        <f>O219*H219</f>
        <v>0</v>
      </c>
      <c r="Q219" s="222">
        <v>0.00029999999999999997</v>
      </c>
      <c r="R219" s="222">
        <f>Q219*H219</f>
        <v>0.010775999999999999</v>
      </c>
      <c r="S219" s="222">
        <v>0</v>
      </c>
      <c r="T219" s="223">
        <f>S219*H219</f>
        <v>0</v>
      </c>
      <c r="U219" s="39"/>
      <c r="V219" s="39"/>
      <c r="W219" s="39"/>
      <c r="X219" s="39"/>
      <c r="Y219" s="39"/>
      <c r="Z219" s="39"/>
      <c r="AA219" s="39"/>
      <c r="AB219" s="39"/>
      <c r="AC219" s="39"/>
      <c r="AD219" s="39"/>
      <c r="AE219" s="39"/>
      <c r="AR219" s="224" t="s">
        <v>252</v>
      </c>
      <c r="AT219" s="224" t="s">
        <v>247</v>
      </c>
      <c r="AU219" s="224" t="s">
        <v>82</v>
      </c>
      <c r="AY219" s="18" t="s">
        <v>244</v>
      </c>
      <c r="BE219" s="225">
        <f>IF(N219="základní",J219,0)</f>
        <v>0</v>
      </c>
      <c r="BF219" s="225">
        <f>IF(N219="snížená",J219,0)</f>
        <v>0</v>
      </c>
      <c r="BG219" s="225">
        <f>IF(N219="zákl. přenesená",J219,0)</f>
        <v>0</v>
      </c>
      <c r="BH219" s="225">
        <f>IF(N219="sníž. přenesená",J219,0)</f>
        <v>0</v>
      </c>
      <c r="BI219" s="225">
        <f>IF(N219="nulová",J219,0)</f>
        <v>0</v>
      </c>
      <c r="BJ219" s="18" t="s">
        <v>80</v>
      </c>
      <c r="BK219" s="225">
        <f>ROUND(I219*H219,2)</f>
        <v>0</v>
      </c>
      <c r="BL219" s="18" t="s">
        <v>252</v>
      </c>
      <c r="BM219" s="224" t="s">
        <v>4094</v>
      </c>
    </row>
    <row r="220" s="2" customFormat="1">
      <c r="A220" s="39"/>
      <c r="B220" s="40"/>
      <c r="C220" s="41"/>
      <c r="D220" s="226" t="s">
        <v>254</v>
      </c>
      <c r="E220" s="41"/>
      <c r="F220" s="227" t="s">
        <v>4095</v>
      </c>
      <c r="G220" s="41"/>
      <c r="H220" s="41"/>
      <c r="I220" s="228"/>
      <c r="J220" s="41"/>
      <c r="K220" s="41"/>
      <c r="L220" s="45"/>
      <c r="M220" s="229"/>
      <c r="N220" s="230"/>
      <c r="O220" s="85"/>
      <c r="P220" s="85"/>
      <c r="Q220" s="85"/>
      <c r="R220" s="85"/>
      <c r="S220" s="85"/>
      <c r="T220" s="86"/>
      <c r="U220" s="39"/>
      <c r="V220" s="39"/>
      <c r="W220" s="39"/>
      <c r="X220" s="39"/>
      <c r="Y220" s="39"/>
      <c r="Z220" s="39"/>
      <c r="AA220" s="39"/>
      <c r="AB220" s="39"/>
      <c r="AC220" s="39"/>
      <c r="AD220" s="39"/>
      <c r="AE220" s="39"/>
      <c r="AT220" s="18" t="s">
        <v>254</v>
      </c>
      <c r="AU220" s="18" t="s">
        <v>82</v>
      </c>
    </row>
    <row r="221" s="14" customFormat="1">
      <c r="A221" s="14"/>
      <c r="B221" s="253"/>
      <c r="C221" s="254"/>
      <c r="D221" s="241" t="s">
        <v>284</v>
      </c>
      <c r="E221" s="255" t="s">
        <v>19</v>
      </c>
      <c r="F221" s="256" t="s">
        <v>4074</v>
      </c>
      <c r="G221" s="254"/>
      <c r="H221" s="257">
        <v>23.43</v>
      </c>
      <c r="I221" s="258"/>
      <c r="J221" s="254"/>
      <c r="K221" s="254"/>
      <c r="L221" s="259"/>
      <c r="M221" s="260"/>
      <c r="N221" s="261"/>
      <c r="O221" s="261"/>
      <c r="P221" s="261"/>
      <c r="Q221" s="261"/>
      <c r="R221" s="261"/>
      <c r="S221" s="261"/>
      <c r="T221" s="262"/>
      <c r="U221" s="14"/>
      <c r="V221" s="14"/>
      <c r="W221" s="14"/>
      <c r="X221" s="14"/>
      <c r="Y221" s="14"/>
      <c r="Z221" s="14"/>
      <c r="AA221" s="14"/>
      <c r="AB221" s="14"/>
      <c r="AC221" s="14"/>
      <c r="AD221" s="14"/>
      <c r="AE221" s="14"/>
      <c r="AT221" s="263" t="s">
        <v>284</v>
      </c>
      <c r="AU221" s="263" t="s">
        <v>82</v>
      </c>
      <c r="AV221" s="14" t="s">
        <v>82</v>
      </c>
      <c r="AW221" s="14" t="s">
        <v>34</v>
      </c>
      <c r="AX221" s="14" t="s">
        <v>73</v>
      </c>
      <c r="AY221" s="263" t="s">
        <v>244</v>
      </c>
    </row>
    <row r="222" s="14" customFormat="1">
      <c r="A222" s="14"/>
      <c r="B222" s="253"/>
      <c r="C222" s="254"/>
      <c r="D222" s="241" t="s">
        <v>284</v>
      </c>
      <c r="E222" s="255" t="s">
        <v>19</v>
      </c>
      <c r="F222" s="256" t="s">
        <v>4075</v>
      </c>
      <c r="G222" s="254"/>
      <c r="H222" s="257">
        <v>12.49</v>
      </c>
      <c r="I222" s="258"/>
      <c r="J222" s="254"/>
      <c r="K222" s="254"/>
      <c r="L222" s="259"/>
      <c r="M222" s="260"/>
      <c r="N222" s="261"/>
      <c r="O222" s="261"/>
      <c r="P222" s="261"/>
      <c r="Q222" s="261"/>
      <c r="R222" s="261"/>
      <c r="S222" s="261"/>
      <c r="T222" s="262"/>
      <c r="U222" s="14"/>
      <c r="V222" s="14"/>
      <c r="W222" s="14"/>
      <c r="X222" s="14"/>
      <c r="Y222" s="14"/>
      <c r="Z222" s="14"/>
      <c r="AA222" s="14"/>
      <c r="AB222" s="14"/>
      <c r="AC222" s="14"/>
      <c r="AD222" s="14"/>
      <c r="AE222" s="14"/>
      <c r="AT222" s="263" t="s">
        <v>284</v>
      </c>
      <c r="AU222" s="263" t="s">
        <v>82</v>
      </c>
      <c r="AV222" s="14" t="s">
        <v>82</v>
      </c>
      <c r="AW222" s="14" t="s">
        <v>34</v>
      </c>
      <c r="AX222" s="14" t="s">
        <v>73</v>
      </c>
      <c r="AY222" s="263" t="s">
        <v>244</v>
      </c>
    </row>
    <row r="223" s="15" customFormat="1">
      <c r="A223" s="15"/>
      <c r="B223" s="264"/>
      <c r="C223" s="265"/>
      <c r="D223" s="241" t="s">
        <v>284</v>
      </c>
      <c r="E223" s="266" t="s">
        <v>19</v>
      </c>
      <c r="F223" s="267" t="s">
        <v>287</v>
      </c>
      <c r="G223" s="265"/>
      <c r="H223" s="268">
        <v>35.920000000000002</v>
      </c>
      <c r="I223" s="269"/>
      <c r="J223" s="265"/>
      <c r="K223" s="265"/>
      <c r="L223" s="270"/>
      <c r="M223" s="271"/>
      <c r="N223" s="272"/>
      <c r="O223" s="272"/>
      <c r="P223" s="272"/>
      <c r="Q223" s="272"/>
      <c r="R223" s="272"/>
      <c r="S223" s="272"/>
      <c r="T223" s="273"/>
      <c r="U223" s="15"/>
      <c r="V223" s="15"/>
      <c r="W223" s="15"/>
      <c r="X223" s="15"/>
      <c r="Y223" s="15"/>
      <c r="Z223" s="15"/>
      <c r="AA223" s="15"/>
      <c r="AB223" s="15"/>
      <c r="AC223" s="15"/>
      <c r="AD223" s="15"/>
      <c r="AE223" s="15"/>
      <c r="AT223" s="274" t="s">
        <v>284</v>
      </c>
      <c r="AU223" s="274" t="s">
        <v>82</v>
      </c>
      <c r="AV223" s="15" t="s">
        <v>264</v>
      </c>
      <c r="AW223" s="15" t="s">
        <v>34</v>
      </c>
      <c r="AX223" s="15" t="s">
        <v>80</v>
      </c>
      <c r="AY223" s="274" t="s">
        <v>244</v>
      </c>
    </row>
    <row r="224" s="2" customFormat="1" ht="24.15" customHeight="1">
      <c r="A224" s="39"/>
      <c r="B224" s="40"/>
      <c r="C224" s="231" t="s">
        <v>462</v>
      </c>
      <c r="D224" s="231" t="s">
        <v>241</v>
      </c>
      <c r="E224" s="232" t="s">
        <v>4096</v>
      </c>
      <c r="F224" s="233" t="s">
        <v>4097</v>
      </c>
      <c r="G224" s="234" t="s">
        <v>339</v>
      </c>
      <c r="H224" s="235">
        <v>25.773</v>
      </c>
      <c r="I224" s="236"/>
      <c r="J224" s="237">
        <f>ROUND(I224*H224,2)</f>
        <v>0</v>
      </c>
      <c r="K224" s="233" t="s">
        <v>251</v>
      </c>
      <c r="L224" s="238"/>
      <c r="M224" s="239" t="s">
        <v>19</v>
      </c>
      <c r="N224" s="240" t="s">
        <v>44</v>
      </c>
      <c r="O224" s="85"/>
      <c r="P224" s="222">
        <f>O224*H224</f>
        <v>0</v>
      </c>
      <c r="Q224" s="222">
        <v>0.0023999999999999998</v>
      </c>
      <c r="R224" s="222">
        <f>Q224*H224</f>
        <v>0.061855199999999992</v>
      </c>
      <c r="S224" s="222">
        <v>0</v>
      </c>
      <c r="T224" s="223">
        <f>S224*H224</f>
        <v>0</v>
      </c>
      <c r="U224" s="39"/>
      <c r="V224" s="39"/>
      <c r="W224" s="39"/>
      <c r="X224" s="39"/>
      <c r="Y224" s="39"/>
      <c r="Z224" s="39"/>
      <c r="AA224" s="39"/>
      <c r="AB224" s="39"/>
      <c r="AC224" s="39"/>
      <c r="AD224" s="39"/>
      <c r="AE224" s="39"/>
      <c r="AR224" s="224" t="s">
        <v>474</v>
      </c>
      <c r="AT224" s="224" t="s">
        <v>241</v>
      </c>
      <c r="AU224" s="224" t="s">
        <v>82</v>
      </c>
      <c r="AY224" s="18" t="s">
        <v>244</v>
      </c>
      <c r="BE224" s="225">
        <f>IF(N224="základní",J224,0)</f>
        <v>0</v>
      </c>
      <c r="BF224" s="225">
        <f>IF(N224="snížená",J224,0)</f>
        <v>0</v>
      </c>
      <c r="BG224" s="225">
        <f>IF(N224="zákl. přenesená",J224,0)</f>
        <v>0</v>
      </c>
      <c r="BH224" s="225">
        <f>IF(N224="sníž. přenesená",J224,0)</f>
        <v>0</v>
      </c>
      <c r="BI224" s="225">
        <f>IF(N224="nulová",J224,0)</f>
        <v>0</v>
      </c>
      <c r="BJ224" s="18" t="s">
        <v>80</v>
      </c>
      <c r="BK224" s="225">
        <f>ROUND(I224*H224,2)</f>
        <v>0</v>
      </c>
      <c r="BL224" s="18" t="s">
        <v>252</v>
      </c>
      <c r="BM224" s="224" t="s">
        <v>4098</v>
      </c>
    </row>
    <row r="225" s="14" customFormat="1">
      <c r="A225" s="14"/>
      <c r="B225" s="253"/>
      <c r="C225" s="254"/>
      <c r="D225" s="241" t="s">
        <v>284</v>
      </c>
      <c r="E225" s="255" t="s">
        <v>19</v>
      </c>
      <c r="F225" s="256" t="s">
        <v>4074</v>
      </c>
      <c r="G225" s="254"/>
      <c r="H225" s="257">
        <v>23.43</v>
      </c>
      <c r="I225" s="258"/>
      <c r="J225" s="254"/>
      <c r="K225" s="254"/>
      <c r="L225" s="259"/>
      <c r="M225" s="260"/>
      <c r="N225" s="261"/>
      <c r="O225" s="261"/>
      <c r="P225" s="261"/>
      <c r="Q225" s="261"/>
      <c r="R225" s="261"/>
      <c r="S225" s="261"/>
      <c r="T225" s="262"/>
      <c r="U225" s="14"/>
      <c r="V225" s="14"/>
      <c r="W225" s="14"/>
      <c r="X225" s="14"/>
      <c r="Y225" s="14"/>
      <c r="Z225" s="14"/>
      <c r="AA225" s="14"/>
      <c r="AB225" s="14"/>
      <c r="AC225" s="14"/>
      <c r="AD225" s="14"/>
      <c r="AE225" s="14"/>
      <c r="AT225" s="263" t="s">
        <v>284</v>
      </c>
      <c r="AU225" s="263" t="s">
        <v>82</v>
      </c>
      <c r="AV225" s="14" t="s">
        <v>82</v>
      </c>
      <c r="AW225" s="14" t="s">
        <v>34</v>
      </c>
      <c r="AX225" s="14" t="s">
        <v>80</v>
      </c>
      <c r="AY225" s="263" t="s">
        <v>244</v>
      </c>
    </row>
    <row r="226" s="14" customFormat="1">
      <c r="A226" s="14"/>
      <c r="B226" s="253"/>
      <c r="C226" s="254"/>
      <c r="D226" s="241" t="s">
        <v>284</v>
      </c>
      <c r="E226" s="254"/>
      <c r="F226" s="256" t="s">
        <v>4099</v>
      </c>
      <c r="G226" s="254"/>
      <c r="H226" s="257">
        <v>25.773</v>
      </c>
      <c r="I226" s="258"/>
      <c r="J226" s="254"/>
      <c r="K226" s="254"/>
      <c r="L226" s="259"/>
      <c r="M226" s="260"/>
      <c r="N226" s="261"/>
      <c r="O226" s="261"/>
      <c r="P226" s="261"/>
      <c r="Q226" s="261"/>
      <c r="R226" s="261"/>
      <c r="S226" s="261"/>
      <c r="T226" s="262"/>
      <c r="U226" s="14"/>
      <c r="V226" s="14"/>
      <c r="W226" s="14"/>
      <c r="X226" s="14"/>
      <c r="Y226" s="14"/>
      <c r="Z226" s="14"/>
      <c r="AA226" s="14"/>
      <c r="AB226" s="14"/>
      <c r="AC226" s="14"/>
      <c r="AD226" s="14"/>
      <c r="AE226" s="14"/>
      <c r="AT226" s="263" t="s">
        <v>284</v>
      </c>
      <c r="AU226" s="263" t="s">
        <v>82</v>
      </c>
      <c r="AV226" s="14" t="s">
        <v>82</v>
      </c>
      <c r="AW226" s="14" t="s">
        <v>4</v>
      </c>
      <c r="AX226" s="14" t="s">
        <v>80</v>
      </c>
      <c r="AY226" s="263" t="s">
        <v>244</v>
      </c>
    </row>
    <row r="227" s="2" customFormat="1" ht="21.75" customHeight="1">
      <c r="A227" s="39"/>
      <c r="B227" s="40"/>
      <c r="C227" s="231" t="s">
        <v>466</v>
      </c>
      <c r="D227" s="231" t="s">
        <v>241</v>
      </c>
      <c r="E227" s="232" t="s">
        <v>4100</v>
      </c>
      <c r="F227" s="233" t="s">
        <v>4101</v>
      </c>
      <c r="G227" s="234" t="s">
        <v>339</v>
      </c>
      <c r="H227" s="235">
        <v>13.739000000000001</v>
      </c>
      <c r="I227" s="236"/>
      <c r="J227" s="237">
        <f>ROUND(I227*H227,2)</f>
        <v>0</v>
      </c>
      <c r="K227" s="233" t="s">
        <v>251</v>
      </c>
      <c r="L227" s="238"/>
      <c r="M227" s="239" t="s">
        <v>19</v>
      </c>
      <c r="N227" s="240" t="s">
        <v>44</v>
      </c>
      <c r="O227" s="85"/>
      <c r="P227" s="222">
        <f>O227*H227</f>
        <v>0</v>
      </c>
      <c r="Q227" s="222">
        <v>0.0032000000000000002</v>
      </c>
      <c r="R227" s="222">
        <f>Q227*H227</f>
        <v>0.043964800000000005</v>
      </c>
      <c r="S227" s="222">
        <v>0</v>
      </c>
      <c r="T227" s="223">
        <f>S227*H227</f>
        <v>0</v>
      </c>
      <c r="U227" s="39"/>
      <c r="V227" s="39"/>
      <c r="W227" s="39"/>
      <c r="X227" s="39"/>
      <c r="Y227" s="39"/>
      <c r="Z227" s="39"/>
      <c r="AA227" s="39"/>
      <c r="AB227" s="39"/>
      <c r="AC227" s="39"/>
      <c r="AD227" s="39"/>
      <c r="AE227" s="39"/>
      <c r="AR227" s="224" t="s">
        <v>474</v>
      </c>
      <c r="AT227" s="224" t="s">
        <v>241</v>
      </c>
      <c r="AU227" s="224" t="s">
        <v>82</v>
      </c>
      <c r="AY227" s="18" t="s">
        <v>244</v>
      </c>
      <c r="BE227" s="225">
        <f>IF(N227="základní",J227,0)</f>
        <v>0</v>
      </c>
      <c r="BF227" s="225">
        <f>IF(N227="snížená",J227,0)</f>
        <v>0</v>
      </c>
      <c r="BG227" s="225">
        <f>IF(N227="zákl. přenesená",J227,0)</f>
        <v>0</v>
      </c>
      <c r="BH227" s="225">
        <f>IF(N227="sníž. přenesená",J227,0)</f>
        <v>0</v>
      </c>
      <c r="BI227" s="225">
        <f>IF(N227="nulová",J227,0)</f>
        <v>0</v>
      </c>
      <c r="BJ227" s="18" t="s">
        <v>80</v>
      </c>
      <c r="BK227" s="225">
        <f>ROUND(I227*H227,2)</f>
        <v>0</v>
      </c>
      <c r="BL227" s="18" t="s">
        <v>252</v>
      </c>
      <c r="BM227" s="224" t="s">
        <v>4102</v>
      </c>
    </row>
    <row r="228" s="14" customFormat="1">
      <c r="A228" s="14"/>
      <c r="B228" s="253"/>
      <c r="C228" s="254"/>
      <c r="D228" s="241" t="s">
        <v>284</v>
      </c>
      <c r="E228" s="255" t="s">
        <v>19</v>
      </c>
      <c r="F228" s="256" t="s">
        <v>4075</v>
      </c>
      <c r="G228" s="254"/>
      <c r="H228" s="257">
        <v>12.49</v>
      </c>
      <c r="I228" s="258"/>
      <c r="J228" s="254"/>
      <c r="K228" s="254"/>
      <c r="L228" s="259"/>
      <c r="M228" s="260"/>
      <c r="N228" s="261"/>
      <c r="O228" s="261"/>
      <c r="P228" s="261"/>
      <c r="Q228" s="261"/>
      <c r="R228" s="261"/>
      <c r="S228" s="261"/>
      <c r="T228" s="262"/>
      <c r="U228" s="14"/>
      <c r="V228" s="14"/>
      <c r="W228" s="14"/>
      <c r="X228" s="14"/>
      <c r="Y228" s="14"/>
      <c r="Z228" s="14"/>
      <c r="AA228" s="14"/>
      <c r="AB228" s="14"/>
      <c r="AC228" s="14"/>
      <c r="AD228" s="14"/>
      <c r="AE228" s="14"/>
      <c r="AT228" s="263" t="s">
        <v>284</v>
      </c>
      <c r="AU228" s="263" t="s">
        <v>82</v>
      </c>
      <c r="AV228" s="14" t="s">
        <v>82</v>
      </c>
      <c r="AW228" s="14" t="s">
        <v>34</v>
      </c>
      <c r="AX228" s="14" t="s">
        <v>80</v>
      </c>
      <c r="AY228" s="263" t="s">
        <v>244</v>
      </c>
    </row>
    <row r="229" s="14" customFormat="1">
      <c r="A229" s="14"/>
      <c r="B229" s="253"/>
      <c r="C229" s="254"/>
      <c r="D229" s="241" t="s">
        <v>284</v>
      </c>
      <c r="E229" s="254"/>
      <c r="F229" s="256" t="s">
        <v>4103</v>
      </c>
      <c r="G229" s="254"/>
      <c r="H229" s="257">
        <v>13.739000000000001</v>
      </c>
      <c r="I229" s="258"/>
      <c r="J229" s="254"/>
      <c r="K229" s="254"/>
      <c r="L229" s="259"/>
      <c r="M229" s="260"/>
      <c r="N229" s="261"/>
      <c r="O229" s="261"/>
      <c r="P229" s="261"/>
      <c r="Q229" s="261"/>
      <c r="R229" s="261"/>
      <c r="S229" s="261"/>
      <c r="T229" s="262"/>
      <c r="U229" s="14"/>
      <c r="V229" s="14"/>
      <c r="W229" s="14"/>
      <c r="X229" s="14"/>
      <c r="Y229" s="14"/>
      <c r="Z229" s="14"/>
      <c r="AA229" s="14"/>
      <c r="AB229" s="14"/>
      <c r="AC229" s="14"/>
      <c r="AD229" s="14"/>
      <c r="AE229" s="14"/>
      <c r="AT229" s="263" t="s">
        <v>284</v>
      </c>
      <c r="AU229" s="263" t="s">
        <v>82</v>
      </c>
      <c r="AV229" s="14" t="s">
        <v>82</v>
      </c>
      <c r="AW229" s="14" t="s">
        <v>4</v>
      </c>
      <c r="AX229" s="14" t="s">
        <v>80</v>
      </c>
      <c r="AY229" s="263" t="s">
        <v>244</v>
      </c>
    </row>
    <row r="230" s="2" customFormat="1" ht="16.5" customHeight="1">
      <c r="A230" s="39"/>
      <c r="B230" s="40"/>
      <c r="C230" s="213" t="s">
        <v>470</v>
      </c>
      <c r="D230" s="213" t="s">
        <v>247</v>
      </c>
      <c r="E230" s="214" t="s">
        <v>4104</v>
      </c>
      <c r="F230" s="215" t="s">
        <v>4105</v>
      </c>
      <c r="G230" s="216" t="s">
        <v>250</v>
      </c>
      <c r="H230" s="217">
        <v>38.149999999999999</v>
      </c>
      <c r="I230" s="218"/>
      <c r="J230" s="219">
        <f>ROUND(I230*H230,2)</f>
        <v>0</v>
      </c>
      <c r="K230" s="215" t="s">
        <v>251</v>
      </c>
      <c r="L230" s="45"/>
      <c r="M230" s="220" t="s">
        <v>19</v>
      </c>
      <c r="N230" s="221" t="s">
        <v>44</v>
      </c>
      <c r="O230" s="85"/>
      <c r="P230" s="222">
        <f>O230*H230</f>
        <v>0</v>
      </c>
      <c r="Q230" s="222">
        <v>0</v>
      </c>
      <c r="R230" s="222">
        <f>Q230*H230</f>
        <v>0</v>
      </c>
      <c r="S230" s="222">
        <v>0.00029999999999999997</v>
      </c>
      <c r="T230" s="223">
        <f>S230*H230</f>
        <v>0.011444999999999999</v>
      </c>
      <c r="U230" s="39"/>
      <c r="V230" s="39"/>
      <c r="W230" s="39"/>
      <c r="X230" s="39"/>
      <c r="Y230" s="39"/>
      <c r="Z230" s="39"/>
      <c r="AA230" s="39"/>
      <c r="AB230" s="39"/>
      <c r="AC230" s="39"/>
      <c r="AD230" s="39"/>
      <c r="AE230" s="39"/>
      <c r="AR230" s="224" t="s">
        <v>252</v>
      </c>
      <c r="AT230" s="224" t="s">
        <v>247</v>
      </c>
      <c r="AU230" s="224" t="s">
        <v>82</v>
      </c>
      <c r="AY230" s="18" t="s">
        <v>244</v>
      </c>
      <c r="BE230" s="225">
        <f>IF(N230="základní",J230,0)</f>
        <v>0</v>
      </c>
      <c r="BF230" s="225">
        <f>IF(N230="snížená",J230,0)</f>
        <v>0</v>
      </c>
      <c r="BG230" s="225">
        <f>IF(N230="zákl. přenesená",J230,0)</f>
        <v>0</v>
      </c>
      <c r="BH230" s="225">
        <f>IF(N230="sníž. přenesená",J230,0)</f>
        <v>0</v>
      </c>
      <c r="BI230" s="225">
        <f>IF(N230="nulová",J230,0)</f>
        <v>0</v>
      </c>
      <c r="BJ230" s="18" t="s">
        <v>80</v>
      </c>
      <c r="BK230" s="225">
        <f>ROUND(I230*H230,2)</f>
        <v>0</v>
      </c>
      <c r="BL230" s="18" t="s">
        <v>252</v>
      </c>
      <c r="BM230" s="224" t="s">
        <v>4106</v>
      </c>
    </row>
    <row r="231" s="2" customFormat="1">
      <c r="A231" s="39"/>
      <c r="B231" s="40"/>
      <c r="C231" s="41"/>
      <c r="D231" s="226" t="s">
        <v>254</v>
      </c>
      <c r="E231" s="41"/>
      <c r="F231" s="227" t="s">
        <v>4107</v>
      </c>
      <c r="G231" s="41"/>
      <c r="H231" s="41"/>
      <c r="I231" s="228"/>
      <c r="J231" s="41"/>
      <c r="K231" s="41"/>
      <c r="L231" s="45"/>
      <c r="M231" s="229"/>
      <c r="N231" s="230"/>
      <c r="O231" s="85"/>
      <c r="P231" s="85"/>
      <c r="Q231" s="85"/>
      <c r="R231" s="85"/>
      <c r="S231" s="85"/>
      <c r="T231" s="86"/>
      <c r="U231" s="39"/>
      <c r="V231" s="39"/>
      <c r="W231" s="39"/>
      <c r="X231" s="39"/>
      <c r="Y231" s="39"/>
      <c r="Z231" s="39"/>
      <c r="AA231" s="39"/>
      <c r="AB231" s="39"/>
      <c r="AC231" s="39"/>
      <c r="AD231" s="39"/>
      <c r="AE231" s="39"/>
      <c r="AT231" s="18" t="s">
        <v>254</v>
      </c>
      <c r="AU231" s="18" t="s">
        <v>82</v>
      </c>
    </row>
    <row r="232" s="14" customFormat="1">
      <c r="A232" s="14"/>
      <c r="B232" s="253"/>
      <c r="C232" s="254"/>
      <c r="D232" s="241" t="s">
        <v>284</v>
      </c>
      <c r="E232" s="255" t="s">
        <v>19</v>
      </c>
      <c r="F232" s="256" t="s">
        <v>4108</v>
      </c>
      <c r="G232" s="254"/>
      <c r="H232" s="257">
        <v>14.48</v>
      </c>
      <c r="I232" s="258"/>
      <c r="J232" s="254"/>
      <c r="K232" s="254"/>
      <c r="L232" s="259"/>
      <c r="M232" s="260"/>
      <c r="N232" s="261"/>
      <c r="O232" s="261"/>
      <c r="P232" s="261"/>
      <c r="Q232" s="261"/>
      <c r="R232" s="261"/>
      <c r="S232" s="261"/>
      <c r="T232" s="262"/>
      <c r="U232" s="14"/>
      <c r="V232" s="14"/>
      <c r="W232" s="14"/>
      <c r="X232" s="14"/>
      <c r="Y232" s="14"/>
      <c r="Z232" s="14"/>
      <c r="AA232" s="14"/>
      <c r="AB232" s="14"/>
      <c r="AC232" s="14"/>
      <c r="AD232" s="14"/>
      <c r="AE232" s="14"/>
      <c r="AT232" s="263" t="s">
        <v>284</v>
      </c>
      <c r="AU232" s="263" t="s">
        <v>82</v>
      </c>
      <c r="AV232" s="14" t="s">
        <v>82</v>
      </c>
      <c r="AW232" s="14" t="s">
        <v>34</v>
      </c>
      <c r="AX232" s="14" t="s">
        <v>73</v>
      </c>
      <c r="AY232" s="263" t="s">
        <v>244</v>
      </c>
    </row>
    <row r="233" s="14" customFormat="1">
      <c r="A233" s="14"/>
      <c r="B233" s="253"/>
      <c r="C233" s="254"/>
      <c r="D233" s="241" t="s">
        <v>284</v>
      </c>
      <c r="E233" s="255" t="s">
        <v>19</v>
      </c>
      <c r="F233" s="256" t="s">
        <v>4109</v>
      </c>
      <c r="G233" s="254"/>
      <c r="H233" s="257">
        <v>10.300000000000001</v>
      </c>
      <c r="I233" s="258"/>
      <c r="J233" s="254"/>
      <c r="K233" s="254"/>
      <c r="L233" s="259"/>
      <c r="M233" s="260"/>
      <c r="N233" s="261"/>
      <c r="O233" s="261"/>
      <c r="P233" s="261"/>
      <c r="Q233" s="261"/>
      <c r="R233" s="261"/>
      <c r="S233" s="261"/>
      <c r="T233" s="262"/>
      <c r="U233" s="14"/>
      <c r="V233" s="14"/>
      <c r="W233" s="14"/>
      <c r="X233" s="14"/>
      <c r="Y233" s="14"/>
      <c r="Z233" s="14"/>
      <c r="AA233" s="14"/>
      <c r="AB233" s="14"/>
      <c r="AC233" s="14"/>
      <c r="AD233" s="14"/>
      <c r="AE233" s="14"/>
      <c r="AT233" s="263" t="s">
        <v>284</v>
      </c>
      <c r="AU233" s="263" t="s">
        <v>82</v>
      </c>
      <c r="AV233" s="14" t="s">
        <v>82</v>
      </c>
      <c r="AW233" s="14" t="s">
        <v>34</v>
      </c>
      <c r="AX233" s="14" t="s">
        <v>73</v>
      </c>
      <c r="AY233" s="263" t="s">
        <v>244</v>
      </c>
    </row>
    <row r="234" s="14" customFormat="1">
      <c r="A234" s="14"/>
      <c r="B234" s="253"/>
      <c r="C234" s="254"/>
      <c r="D234" s="241" t="s">
        <v>284</v>
      </c>
      <c r="E234" s="255" t="s">
        <v>19</v>
      </c>
      <c r="F234" s="256" t="s">
        <v>4110</v>
      </c>
      <c r="G234" s="254"/>
      <c r="H234" s="257">
        <v>13.369999999999999</v>
      </c>
      <c r="I234" s="258"/>
      <c r="J234" s="254"/>
      <c r="K234" s="254"/>
      <c r="L234" s="259"/>
      <c r="M234" s="260"/>
      <c r="N234" s="261"/>
      <c r="O234" s="261"/>
      <c r="P234" s="261"/>
      <c r="Q234" s="261"/>
      <c r="R234" s="261"/>
      <c r="S234" s="261"/>
      <c r="T234" s="262"/>
      <c r="U234" s="14"/>
      <c r="V234" s="14"/>
      <c r="W234" s="14"/>
      <c r="X234" s="14"/>
      <c r="Y234" s="14"/>
      <c r="Z234" s="14"/>
      <c r="AA234" s="14"/>
      <c r="AB234" s="14"/>
      <c r="AC234" s="14"/>
      <c r="AD234" s="14"/>
      <c r="AE234" s="14"/>
      <c r="AT234" s="263" t="s">
        <v>284</v>
      </c>
      <c r="AU234" s="263" t="s">
        <v>82</v>
      </c>
      <c r="AV234" s="14" t="s">
        <v>82</v>
      </c>
      <c r="AW234" s="14" t="s">
        <v>34</v>
      </c>
      <c r="AX234" s="14" t="s">
        <v>73</v>
      </c>
      <c r="AY234" s="263" t="s">
        <v>244</v>
      </c>
    </row>
    <row r="235" s="15" customFormat="1">
      <c r="A235" s="15"/>
      <c r="B235" s="264"/>
      <c r="C235" s="265"/>
      <c r="D235" s="241" t="s">
        <v>284</v>
      </c>
      <c r="E235" s="266" t="s">
        <v>19</v>
      </c>
      <c r="F235" s="267" t="s">
        <v>287</v>
      </c>
      <c r="G235" s="265"/>
      <c r="H235" s="268">
        <v>38.149999999999999</v>
      </c>
      <c r="I235" s="269"/>
      <c r="J235" s="265"/>
      <c r="K235" s="265"/>
      <c r="L235" s="270"/>
      <c r="M235" s="271"/>
      <c r="N235" s="272"/>
      <c r="O235" s="272"/>
      <c r="P235" s="272"/>
      <c r="Q235" s="272"/>
      <c r="R235" s="272"/>
      <c r="S235" s="272"/>
      <c r="T235" s="273"/>
      <c r="U235" s="15"/>
      <c r="V235" s="15"/>
      <c r="W235" s="15"/>
      <c r="X235" s="15"/>
      <c r="Y235" s="15"/>
      <c r="Z235" s="15"/>
      <c r="AA235" s="15"/>
      <c r="AB235" s="15"/>
      <c r="AC235" s="15"/>
      <c r="AD235" s="15"/>
      <c r="AE235" s="15"/>
      <c r="AT235" s="274" t="s">
        <v>284</v>
      </c>
      <c r="AU235" s="274" t="s">
        <v>82</v>
      </c>
      <c r="AV235" s="15" t="s">
        <v>264</v>
      </c>
      <c r="AW235" s="15" t="s">
        <v>34</v>
      </c>
      <c r="AX235" s="15" t="s">
        <v>80</v>
      </c>
      <c r="AY235" s="274" t="s">
        <v>244</v>
      </c>
    </row>
    <row r="236" s="2" customFormat="1" ht="16.5" customHeight="1">
      <c r="A236" s="39"/>
      <c r="B236" s="40"/>
      <c r="C236" s="213" t="s">
        <v>474</v>
      </c>
      <c r="D236" s="213" t="s">
        <v>247</v>
      </c>
      <c r="E236" s="214" t="s">
        <v>4111</v>
      </c>
      <c r="F236" s="215" t="s">
        <v>4112</v>
      </c>
      <c r="G236" s="216" t="s">
        <v>250</v>
      </c>
      <c r="H236" s="217">
        <v>38.149999999999999</v>
      </c>
      <c r="I236" s="218"/>
      <c r="J236" s="219">
        <f>ROUND(I236*H236,2)</f>
        <v>0</v>
      </c>
      <c r="K236" s="215" t="s">
        <v>251</v>
      </c>
      <c r="L236" s="45"/>
      <c r="M236" s="220" t="s">
        <v>19</v>
      </c>
      <c r="N236" s="221" t="s">
        <v>44</v>
      </c>
      <c r="O236" s="85"/>
      <c r="P236" s="222">
        <f>O236*H236</f>
        <v>0</v>
      </c>
      <c r="Q236" s="222">
        <v>1.4935E-05</v>
      </c>
      <c r="R236" s="222">
        <f>Q236*H236</f>
        <v>0.00056977025000000002</v>
      </c>
      <c r="S236" s="222">
        <v>0</v>
      </c>
      <c r="T236" s="223">
        <f>S236*H236</f>
        <v>0</v>
      </c>
      <c r="U236" s="39"/>
      <c r="V236" s="39"/>
      <c r="W236" s="39"/>
      <c r="X236" s="39"/>
      <c r="Y236" s="39"/>
      <c r="Z236" s="39"/>
      <c r="AA236" s="39"/>
      <c r="AB236" s="39"/>
      <c r="AC236" s="39"/>
      <c r="AD236" s="39"/>
      <c r="AE236" s="39"/>
      <c r="AR236" s="224" t="s">
        <v>252</v>
      </c>
      <c r="AT236" s="224" t="s">
        <v>247</v>
      </c>
      <c r="AU236" s="224" t="s">
        <v>82</v>
      </c>
      <c r="AY236" s="18" t="s">
        <v>244</v>
      </c>
      <c r="BE236" s="225">
        <f>IF(N236="základní",J236,0)</f>
        <v>0</v>
      </c>
      <c r="BF236" s="225">
        <f>IF(N236="snížená",J236,0)</f>
        <v>0</v>
      </c>
      <c r="BG236" s="225">
        <f>IF(N236="zákl. přenesená",J236,0)</f>
        <v>0</v>
      </c>
      <c r="BH236" s="225">
        <f>IF(N236="sníž. přenesená",J236,0)</f>
        <v>0</v>
      </c>
      <c r="BI236" s="225">
        <f>IF(N236="nulová",J236,0)</f>
        <v>0</v>
      </c>
      <c r="BJ236" s="18" t="s">
        <v>80</v>
      </c>
      <c r="BK236" s="225">
        <f>ROUND(I236*H236,2)</f>
        <v>0</v>
      </c>
      <c r="BL236" s="18" t="s">
        <v>252</v>
      </c>
      <c r="BM236" s="224" t="s">
        <v>4113</v>
      </c>
    </row>
    <row r="237" s="2" customFormat="1">
      <c r="A237" s="39"/>
      <c r="B237" s="40"/>
      <c r="C237" s="41"/>
      <c r="D237" s="226" t="s">
        <v>254</v>
      </c>
      <c r="E237" s="41"/>
      <c r="F237" s="227" t="s">
        <v>4114</v>
      </c>
      <c r="G237" s="41"/>
      <c r="H237" s="41"/>
      <c r="I237" s="228"/>
      <c r="J237" s="41"/>
      <c r="K237" s="41"/>
      <c r="L237" s="45"/>
      <c r="M237" s="229"/>
      <c r="N237" s="230"/>
      <c r="O237" s="85"/>
      <c r="P237" s="85"/>
      <c r="Q237" s="85"/>
      <c r="R237" s="85"/>
      <c r="S237" s="85"/>
      <c r="T237" s="86"/>
      <c r="U237" s="39"/>
      <c r="V237" s="39"/>
      <c r="W237" s="39"/>
      <c r="X237" s="39"/>
      <c r="Y237" s="39"/>
      <c r="Z237" s="39"/>
      <c r="AA237" s="39"/>
      <c r="AB237" s="39"/>
      <c r="AC237" s="39"/>
      <c r="AD237" s="39"/>
      <c r="AE237" s="39"/>
      <c r="AT237" s="18" t="s">
        <v>254</v>
      </c>
      <c r="AU237" s="18" t="s">
        <v>82</v>
      </c>
    </row>
    <row r="238" s="14" customFormat="1">
      <c r="A238" s="14"/>
      <c r="B238" s="253"/>
      <c r="C238" s="254"/>
      <c r="D238" s="241" t="s">
        <v>284</v>
      </c>
      <c r="E238" s="255" t="s">
        <v>19</v>
      </c>
      <c r="F238" s="256" t="s">
        <v>4108</v>
      </c>
      <c r="G238" s="254"/>
      <c r="H238" s="257">
        <v>14.48</v>
      </c>
      <c r="I238" s="258"/>
      <c r="J238" s="254"/>
      <c r="K238" s="254"/>
      <c r="L238" s="259"/>
      <c r="M238" s="260"/>
      <c r="N238" s="261"/>
      <c r="O238" s="261"/>
      <c r="P238" s="261"/>
      <c r="Q238" s="261"/>
      <c r="R238" s="261"/>
      <c r="S238" s="261"/>
      <c r="T238" s="262"/>
      <c r="U238" s="14"/>
      <c r="V238" s="14"/>
      <c r="W238" s="14"/>
      <c r="X238" s="14"/>
      <c r="Y238" s="14"/>
      <c r="Z238" s="14"/>
      <c r="AA238" s="14"/>
      <c r="AB238" s="14"/>
      <c r="AC238" s="14"/>
      <c r="AD238" s="14"/>
      <c r="AE238" s="14"/>
      <c r="AT238" s="263" t="s">
        <v>284</v>
      </c>
      <c r="AU238" s="263" t="s">
        <v>82</v>
      </c>
      <c r="AV238" s="14" t="s">
        <v>82</v>
      </c>
      <c r="AW238" s="14" t="s">
        <v>34</v>
      </c>
      <c r="AX238" s="14" t="s">
        <v>73</v>
      </c>
      <c r="AY238" s="263" t="s">
        <v>244</v>
      </c>
    </row>
    <row r="239" s="14" customFormat="1">
      <c r="A239" s="14"/>
      <c r="B239" s="253"/>
      <c r="C239" s="254"/>
      <c r="D239" s="241" t="s">
        <v>284</v>
      </c>
      <c r="E239" s="255" t="s">
        <v>19</v>
      </c>
      <c r="F239" s="256" t="s">
        <v>4109</v>
      </c>
      <c r="G239" s="254"/>
      <c r="H239" s="257">
        <v>10.300000000000001</v>
      </c>
      <c r="I239" s="258"/>
      <c r="J239" s="254"/>
      <c r="K239" s="254"/>
      <c r="L239" s="259"/>
      <c r="M239" s="260"/>
      <c r="N239" s="261"/>
      <c r="O239" s="261"/>
      <c r="P239" s="261"/>
      <c r="Q239" s="261"/>
      <c r="R239" s="261"/>
      <c r="S239" s="261"/>
      <c r="T239" s="262"/>
      <c r="U239" s="14"/>
      <c r="V239" s="14"/>
      <c r="W239" s="14"/>
      <c r="X239" s="14"/>
      <c r="Y239" s="14"/>
      <c r="Z239" s="14"/>
      <c r="AA239" s="14"/>
      <c r="AB239" s="14"/>
      <c r="AC239" s="14"/>
      <c r="AD239" s="14"/>
      <c r="AE239" s="14"/>
      <c r="AT239" s="263" t="s">
        <v>284</v>
      </c>
      <c r="AU239" s="263" t="s">
        <v>82</v>
      </c>
      <c r="AV239" s="14" t="s">
        <v>82</v>
      </c>
      <c r="AW239" s="14" t="s">
        <v>34</v>
      </c>
      <c r="AX239" s="14" t="s">
        <v>73</v>
      </c>
      <c r="AY239" s="263" t="s">
        <v>244</v>
      </c>
    </row>
    <row r="240" s="14" customFormat="1">
      <c r="A240" s="14"/>
      <c r="B240" s="253"/>
      <c r="C240" s="254"/>
      <c r="D240" s="241" t="s">
        <v>284</v>
      </c>
      <c r="E240" s="255" t="s">
        <v>19</v>
      </c>
      <c r="F240" s="256" t="s">
        <v>4110</v>
      </c>
      <c r="G240" s="254"/>
      <c r="H240" s="257">
        <v>13.369999999999999</v>
      </c>
      <c r="I240" s="258"/>
      <c r="J240" s="254"/>
      <c r="K240" s="254"/>
      <c r="L240" s="259"/>
      <c r="M240" s="260"/>
      <c r="N240" s="261"/>
      <c r="O240" s="261"/>
      <c r="P240" s="261"/>
      <c r="Q240" s="261"/>
      <c r="R240" s="261"/>
      <c r="S240" s="261"/>
      <c r="T240" s="262"/>
      <c r="U240" s="14"/>
      <c r="V240" s="14"/>
      <c r="W240" s="14"/>
      <c r="X240" s="14"/>
      <c r="Y240" s="14"/>
      <c r="Z240" s="14"/>
      <c r="AA240" s="14"/>
      <c r="AB240" s="14"/>
      <c r="AC240" s="14"/>
      <c r="AD240" s="14"/>
      <c r="AE240" s="14"/>
      <c r="AT240" s="263" t="s">
        <v>284</v>
      </c>
      <c r="AU240" s="263" t="s">
        <v>82</v>
      </c>
      <c r="AV240" s="14" t="s">
        <v>82</v>
      </c>
      <c r="AW240" s="14" t="s">
        <v>34</v>
      </c>
      <c r="AX240" s="14" t="s">
        <v>73</v>
      </c>
      <c r="AY240" s="263" t="s">
        <v>244</v>
      </c>
    </row>
    <row r="241" s="15" customFormat="1">
      <c r="A241" s="15"/>
      <c r="B241" s="264"/>
      <c r="C241" s="265"/>
      <c r="D241" s="241" t="s">
        <v>284</v>
      </c>
      <c r="E241" s="266" t="s">
        <v>19</v>
      </c>
      <c r="F241" s="267" t="s">
        <v>287</v>
      </c>
      <c r="G241" s="265"/>
      <c r="H241" s="268">
        <v>38.149999999999999</v>
      </c>
      <c r="I241" s="269"/>
      <c r="J241" s="265"/>
      <c r="K241" s="265"/>
      <c r="L241" s="270"/>
      <c r="M241" s="271"/>
      <c r="N241" s="272"/>
      <c r="O241" s="272"/>
      <c r="P241" s="272"/>
      <c r="Q241" s="272"/>
      <c r="R241" s="272"/>
      <c r="S241" s="272"/>
      <c r="T241" s="273"/>
      <c r="U241" s="15"/>
      <c r="V241" s="15"/>
      <c r="W241" s="15"/>
      <c r="X241" s="15"/>
      <c r="Y241" s="15"/>
      <c r="Z241" s="15"/>
      <c r="AA241" s="15"/>
      <c r="AB241" s="15"/>
      <c r="AC241" s="15"/>
      <c r="AD241" s="15"/>
      <c r="AE241" s="15"/>
      <c r="AT241" s="274" t="s">
        <v>284</v>
      </c>
      <c r="AU241" s="274" t="s">
        <v>82</v>
      </c>
      <c r="AV241" s="15" t="s">
        <v>264</v>
      </c>
      <c r="AW241" s="15" t="s">
        <v>34</v>
      </c>
      <c r="AX241" s="15" t="s">
        <v>80</v>
      </c>
      <c r="AY241" s="274" t="s">
        <v>244</v>
      </c>
    </row>
    <row r="242" s="2" customFormat="1" ht="16.5" customHeight="1">
      <c r="A242" s="39"/>
      <c r="B242" s="40"/>
      <c r="C242" s="231" t="s">
        <v>478</v>
      </c>
      <c r="D242" s="231" t="s">
        <v>241</v>
      </c>
      <c r="E242" s="232" t="s">
        <v>4115</v>
      </c>
      <c r="F242" s="233" t="s">
        <v>4116</v>
      </c>
      <c r="G242" s="234" t="s">
        <v>250</v>
      </c>
      <c r="H242" s="235">
        <v>38.912999999999997</v>
      </c>
      <c r="I242" s="236"/>
      <c r="J242" s="237">
        <f>ROUND(I242*H242,2)</f>
        <v>0</v>
      </c>
      <c r="K242" s="233" t="s">
        <v>251</v>
      </c>
      <c r="L242" s="238"/>
      <c r="M242" s="239" t="s">
        <v>19</v>
      </c>
      <c r="N242" s="240" t="s">
        <v>44</v>
      </c>
      <c r="O242" s="85"/>
      <c r="P242" s="222">
        <f>O242*H242</f>
        <v>0</v>
      </c>
      <c r="Q242" s="222">
        <v>0.00027999999999999998</v>
      </c>
      <c r="R242" s="222">
        <f>Q242*H242</f>
        <v>0.010895639999999998</v>
      </c>
      <c r="S242" s="222">
        <v>0</v>
      </c>
      <c r="T242" s="223">
        <f>S242*H242</f>
        <v>0</v>
      </c>
      <c r="U242" s="39"/>
      <c r="V242" s="39"/>
      <c r="W242" s="39"/>
      <c r="X242" s="39"/>
      <c r="Y242" s="39"/>
      <c r="Z242" s="39"/>
      <c r="AA242" s="39"/>
      <c r="AB242" s="39"/>
      <c r="AC242" s="39"/>
      <c r="AD242" s="39"/>
      <c r="AE242" s="39"/>
      <c r="AR242" s="224" t="s">
        <v>474</v>
      </c>
      <c r="AT242" s="224" t="s">
        <v>241</v>
      </c>
      <c r="AU242" s="224" t="s">
        <v>82</v>
      </c>
      <c r="AY242" s="18" t="s">
        <v>244</v>
      </c>
      <c r="BE242" s="225">
        <f>IF(N242="základní",J242,0)</f>
        <v>0</v>
      </c>
      <c r="BF242" s="225">
        <f>IF(N242="snížená",J242,0)</f>
        <v>0</v>
      </c>
      <c r="BG242" s="225">
        <f>IF(N242="zákl. přenesená",J242,0)</f>
        <v>0</v>
      </c>
      <c r="BH242" s="225">
        <f>IF(N242="sníž. přenesená",J242,0)</f>
        <v>0</v>
      </c>
      <c r="BI242" s="225">
        <f>IF(N242="nulová",J242,0)</f>
        <v>0</v>
      </c>
      <c r="BJ242" s="18" t="s">
        <v>80</v>
      </c>
      <c r="BK242" s="225">
        <f>ROUND(I242*H242,2)</f>
        <v>0</v>
      </c>
      <c r="BL242" s="18" t="s">
        <v>252</v>
      </c>
      <c r="BM242" s="224" t="s">
        <v>4117</v>
      </c>
    </row>
    <row r="243" s="14" customFormat="1">
      <c r="A243" s="14"/>
      <c r="B243" s="253"/>
      <c r="C243" s="254"/>
      <c r="D243" s="241" t="s">
        <v>284</v>
      </c>
      <c r="E243" s="254"/>
      <c r="F243" s="256" t="s">
        <v>4118</v>
      </c>
      <c r="G243" s="254"/>
      <c r="H243" s="257">
        <v>38.912999999999997</v>
      </c>
      <c r="I243" s="258"/>
      <c r="J243" s="254"/>
      <c r="K243" s="254"/>
      <c r="L243" s="259"/>
      <c r="M243" s="260"/>
      <c r="N243" s="261"/>
      <c r="O243" s="261"/>
      <c r="P243" s="261"/>
      <c r="Q243" s="261"/>
      <c r="R243" s="261"/>
      <c r="S243" s="261"/>
      <c r="T243" s="262"/>
      <c r="U243" s="14"/>
      <c r="V243" s="14"/>
      <c r="W243" s="14"/>
      <c r="X243" s="14"/>
      <c r="Y243" s="14"/>
      <c r="Z243" s="14"/>
      <c r="AA243" s="14"/>
      <c r="AB243" s="14"/>
      <c r="AC243" s="14"/>
      <c r="AD243" s="14"/>
      <c r="AE243" s="14"/>
      <c r="AT243" s="263" t="s">
        <v>284</v>
      </c>
      <c r="AU243" s="263" t="s">
        <v>82</v>
      </c>
      <c r="AV243" s="14" t="s">
        <v>82</v>
      </c>
      <c r="AW243" s="14" t="s">
        <v>4</v>
      </c>
      <c r="AX243" s="14" t="s">
        <v>80</v>
      </c>
      <c r="AY243" s="263" t="s">
        <v>244</v>
      </c>
    </row>
    <row r="244" s="2" customFormat="1" ht="16.5" customHeight="1">
      <c r="A244" s="39"/>
      <c r="B244" s="40"/>
      <c r="C244" s="213" t="s">
        <v>482</v>
      </c>
      <c r="D244" s="213" t="s">
        <v>247</v>
      </c>
      <c r="E244" s="214" t="s">
        <v>4119</v>
      </c>
      <c r="F244" s="215" t="s">
        <v>4120</v>
      </c>
      <c r="G244" s="216" t="s">
        <v>339</v>
      </c>
      <c r="H244" s="217">
        <v>35.920000000000002</v>
      </c>
      <c r="I244" s="218"/>
      <c r="J244" s="219">
        <f>ROUND(I244*H244,2)</f>
        <v>0</v>
      </c>
      <c r="K244" s="215" t="s">
        <v>251</v>
      </c>
      <c r="L244" s="45"/>
      <c r="M244" s="220" t="s">
        <v>19</v>
      </c>
      <c r="N244" s="221" t="s">
        <v>44</v>
      </c>
      <c r="O244" s="85"/>
      <c r="P244" s="222">
        <f>O244*H244</f>
        <v>0</v>
      </c>
      <c r="Q244" s="222">
        <v>0</v>
      </c>
      <c r="R244" s="222">
        <f>Q244*H244</f>
        <v>0</v>
      </c>
      <c r="S244" s="222">
        <v>0</v>
      </c>
      <c r="T244" s="223">
        <f>S244*H244</f>
        <v>0</v>
      </c>
      <c r="U244" s="39"/>
      <c r="V244" s="39"/>
      <c r="W244" s="39"/>
      <c r="X244" s="39"/>
      <c r="Y244" s="39"/>
      <c r="Z244" s="39"/>
      <c r="AA244" s="39"/>
      <c r="AB244" s="39"/>
      <c r="AC244" s="39"/>
      <c r="AD244" s="39"/>
      <c r="AE244" s="39"/>
      <c r="AR244" s="224" t="s">
        <v>252</v>
      </c>
      <c r="AT244" s="224" t="s">
        <v>247</v>
      </c>
      <c r="AU244" s="224" t="s">
        <v>82</v>
      </c>
      <c r="AY244" s="18" t="s">
        <v>244</v>
      </c>
      <c r="BE244" s="225">
        <f>IF(N244="základní",J244,0)</f>
        <v>0</v>
      </c>
      <c r="BF244" s="225">
        <f>IF(N244="snížená",J244,0)</f>
        <v>0</v>
      </c>
      <c r="BG244" s="225">
        <f>IF(N244="zákl. přenesená",J244,0)</f>
        <v>0</v>
      </c>
      <c r="BH244" s="225">
        <f>IF(N244="sníž. přenesená",J244,0)</f>
        <v>0</v>
      </c>
      <c r="BI244" s="225">
        <f>IF(N244="nulová",J244,0)</f>
        <v>0</v>
      </c>
      <c r="BJ244" s="18" t="s">
        <v>80</v>
      </c>
      <c r="BK244" s="225">
        <f>ROUND(I244*H244,2)</f>
        <v>0</v>
      </c>
      <c r="BL244" s="18" t="s">
        <v>252</v>
      </c>
      <c r="BM244" s="224" t="s">
        <v>4121</v>
      </c>
    </row>
    <row r="245" s="2" customFormat="1">
      <c r="A245" s="39"/>
      <c r="B245" s="40"/>
      <c r="C245" s="41"/>
      <c r="D245" s="226" t="s">
        <v>254</v>
      </c>
      <c r="E245" s="41"/>
      <c r="F245" s="227" t="s">
        <v>4122</v>
      </c>
      <c r="G245" s="41"/>
      <c r="H245" s="41"/>
      <c r="I245" s="228"/>
      <c r="J245" s="41"/>
      <c r="K245" s="41"/>
      <c r="L245" s="45"/>
      <c r="M245" s="229"/>
      <c r="N245" s="230"/>
      <c r="O245" s="85"/>
      <c r="P245" s="85"/>
      <c r="Q245" s="85"/>
      <c r="R245" s="85"/>
      <c r="S245" s="85"/>
      <c r="T245" s="86"/>
      <c r="U245" s="39"/>
      <c r="V245" s="39"/>
      <c r="W245" s="39"/>
      <c r="X245" s="39"/>
      <c r="Y245" s="39"/>
      <c r="Z245" s="39"/>
      <c r="AA245" s="39"/>
      <c r="AB245" s="39"/>
      <c r="AC245" s="39"/>
      <c r="AD245" s="39"/>
      <c r="AE245" s="39"/>
      <c r="AT245" s="18" t="s">
        <v>254</v>
      </c>
      <c r="AU245" s="18" t="s">
        <v>82</v>
      </c>
    </row>
    <row r="246" s="14" customFormat="1">
      <c r="A246" s="14"/>
      <c r="B246" s="253"/>
      <c r="C246" s="254"/>
      <c r="D246" s="241" t="s">
        <v>284</v>
      </c>
      <c r="E246" s="255" t="s">
        <v>19</v>
      </c>
      <c r="F246" s="256" t="s">
        <v>4074</v>
      </c>
      <c r="G246" s="254"/>
      <c r="H246" s="257">
        <v>23.43</v>
      </c>
      <c r="I246" s="258"/>
      <c r="J246" s="254"/>
      <c r="K246" s="254"/>
      <c r="L246" s="259"/>
      <c r="M246" s="260"/>
      <c r="N246" s="261"/>
      <c r="O246" s="261"/>
      <c r="P246" s="261"/>
      <c r="Q246" s="261"/>
      <c r="R246" s="261"/>
      <c r="S246" s="261"/>
      <c r="T246" s="262"/>
      <c r="U246" s="14"/>
      <c r="V246" s="14"/>
      <c r="W246" s="14"/>
      <c r="X246" s="14"/>
      <c r="Y246" s="14"/>
      <c r="Z246" s="14"/>
      <c r="AA246" s="14"/>
      <c r="AB246" s="14"/>
      <c r="AC246" s="14"/>
      <c r="AD246" s="14"/>
      <c r="AE246" s="14"/>
      <c r="AT246" s="263" t="s">
        <v>284</v>
      </c>
      <c r="AU246" s="263" t="s">
        <v>82</v>
      </c>
      <c r="AV246" s="14" t="s">
        <v>82</v>
      </c>
      <c r="AW246" s="14" t="s">
        <v>34</v>
      </c>
      <c r="AX246" s="14" t="s">
        <v>73</v>
      </c>
      <c r="AY246" s="263" t="s">
        <v>244</v>
      </c>
    </row>
    <row r="247" s="14" customFormat="1">
      <c r="A247" s="14"/>
      <c r="B247" s="253"/>
      <c r="C247" s="254"/>
      <c r="D247" s="241" t="s">
        <v>284</v>
      </c>
      <c r="E247" s="255" t="s">
        <v>19</v>
      </c>
      <c r="F247" s="256" t="s">
        <v>4075</v>
      </c>
      <c r="G247" s="254"/>
      <c r="H247" s="257">
        <v>12.49</v>
      </c>
      <c r="I247" s="258"/>
      <c r="J247" s="254"/>
      <c r="K247" s="254"/>
      <c r="L247" s="259"/>
      <c r="M247" s="260"/>
      <c r="N247" s="261"/>
      <c r="O247" s="261"/>
      <c r="P247" s="261"/>
      <c r="Q247" s="261"/>
      <c r="R247" s="261"/>
      <c r="S247" s="261"/>
      <c r="T247" s="262"/>
      <c r="U247" s="14"/>
      <c r="V247" s="14"/>
      <c r="W247" s="14"/>
      <c r="X247" s="14"/>
      <c r="Y247" s="14"/>
      <c r="Z247" s="14"/>
      <c r="AA247" s="14"/>
      <c r="AB247" s="14"/>
      <c r="AC247" s="14"/>
      <c r="AD247" s="14"/>
      <c r="AE247" s="14"/>
      <c r="AT247" s="263" t="s">
        <v>284</v>
      </c>
      <c r="AU247" s="263" t="s">
        <v>82</v>
      </c>
      <c r="AV247" s="14" t="s">
        <v>82</v>
      </c>
      <c r="AW247" s="14" t="s">
        <v>34</v>
      </c>
      <c r="AX247" s="14" t="s">
        <v>73</v>
      </c>
      <c r="AY247" s="263" t="s">
        <v>244</v>
      </c>
    </row>
    <row r="248" s="15" customFormat="1">
      <c r="A248" s="15"/>
      <c r="B248" s="264"/>
      <c r="C248" s="265"/>
      <c r="D248" s="241" t="s">
        <v>284</v>
      </c>
      <c r="E248" s="266" t="s">
        <v>19</v>
      </c>
      <c r="F248" s="267" t="s">
        <v>287</v>
      </c>
      <c r="G248" s="265"/>
      <c r="H248" s="268">
        <v>35.920000000000002</v>
      </c>
      <c r="I248" s="269"/>
      <c r="J248" s="265"/>
      <c r="K248" s="265"/>
      <c r="L248" s="270"/>
      <c r="M248" s="271"/>
      <c r="N248" s="272"/>
      <c r="O248" s="272"/>
      <c r="P248" s="272"/>
      <c r="Q248" s="272"/>
      <c r="R248" s="272"/>
      <c r="S248" s="272"/>
      <c r="T248" s="273"/>
      <c r="U248" s="15"/>
      <c r="V248" s="15"/>
      <c r="W248" s="15"/>
      <c r="X248" s="15"/>
      <c r="Y248" s="15"/>
      <c r="Z248" s="15"/>
      <c r="AA248" s="15"/>
      <c r="AB248" s="15"/>
      <c r="AC248" s="15"/>
      <c r="AD248" s="15"/>
      <c r="AE248" s="15"/>
      <c r="AT248" s="274" t="s">
        <v>284</v>
      </c>
      <c r="AU248" s="274" t="s">
        <v>82</v>
      </c>
      <c r="AV248" s="15" t="s">
        <v>264</v>
      </c>
      <c r="AW248" s="15" t="s">
        <v>34</v>
      </c>
      <c r="AX248" s="15" t="s">
        <v>80</v>
      </c>
      <c r="AY248" s="274" t="s">
        <v>244</v>
      </c>
    </row>
    <row r="249" s="2" customFormat="1" ht="24.15" customHeight="1">
      <c r="A249" s="39"/>
      <c r="B249" s="40"/>
      <c r="C249" s="213" t="s">
        <v>486</v>
      </c>
      <c r="D249" s="213" t="s">
        <v>247</v>
      </c>
      <c r="E249" s="214" t="s">
        <v>4123</v>
      </c>
      <c r="F249" s="215" t="s">
        <v>4124</v>
      </c>
      <c r="G249" s="216" t="s">
        <v>730</v>
      </c>
      <c r="H249" s="217">
        <v>0.40000000000000002</v>
      </c>
      <c r="I249" s="218"/>
      <c r="J249" s="219">
        <f>ROUND(I249*H249,2)</f>
        <v>0</v>
      </c>
      <c r="K249" s="215" t="s">
        <v>251</v>
      </c>
      <c r="L249" s="45"/>
      <c r="M249" s="220" t="s">
        <v>19</v>
      </c>
      <c r="N249" s="221" t="s">
        <v>44</v>
      </c>
      <c r="O249" s="85"/>
      <c r="P249" s="222">
        <f>O249*H249</f>
        <v>0</v>
      </c>
      <c r="Q249" s="222">
        <v>0</v>
      </c>
      <c r="R249" s="222">
        <f>Q249*H249</f>
        <v>0</v>
      </c>
      <c r="S249" s="222">
        <v>0</v>
      </c>
      <c r="T249" s="223">
        <f>S249*H249</f>
        <v>0</v>
      </c>
      <c r="U249" s="39"/>
      <c r="V249" s="39"/>
      <c r="W249" s="39"/>
      <c r="X249" s="39"/>
      <c r="Y249" s="39"/>
      <c r="Z249" s="39"/>
      <c r="AA249" s="39"/>
      <c r="AB249" s="39"/>
      <c r="AC249" s="39"/>
      <c r="AD249" s="39"/>
      <c r="AE249" s="39"/>
      <c r="AR249" s="224" t="s">
        <v>252</v>
      </c>
      <c r="AT249" s="224" t="s">
        <v>247</v>
      </c>
      <c r="AU249" s="224" t="s">
        <v>82</v>
      </c>
      <c r="AY249" s="18" t="s">
        <v>244</v>
      </c>
      <c r="BE249" s="225">
        <f>IF(N249="základní",J249,0)</f>
        <v>0</v>
      </c>
      <c r="BF249" s="225">
        <f>IF(N249="snížená",J249,0)</f>
        <v>0</v>
      </c>
      <c r="BG249" s="225">
        <f>IF(N249="zákl. přenesená",J249,0)</f>
        <v>0</v>
      </c>
      <c r="BH249" s="225">
        <f>IF(N249="sníž. přenesená",J249,0)</f>
        <v>0</v>
      </c>
      <c r="BI249" s="225">
        <f>IF(N249="nulová",J249,0)</f>
        <v>0</v>
      </c>
      <c r="BJ249" s="18" t="s">
        <v>80</v>
      </c>
      <c r="BK249" s="225">
        <f>ROUND(I249*H249,2)</f>
        <v>0</v>
      </c>
      <c r="BL249" s="18" t="s">
        <v>252</v>
      </c>
      <c r="BM249" s="224" t="s">
        <v>4125</v>
      </c>
    </row>
    <row r="250" s="2" customFormat="1">
      <c r="A250" s="39"/>
      <c r="B250" s="40"/>
      <c r="C250" s="41"/>
      <c r="D250" s="226" t="s">
        <v>254</v>
      </c>
      <c r="E250" s="41"/>
      <c r="F250" s="227" t="s">
        <v>4126</v>
      </c>
      <c r="G250" s="41"/>
      <c r="H250" s="41"/>
      <c r="I250" s="228"/>
      <c r="J250" s="41"/>
      <c r="K250" s="41"/>
      <c r="L250" s="45"/>
      <c r="M250" s="229"/>
      <c r="N250" s="230"/>
      <c r="O250" s="85"/>
      <c r="P250" s="85"/>
      <c r="Q250" s="85"/>
      <c r="R250" s="85"/>
      <c r="S250" s="85"/>
      <c r="T250" s="86"/>
      <c r="U250" s="39"/>
      <c r="V250" s="39"/>
      <c r="W250" s="39"/>
      <c r="X250" s="39"/>
      <c r="Y250" s="39"/>
      <c r="Z250" s="39"/>
      <c r="AA250" s="39"/>
      <c r="AB250" s="39"/>
      <c r="AC250" s="39"/>
      <c r="AD250" s="39"/>
      <c r="AE250" s="39"/>
      <c r="AT250" s="18" t="s">
        <v>254</v>
      </c>
      <c r="AU250" s="18" t="s">
        <v>82</v>
      </c>
    </row>
    <row r="251" s="12" customFormat="1" ht="22.8" customHeight="1">
      <c r="A251" s="12"/>
      <c r="B251" s="197"/>
      <c r="C251" s="198"/>
      <c r="D251" s="199" t="s">
        <v>72</v>
      </c>
      <c r="E251" s="211" t="s">
        <v>4127</v>
      </c>
      <c r="F251" s="211" t="s">
        <v>4128</v>
      </c>
      <c r="G251" s="198"/>
      <c r="H251" s="198"/>
      <c r="I251" s="201"/>
      <c r="J251" s="212">
        <f>BK251</f>
        <v>0</v>
      </c>
      <c r="K251" s="198"/>
      <c r="L251" s="203"/>
      <c r="M251" s="204"/>
      <c r="N251" s="205"/>
      <c r="O251" s="205"/>
      <c r="P251" s="206">
        <f>SUM(P252:P289)</f>
        <v>0</v>
      </c>
      <c r="Q251" s="205"/>
      <c r="R251" s="206">
        <f>SUM(R252:R289)</f>
        <v>0.037931874000000004</v>
      </c>
      <c r="S251" s="205"/>
      <c r="T251" s="207">
        <f>SUM(T252:T289)</f>
        <v>0.00073121999999999998</v>
      </c>
      <c r="U251" s="12"/>
      <c r="V251" s="12"/>
      <c r="W251" s="12"/>
      <c r="X251" s="12"/>
      <c r="Y251" s="12"/>
      <c r="Z251" s="12"/>
      <c r="AA251" s="12"/>
      <c r="AB251" s="12"/>
      <c r="AC251" s="12"/>
      <c r="AD251" s="12"/>
      <c r="AE251" s="12"/>
      <c r="AR251" s="208" t="s">
        <v>82</v>
      </c>
      <c r="AT251" s="209" t="s">
        <v>72</v>
      </c>
      <c r="AU251" s="209" t="s">
        <v>80</v>
      </c>
      <c r="AY251" s="208" t="s">
        <v>244</v>
      </c>
      <c r="BK251" s="210">
        <f>SUM(BK252:BK289)</f>
        <v>0</v>
      </c>
    </row>
    <row r="252" s="2" customFormat="1" ht="24.15" customHeight="1">
      <c r="A252" s="39"/>
      <c r="B252" s="40"/>
      <c r="C252" s="213" t="s">
        <v>490</v>
      </c>
      <c r="D252" s="213" t="s">
        <v>247</v>
      </c>
      <c r="E252" s="214" t="s">
        <v>4129</v>
      </c>
      <c r="F252" s="215" t="s">
        <v>4130</v>
      </c>
      <c r="G252" s="216" t="s">
        <v>339</v>
      </c>
      <c r="H252" s="217">
        <v>24.373999999999999</v>
      </c>
      <c r="I252" s="218"/>
      <c r="J252" s="219">
        <f>ROUND(I252*H252,2)</f>
        <v>0</v>
      </c>
      <c r="K252" s="215" t="s">
        <v>251</v>
      </c>
      <c r="L252" s="45"/>
      <c r="M252" s="220" t="s">
        <v>19</v>
      </c>
      <c r="N252" s="221" t="s">
        <v>44</v>
      </c>
      <c r="O252" s="85"/>
      <c r="P252" s="222">
        <f>O252*H252</f>
        <v>0</v>
      </c>
      <c r="Q252" s="222">
        <v>0</v>
      </c>
      <c r="R252" s="222">
        <f>Q252*H252</f>
        <v>0</v>
      </c>
      <c r="S252" s="222">
        <v>3.0000000000000001E-05</v>
      </c>
      <c r="T252" s="223">
        <f>S252*H252</f>
        <v>0.00073121999999999998</v>
      </c>
      <c r="U252" s="39"/>
      <c r="V252" s="39"/>
      <c r="W252" s="39"/>
      <c r="X252" s="39"/>
      <c r="Y252" s="39"/>
      <c r="Z252" s="39"/>
      <c r="AA252" s="39"/>
      <c r="AB252" s="39"/>
      <c r="AC252" s="39"/>
      <c r="AD252" s="39"/>
      <c r="AE252" s="39"/>
      <c r="AR252" s="224" t="s">
        <v>252</v>
      </c>
      <c r="AT252" s="224" t="s">
        <v>247</v>
      </c>
      <c r="AU252" s="224" t="s">
        <v>82</v>
      </c>
      <c r="AY252" s="18" t="s">
        <v>244</v>
      </c>
      <c r="BE252" s="225">
        <f>IF(N252="základní",J252,0)</f>
        <v>0</v>
      </c>
      <c r="BF252" s="225">
        <f>IF(N252="snížená",J252,0)</f>
        <v>0</v>
      </c>
      <c r="BG252" s="225">
        <f>IF(N252="zákl. přenesená",J252,0)</f>
        <v>0</v>
      </c>
      <c r="BH252" s="225">
        <f>IF(N252="sníž. přenesená",J252,0)</f>
        <v>0</v>
      </c>
      <c r="BI252" s="225">
        <f>IF(N252="nulová",J252,0)</f>
        <v>0</v>
      </c>
      <c r="BJ252" s="18" t="s">
        <v>80</v>
      </c>
      <c r="BK252" s="225">
        <f>ROUND(I252*H252,2)</f>
        <v>0</v>
      </c>
      <c r="BL252" s="18" t="s">
        <v>252</v>
      </c>
      <c r="BM252" s="224" t="s">
        <v>4131</v>
      </c>
    </row>
    <row r="253" s="2" customFormat="1">
      <c r="A253" s="39"/>
      <c r="B253" s="40"/>
      <c r="C253" s="41"/>
      <c r="D253" s="226" t="s">
        <v>254</v>
      </c>
      <c r="E253" s="41"/>
      <c r="F253" s="227" t="s">
        <v>4132</v>
      </c>
      <c r="G253" s="41"/>
      <c r="H253" s="41"/>
      <c r="I253" s="228"/>
      <c r="J253" s="41"/>
      <c r="K253" s="41"/>
      <c r="L253" s="45"/>
      <c r="M253" s="229"/>
      <c r="N253" s="230"/>
      <c r="O253" s="85"/>
      <c r="P253" s="85"/>
      <c r="Q253" s="85"/>
      <c r="R253" s="85"/>
      <c r="S253" s="85"/>
      <c r="T253" s="86"/>
      <c r="U253" s="39"/>
      <c r="V253" s="39"/>
      <c r="W253" s="39"/>
      <c r="X253" s="39"/>
      <c r="Y253" s="39"/>
      <c r="Z253" s="39"/>
      <c r="AA253" s="39"/>
      <c r="AB253" s="39"/>
      <c r="AC253" s="39"/>
      <c r="AD253" s="39"/>
      <c r="AE253" s="39"/>
      <c r="AT253" s="18" t="s">
        <v>254</v>
      </c>
      <c r="AU253" s="18" t="s">
        <v>82</v>
      </c>
    </row>
    <row r="254" s="14" customFormat="1">
      <c r="A254" s="14"/>
      <c r="B254" s="253"/>
      <c r="C254" s="254"/>
      <c r="D254" s="241" t="s">
        <v>284</v>
      </c>
      <c r="E254" s="255" t="s">
        <v>19</v>
      </c>
      <c r="F254" s="256" t="s">
        <v>4133</v>
      </c>
      <c r="G254" s="254"/>
      <c r="H254" s="257">
        <v>12.188000000000001</v>
      </c>
      <c r="I254" s="258"/>
      <c r="J254" s="254"/>
      <c r="K254" s="254"/>
      <c r="L254" s="259"/>
      <c r="M254" s="260"/>
      <c r="N254" s="261"/>
      <c r="O254" s="261"/>
      <c r="P254" s="261"/>
      <c r="Q254" s="261"/>
      <c r="R254" s="261"/>
      <c r="S254" s="261"/>
      <c r="T254" s="262"/>
      <c r="U254" s="14"/>
      <c r="V254" s="14"/>
      <c r="W254" s="14"/>
      <c r="X254" s="14"/>
      <c r="Y254" s="14"/>
      <c r="Z254" s="14"/>
      <c r="AA254" s="14"/>
      <c r="AB254" s="14"/>
      <c r="AC254" s="14"/>
      <c r="AD254" s="14"/>
      <c r="AE254" s="14"/>
      <c r="AT254" s="263" t="s">
        <v>284</v>
      </c>
      <c r="AU254" s="263" t="s">
        <v>82</v>
      </c>
      <c r="AV254" s="14" t="s">
        <v>82</v>
      </c>
      <c r="AW254" s="14" t="s">
        <v>34</v>
      </c>
      <c r="AX254" s="14" t="s">
        <v>73</v>
      </c>
      <c r="AY254" s="263" t="s">
        <v>244</v>
      </c>
    </row>
    <row r="255" s="14" customFormat="1">
      <c r="A255" s="14"/>
      <c r="B255" s="253"/>
      <c r="C255" s="254"/>
      <c r="D255" s="241" t="s">
        <v>284</v>
      </c>
      <c r="E255" s="255" t="s">
        <v>19</v>
      </c>
      <c r="F255" s="256" t="s">
        <v>4134</v>
      </c>
      <c r="G255" s="254"/>
      <c r="H255" s="257">
        <v>8.1180000000000003</v>
      </c>
      <c r="I255" s="258"/>
      <c r="J255" s="254"/>
      <c r="K255" s="254"/>
      <c r="L255" s="259"/>
      <c r="M255" s="260"/>
      <c r="N255" s="261"/>
      <c r="O255" s="261"/>
      <c r="P255" s="261"/>
      <c r="Q255" s="261"/>
      <c r="R255" s="261"/>
      <c r="S255" s="261"/>
      <c r="T255" s="262"/>
      <c r="U255" s="14"/>
      <c r="V255" s="14"/>
      <c r="W255" s="14"/>
      <c r="X255" s="14"/>
      <c r="Y255" s="14"/>
      <c r="Z255" s="14"/>
      <c r="AA255" s="14"/>
      <c r="AB255" s="14"/>
      <c r="AC255" s="14"/>
      <c r="AD255" s="14"/>
      <c r="AE255" s="14"/>
      <c r="AT255" s="263" t="s">
        <v>284</v>
      </c>
      <c r="AU255" s="263" t="s">
        <v>82</v>
      </c>
      <c r="AV255" s="14" t="s">
        <v>82</v>
      </c>
      <c r="AW255" s="14" t="s">
        <v>34</v>
      </c>
      <c r="AX255" s="14" t="s">
        <v>73</v>
      </c>
      <c r="AY255" s="263" t="s">
        <v>244</v>
      </c>
    </row>
    <row r="256" s="14" customFormat="1">
      <c r="A256" s="14"/>
      <c r="B256" s="253"/>
      <c r="C256" s="254"/>
      <c r="D256" s="241" t="s">
        <v>284</v>
      </c>
      <c r="E256" s="255" t="s">
        <v>19</v>
      </c>
      <c r="F256" s="256" t="s">
        <v>4135</v>
      </c>
      <c r="G256" s="254"/>
      <c r="H256" s="257">
        <v>4.0679999999999996</v>
      </c>
      <c r="I256" s="258"/>
      <c r="J256" s="254"/>
      <c r="K256" s="254"/>
      <c r="L256" s="259"/>
      <c r="M256" s="260"/>
      <c r="N256" s="261"/>
      <c r="O256" s="261"/>
      <c r="P256" s="261"/>
      <c r="Q256" s="261"/>
      <c r="R256" s="261"/>
      <c r="S256" s="261"/>
      <c r="T256" s="262"/>
      <c r="U256" s="14"/>
      <c r="V256" s="14"/>
      <c r="W256" s="14"/>
      <c r="X256" s="14"/>
      <c r="Y256" s="14"/>
      <c r="Z256" s="14"/>
      <c r="AA256" s="14"/>
      <c r="AB256" s="14"/>
      <c r="AC256" s="14"/>
      <c r="AD256" s="14"/>
      <c r="AE256" s="14"/>
      <c r="AT256" s="263" t="s">
        <v>284</v>
      </c>
      <c r="AU256" s="263" t="s">
        <v>82</v>
      </c>
      <c r="AV256" s="14" t="s">
        <v>82</v>
      </c>
      <c r="AW256" s="14" t="s">
        <v>34</v>
      </c>
      <c r="AX256" s="14" t="s">
        <v>73</v>
      </c>
      <c r="AY256" s="263" t="s">
        <v>244</v>
      </c>
    </row>
    <row r="257" s="15" customFormat="1">
      <c r="A257" s="15"/>
      <c r="B257" s="264"/>
      <c r="C257" s="265"/>
      <c r="D257" s="241" t="s">
        <v>284</v>
      </c>
      <c r="E257" s="266" t="s">
        <v>19</v>
      </c>
      <c r="F257" s="267" t="s">
        <v>287</v>
      </c>
      <c r="G257" s="265"/>
      <c r="H257" s="268">
        <v>24.374000000000002</v>
      </c>
      <c r="I257" s="269"/>
      <c r="J257" s="265"/>
      <c r="K257" s="265"/>
      <c r="L257" s="270"/>
      <c r="M257" s="271"/>
      <c r="N257" s="272"/>
      <c r="O257" s="272"/>
      <c r="P257" s="272"/>
      <c r="Q257" s="272"/>
      <c r="R257" s="272"/>
      <c r="S257" s="272"/>
      <c r="T257" s="273"/>
      <c r="U257" s="15"/>
      <c r="V257" s="15"/>
      <c r="W257" s="15"/>
      <c r="X257" s="15"/>
      <c r="Y257" s="15"/>
      <c r="Z257" s="15"/>
      <c r="AA257" s="15"/>
      <c r="AB257" s="15"/>
      <c r="AC257" s="15"/>
      <c r="AD257" s="15"/>
      <c r="AE257" s="15"/>
      <c r="AT257" s="274" t="s">
        <v>284</v>
      </c>
      <c r="AU257" s="274" t="s">
        <v>82</v>
      </c>
      <c r="AV257" s="15" t="s">
        <v>264</v>
      </c>
      <c r="AW257" s="15" t="s">
        <v>34</v>
      </c>
      <c r="AX257" s="15" t="s">
        <v>80</v>
      </c>
      <c r="AY257" s="274" t="s">
        <v>244</v>
      </c>
    </row>
    <row r="258" s="2" customFormat="1" ht="16.5" customHeight="1">
      <c r="A258" s="39"/>
      <c r="B258" s="40"/>
      <c r="C258" s="231" t="s">
        <v>494</v>
      </c>
      <c r="D258" s="231" t="s">
        <v>241</v>
      </c>
      <c r="E258" s="232" t="s">
        <v>4136</v>
      </c>
      <c r="F258" s="233" t="s">
        <v>4137</v>
      </c>
      <c r="G258" s="234" t="s">
        <v>339</v>
      </c>
      <c r="H258" s="235">
        <v>25.593</v>
      </c>
      <c r="I258" s="236"/>
      <c r="J258" s="237">
        <f>ROUND(I258*H258,2)</f>
        <v>0</v>
      </c>
      <c r="K258" s="233" t="s">
        <v>251</v>
      </c>
      <c r="L258" s="238"/>
      <c r="M258" s="239" t="s">
        <v>19</v>
      </c>
      <c r="N258" s="240" t="s">
        <v>44</v>
      </c>
      <c r="O258" s="85"/>
      <c r="P258" s="222">
        <f>O258*H258</f>
        <v>0</v>
      </c>
      <c r="Q258" s="222">
        <v>1.0000000000000001E-05</v>
      </c>
      <c r="R258" s="222">
        <f>Q258*H258</f>
        <v>0.00025593000000000002</v>
      </c>
      <c r="S258" s="222">
        <v>0</v>
      </c>
      <c r="T258" s="223">
        <f>S258*H258</f>
        <v>0</v>
      </c>
      <c r="U258" s="39"/>
      <c r="V258" s="39"/>
      <c r="W258" s="39"/>
      <c r="X258" s="39"/>
      <c r="Y258" s="39"/>
      <c r="Z258" s="39"/>
      <c r="AA258" s="39"/>
      <c r="AB258" s="39"/>
      <c r="AC258" s="39"/>
      <c r="AD258" s="39"/>
      <c r="AE258" s="39"/>
      <c r="AR258" s="224" t="s">
        <v>474</v>
      </c>
      <c r="AT258" s="224" t="s">
        <v>241</v>
      </c>
      <c r="AU258" s="224" t="s">
        <v>82</v>
      </c>
      <c r="AY258" s="18" t="s">
        <v>244</v>
      </c>
      <c r="BE258" s="225">
        <f>IF(N258="základní",J258,0)</f>
        <v>0</v>
      </c>
      <c r="BF258" s="225">
        <f>IF(N258="snížená",J258,0)</f>
        <v>0</v>
      </c>
      <c r="BG258" s="225">
        <f>IF(N258="zákl. přenesená",J258,0)</f>
        <v>0</v>
      </c>
      <c r="BH258" s="225">
        <f>IF(N258="sníž. přenesená",J258,0)</f>
        <v>0</v>
      </c>
      <c r="BI258" s="225">
        <f>IF(N258="nulová",J258,0)</f>
        <v>0</v>
      </c>
      <c r="BJ258" s="18" t="s">
        <v>80</v>
      </c>
      <c r="BK258" s="225">
        <f>ROUND(I258*H258,2)</f>
        <v>0</v>
      </c>
      <c r="BL258" s="18" t="s">
        <v>252</v>
      </c>
      <c r="BM258" s="224" t="s">
        <v>4138</v>
      </c>
    </row>
    <row r="259" s="14" customFormat="1">
      <c r="A259" s="14"/>
      <c r="B259" s="253"/>
      <c r="C259" s="254"/>
      <c r="D259" s="241" t="s">
        <v>284</v>
      </c>
      <c r="E259" s="254"/>
      <c r="F259" s="256" t="s">
        <v>4139</v>
      </c>
      <c r="G259" s="254"/>
      <c r="H259" s="257">
        <v>25.593</v>
      </c>
      <c r="I259" s="258"/>
      <c r="J259" s="254"/>
      <c r="K259" s="254"/>
      <c r="L259" s="259"/>
      <c r="M259" s="260"/>
      <c r="N259" s="261"/>
      <c r="O259" s="261"/>
      <c r="P259" s="261"/>
      <c r="Q259" s="261"/>
      <c r="R259" s="261"/>
      <c r="S259" s="261"/>
      <c r="T259" s="262"/>
      <c r="U259" s="14"/>
      <c r="V259" s="14"/>
      <c r="W259" s="14"/>
      <c r="X259" s="14"/>
      <c r="Y259" s="14"/>
      <c r="Z259" s="14"/>
      <c r="AA259" s="14"/>
      <c r="AB259" s="14"/>
      <c r="AC259" s="14"/>
      <c r="AD259" s="14"/>
      <c r="AE259" s="14"/>
      <c r="AT259" s="263" t="s">
        <v>284</v>
      </c>
      <c r="AU259" s="263" t="s">
        <v>82</v>
      </c>
      <c r="AV259" s="14" t="s">
        <v>82</v>
      </c>
      <c r="AW259" s="14" t="s">
        <v>4</v>
      </c>
      <c r="AX259" s="14" t="s">
        <v>80</v>
      </c>
      <c r="AY259" s="263" t="s">
        <v>244</v>
      </c>
    </row>
    <row r="260" s="2" customFormat="1" ht="16.5" customHeight="1">
      <c r="A260" s="39"/>
      <c r="B260" s="40"/>
      <c r="C260" s="213" t="s">
        <v>499</v>
      </c>
      <c r="D260" s="213" t="s">
        <v>247</v>
      </c>
      <c r="E260" s="214" t="s">
        <v>4140</v>
      </c>
      <c r="F260" s="215" t="s">
        <v>4141</v>
      </c>
      <c r="G260" s="216" t="s">
        <v>339</v>
      </c>
      <c r="H260" s="217">
        <v>92.343000000000004</v>
      </c>
      <c r="I260" s="218"/>
      <c r="J260" s="219">
        <f>ROUND(I260*H260,2)</f>
        <v>0</v>
      </c>
      <c r="K260" s="215" t="s">
        <v>251</v>
      </c>
      <c r="L260" s="45"/>
      <c r="M260" s="220" t="s">
        <v>19</v>
      </c>
      <c r="N260" s="221" t="s">
        <v>44</v>
      </c>
      <c r="O260" s="85"/>
      <c r="P260" s="222">
        <f>O260*H260</f>
        <v>0</v>
      </c>
      <c r="Q260" s="222">
        <v>0.00020799999999999999</v>
      </c>
      <c r="R260" s="222">
        <f>Q260*H260</f>
        <v>0.019207344000000001</v>
      </c>
      <c r="S260" s="222">
        <v>0</v>
      </c>
      <c r="T260" s="223">
        <f>S260*H260</f>
        <v>0</v>
      </c>
      <c r="U260" s="39"/>
      <c r="V260" s="39"/>
      <c r="W260" s="39"/>
      <c r="X260" s="39"/>
      <c r="Y260" s="39"/>
      <c r="Z260" s="39"/>
      <c r="AA260" s="39"/>
      <c r="AB260" s="39"/>
      <c r="AC260" s="39"/>
      <c r="AD260" s="39"/>
      <c r="AE260" s="39"/>
      <c r="AR260" s="224" t="s">
        <v>252</v>
      </c>
      <c r="AT260" s="224" t="s">
        <v>247</v>
      </c>
      <c r="AU260" s="224" t="s">
        <v>82</v>
      </c>
      <c r="AY260" s="18" t="s">
        <v>244</v>
      </c>
      <c r="BE260" s="225">
        <f>IF(N260="základní",J260,0)</f>
        <v>0</v>
      </c>
      <c r="BF260" s="225">
        <f>IF(N260="snížená",J260,0)</f>
        <v>0</v>
      </c>
      <c r="BG260" s="225">
        <f>IF(N260="zákl. přenesená",J260,0)</f>
        <v>0</v>
      </c>
      <c r="BH260" s="225">
        <f>IF(N260="sníž. přenesená",J260,0)</f>
        <v>0</v>
      </c>
      <c r="BI260" s="225">
        <f>IF(N260="nulová",J260,0)</f>
        <v>0</v>
      </c>
      <c r="BJ260" s="18" t="s">
        <v>80</v>
      </c>
      <c r="BK260" s="225">
        <f>ROUND(I260*H260,2)</f>
        <v>0</v>
      </c>
      <c r="BL260" s="18" t="s">
        <v>252</v>
      </c>
      <c r="BM260" s="224" t="s">
        <v>4142</v>
      </c>
    </row>
    <row r="261" s="2" customFormat="1">
      <c r="A261" s="39"/>
      <c r="B261" s="40"/>
      <c r="C261" s="41"/>
      <c r="D261" s="226" t="s">
        <v>254</v>
      </c>
      <c r="E261" s="41"/>
      <c r="F261" s="227" t="s">
        <v>4143</v>
      </c>
      <c r="G261" s="41"/>
      <c r="H261" s="41"/>
      <c r="I261" s="228"/>
      <c r="J261" s="41"/>
      <c r="K261" s="41"/>
      <c r="L261" s="45"/>
      <c r="M261" s="229"/>
      <c r="N261" s="230"/>
      <c r="O261" s="85"/>
      <c r="P261" s="85"/>
      <c r="Q261" s="85"/>
      <c r="R261" s="85"/>
      <c r="S261" s="85"/>
      <c r="T261" s="86"/>
      <c r="U261" s="39"/>
      <c r="V261" s="39"/>
      <c r="W261" s="39"/>
      <c r="X261" s="39"/>
      <c r="Y261" s="39"/>
      <c r="Z261" s="39"/>
      <c r="AA261" s="39"/>
      <c r="AB261" s="39"/>
      <c r="AC261" s="39"/>
      <c r="AD261" s="39"/>
      <c r="AE261" s="39"/>
      <c r="AT261" s="18" t="s">
        <v>254</v>
      </c>
      <c r="AU261" s="18" t="s">
        <v>82</v>
      </c>
    </row>
    <row r="262" s="14" customFormat="1">
      <c r="A262" s="14"/>
      <c r="B262" s="253"/>
      <c r="C262" s="254"/>
      <c r="D262" s="241" t="s">
        <v>284</v>
      </c>
      <c r="E262" s="255" t="s">
        <v>19</v>
      </c>
      <c r="F262" s="256" t="s">
        <v>3950</v>
      </c>
      <c r="G262" s="254"/>
      <c r="H262" s="257">
        <v>32.594999999999999</v>
      </c>
      <c r="I262" s="258"/>
      <c r="J262" s="254"/>
      <c r="K262" s="254"/>
      <c r="L262" s="259"/>
      <c r="M262" s="260"/>
      <c r="N262" s="261"/>
      <c r="O262" s="261"/>
      <c r="P262" s="261"/>
      <c r="Q262" s="261"/>
      <c r="R262" s="261"/>
      <c r="S262" s="261"/>
      <c r="T262" s="262"/>
      <c r="U262" s="14"/>
      <c r="V262" s="14"/>
      <c r="W262" s="14"/>
      <c r="X262" s="14"/>
      <c r="Y262" s="14"/>
      <c r="Z262" s="14"/>
      <c r="AA262" s="14"/>
      <c r="AB262" s="14"/>
      <c r="AC262" s="14"/>
      <c r="AD262" s="14"/>
      <c r="AE262" s="14"/>
      <c r="AT262" s="263" t="s">
        <v>284</v>
      </c>
      <c r="AU262" s="263" t="s">
        <v>82</v>
      </c>
      <c r="AV262" s="14" t="s">
        <v>82</v>
      </c>
      <c r="AW262" s="14" t="s">
        <v>34</v>
      </c>
      <c r="AX262" s="14" t="s">
        <v>73</v>
      </c>
      <c r="AY262" s="263" t="s">
        <v>244</v>
      </c>
    </row>
    <row r="263" s="14" customFormat="1">
      <c r="A263" s="14"/>
      <c r="B263" s="253"/>
      <c r="C263" s="254"/>
      <c r="D263" s="241" t="s">
        <v>284</v>
      </c>
      <c r="E263" s="255" t="s">
        <v>19</v>
      </c>
      <c r="F263" s="256" t="s">
        <v>3951</v>
      </c>
      <c r="G263" s="254"/>
      <c r="H263" s="257">
        <v>-12.188000000000001</v>
      </c>
      <c r="I263" s="258"/>
      <c r="J263" s="254"/>
      <c r="K263" s="254"/>
      <c r="L263" s="259"/>
      <c r="M263" s="260"/>
      <c r="N263" s="261"/>
      <c r="O263" s="261"/>
      <c r="P263" s="261"/>
      <c r="Q263" s="261"/>
      <c r="R263" s="261"/>
      <c r="S263" s="261"/>
      <c r="T263" s="262"/>
      <c r="U263" s="14"/>
      <c r="V263" s="14"/>
      <c r="W263" s="14"/>
      <c r="X263" s="14"/>
      <c r="Y263" s="14"/>
      <c r="Z263" s="14"/>
      <c r="AA263" s="14"/>
      <c r="AB263" s="14"/>
      <c r="AC263" s="14"/>
      <c r="AD263" s="14"/>
      <c r="AE263" s="14"/>
      <c r="AT263" s="263" t="s">
        <v>284</v>
      </c>
      <c r="AU263" s="263" t="s">
        <v>82</v>
      </c>
      <c r="AV263" s="14" t="s">
        <v>82</v>
      </c>
      <c r="AW263" s="14" t="s">
        <v>34</v>
      </c>
      <c r="AX263" s="14" t="s">
        <v>73</v>
      </c>
      <c r="AY263" s="263" t="s">
        <v>244</v>
      </c>
    </row>
    <row r="264" s="14" customFormat="1">
      <c r="A264" s="14"/>
      <c r="B264" s="253"/>
      <c r="C264" s="254"/>
      <c r="D264" s="241" t="s">
        <v>284</v>
      </c>
      <c r="E264" s="255" t="s">
        <v>19</v>
      </c>
      <c r="F264" s="256" t="s">
        <v>3952</v>
      </c>
      <c r="G264" s="254"/>
      <c r="H264" s="257">
        <v>3.254</v>
      </c>
      <c r="I264" s="258"/>
      <c r="J264" s="254"/>
      <c r="K264" s="254"/>
      <c r="L264" s="259"/>
      <c r="M264" s="260"/>
      <c r="N264" s="261"/>
      <c r="O264" s="261"/>
      <c r="P264" s="261"/>
      <c r="Q264" s="261"/>
      <c r="R264" s="261"/>
      <c r="S264" s="261"/>
      <c r="T264" s="262"/>
      <c r="U264" s="14"/>
      <c r="V264" s="14"/>
      <c r="W264" s="14"/>
      <c r="X264" s="14"/>
      <c r="Y264" s="14"/>
      <c r="Z264" s="14"/>
      <c r="AA264" s="14"/>
      <c r="AB264" s="14"/>
      <c r="AC264" s="14"/>
      <c r="AD264" s="14"/>
      <c r="AE264" s="14"/>
      <c r="AT264" s="263" t="s">
        <v>284</v>
      </c>
      <c r="AU264" s="263" t="s">
        <v>82</v>
      </c>
      <c r="AV264" s="14" t="s">
        <v>82</v>
      </c>
      <c r="AW264" s="14" t="s">
        <v>34</v>
      </c>
      <c r="AX264" s="14" t="s">
        <v>73</v>
      </c>
      <c r="AY264" s="263" t="s">
        <v>244</v>
      </c>
    </row>
    <row r="265" s="16" customFormat="1">
      <c r="A265" s="16"/>
      <c r="B265" s="289"/>
      <c r="C265" s="290"/>
      <c r="D265" s="241" t="s">
        <v>284</v>
      </c>
      <c r="E265" s="291" t="s">
        <v>19</v>
      </c>
      <c r="F265" s="292" t="s">
        <v>3953</v>
      </c>
      <c r="G265" s="290"/>
      <c r="H265" s="293">
        <v>23.660999999999998</v>
      </c>
      <c r="I265" s="294"/>
      <c r="J265" s="290"/>
      <c r="K265" s="290"/>
      <c r="L265" s="295"/>
      <c r="M265" s="296"/>
      <c r="N265" s="297"/>
      <c r="O265" s="297"/>
      <c r="P265" s="297"/>
      <c r="Q265" s="297"/>
      <c r="R265" s="297"/>
      <c r="S265" s="297"/>
      <c r="T265" s="298"/>
      <c r="U265" s="16"/>
      <c r="V265" s="16"/>
      <c r="W265" s="16"/>
      <c r="X265" s="16"/>
      <c r="Y265" s="16"/>
      <c r="Z265" s="16"/>
      <c r="AA265" s="16"/>
      <c r="AB265" s="16"/>
      <c r="AC265" s="16"/>
      <c r="AD265" s="16"/>
      <c r="AE265" s="16"/>
      <c r="AT265" s="299" t="s">
        <v>284</v>
      </c>
      <c r="AU265" s="299" t="s">
        <v>82</v>
      </c>
      <c r="AV265" s="16" t="s">
        <v>243</v>
      </c>
      <c r="AW265" s="16" t="s">
        <v>34</v>
      </c>
      <c r="AX265" s="16" t="s">
        <v>73</v>
      </c>
      <c r="AY265" s="299" t="s">
        <v>244</v>
      </c>
    </row>
    <row r="266" s="14" customFormat="1">
      <c r="A266" s="14"/>
      <c r="B266" s="253"/>
      <c r="C266" s="254"/>
      <c r="D266" s="241" t="s">
        <v>284</v>
      </c>
      <c r="E266" s="255" t="s">
        <v>19</v>
      </c>
      <c r="F266" s="256" t="s">
        <v>3954</v>
      </c>
      <c r="G266" s="254"/>
      <c r="H266" s="257">
        <v>40.756999999999998</v>
      </c>
      <c r="I266" s="258"/>
      <c r="J266" s="254"/>
      <c r="K266" s="254"/>
      <c r="L266" s="259"/>
      <c r="M266" s="260"/>
      <c r="N266" s="261"/>
      <c r="O266" s="261"/>
      <c r="P266" s="261"/>
      <c r="Q266" s="261"/>
      <c r="R266" s="261"/>
      <c r="S266" s="261"/>
      <c r="T266" s="262"/>
      <c r="U266" s="14"/>
      <c r="V266" s="14"/>
      <c r="W266" s="14"/>
      <c r="X266" s="14"/>
      <c r="Y266" s="14"/>
      <c r="Z266" s="14"/>
      <c r="AA266" s="14"/>
      <c r="AB266" s="14"/>
      <c r="AC266" s="14"/>
      <c r="AD266" s="14"/>
      <c r="AE266" s="14"/>
      <c r="AT266" s="263" t="s">
        <v>284</v>
      </c>
      <c r="AU266" s="263" t="s">
        <v>82</v>
      </c>
      <c r="AV266" s="14" t="s">
        <v>82</v>
      </c>
      <c r="AW266" s="14" t="s">
        <v>34</v>
      </c>
      <c r="AX266" s="14" t="s">
        <v>73</v>
      </c>
      <c r="AY266" s="263" t="s">
        <v>244</v>
      </c>
    </row>
    <row r="267" s="14" customFormat="1">
      <c r="A267" s="14"/>
      <c r="B267" s="253"/>
      <c r="C267" s="254"/>
      <c r="D267" s="241" t="s">
        <v>284</v>
      </c>
      <c r="E267" s="255" t="s">
        <v>19</v>
      </c>
      <c r="F267" s="256" t="s">
        <v>3955</v>
      </c>
      <c r="G267" s="254"/>
      <c r="H267" s="257">
        <v>-8.1180000000000003</v>
      </c>
      <c r="I267" s="258"/>
      <c r="J267" s="254"/>
      <c r="K267" s="254"/>
      <c r="L267" s="259"/>
      <c r="M267" s="260"/>
      <c r="N267" s="261"/>
      <c r="O267" s="261"/>
      <c r="P267" s="261"/>
      <c r="Q267" s="261"/>
      <c r="R267" s="261"/>
      <c r="S267" s="261"/>
      <c r="T267" s="262"/>
      <c r="U267" s="14"/>
      <c r="V267" s="14"/>
      <c r="W267" s="14"/>
      <c r="X267" s="14"/>
      <c r="Y267" s="14"/>
      <c r="Z267" s="14"/>
      <c r="AA267" s="14"/>
      <c r="AB267" s="14"/>
      <c r="AC267" s="14"/>
      <c r="AD267" s="14"/>
      <c r="AE267" s="14"/>
      <c r="AT267" s="263" t="s">
        <v>284</v>
      </c>
      <c r="AU267" s="263" t="s">
        <v>82</v>
      </c>
      <c r="AV267" s="14" t="s">
        <v>82</v>
      </c>
      <c r="AW267" s="14" t="s">
        <v>34</v>
      </c>
      <c r="AX267" s="14" t="s">
        <v>73</v>
      </c>
      <c r="AY267" s="263" t="s">
        <v>244</v>
      </c>
    </row>
    <row r="268" s="14" customFormat="1">
      <c r="A268" s="14"/>
      <c r="B268" s="253"/>
      <c r="C268" s="254"/>
      <c r="D268" s="241" t="s">
        <v>284</v>
      </c>
      <c r="E268" s="255" t="s">
        <v>19</v>
      </c>
      <c r="F268" s="256" t="s">
        <v>3956</v>
      </c>
      <c r="G268" s="254"/>
      <c r="H268" s="257">
        <v>1.53</v>
      </c>
      <c r="I268" s="258"/>
      <c r="J268" s="254"/>
      <c r="K268" s="254"/>
      <c r="L268" s="259"/>
      <c r="M268" s="260"/>
      <c r="N268" s="261"/>
      <c r="O268" s="261"/>
      <c r="P268" s="261"/>
      <c r="Q268" s="261"/>
      <c r="R268" s="261"/>
      <c r="S268" s="261"/>
      <c r="T268" s="262"/>
      <c r="U268" s="14"/>
      <c r="V268" s="14"/>
      <c r="W268" s="14"/>
      <c r="X268" s="14"/>
      <c r="Y268" s="14"/>
      <c r="Z268" s="14"/>
      <c r="AA268" s="14"/>
      <c r="AB268" s="14"/>
      <c r="AC268" s="14"/>
      <c r="AD268" s="14"/>
      <c r="AE268" s="14"/>
      <c r="AT268" s="263" t="s">
        <v>284</v>
      </c>
      <c r="AU268" s="263" t="s">
        <v>82</v>
      </c>
      <c r="AV268" s="14" t="s">
        <v>82</v>
      </c>
      <c r="AW268" s="14" t="s">
        <v>34</v>
      </c>
      <c r="AX268" s="14" t="s">
        <v>73</v>
      </c>
      <c r="AY268" s="263" t="s">
        <v>244</v>
      </c>
    </row>
    <row r="269" s="16" customFormat="1">
      <c r="A269" s="16"/>
      <c r="B269" s="289"/>
      <c r="C269" s="290"/>
      <c r="D269" s="241" t="s">
        <v>284</v>
      </c>
      <c r="E269" s="291" t="s">
        <v>19</v>
      </c>
      <c r="F269" s="292" t="s">
        <v>3957</v>
      </c>
      <c r="G269" s="290"/>
      <c r="H269" s="293">
        <v>34.168999999999997</v>
      </c>
      <c r="I269" s="294"/>
      <c r="J269" s="290"/>
      <c r="K269" s="290"/>
      <c r="L269" s="295"/>
      <c r="M269" s="296"/>
      <c r="N269" s="297"/>
      <c r="O269" s="297"/>
      <c r="P269" s="297"/>
      <c r="Q269" s="297"/>
      <c r="R269" s="297"/>
      <c r="S269" s="297"/>
      <c r="T269" s="298"/>
      <c r="U269" s="16"/>
      <c r="V269" s="16"/>
      <c r="W269" s="16"/>
      <c r="X269" s="16"/>
      <c r="Y269" s="16"/>
      <c r="Z269" s="16"/>
      <c r="AA269" s="16"/>
      <c r="AB269" s="16"/>
      <c r="AC269" s="16"/>
      <c r="AD269" s="16"/>
      <c r="AE269" s="16"/>
      <c r="AT269" s="299" t="s">
        <v>284</v>
      </c>
      <c r="AU269" s="299" t="s">
        <v>82</v>
      </c>
      <c r="AV269" s="16" t="s">
        <v>243</v>
      </c>
      <c r="AW269" s="16" t="s">
        <v>34</v>
      </c>
      <c r="AX269" s="16" t="s">
        <v>73</v>
      </c>
      <c r="AY269" s="299" t="s">
        <v>244</v>
      </c>
    </row>
    <row r="270" s="14" customFormat="1">
      <c r="A270" s="14"/>
      <c r="B270" s="253"/>
      <c r="C270" s="254"/>
      <c r="D270" s="241" t="s">
        <v>284</v>
      </c>
      <c r="E270" s="255" t="s">
        <v>19</v>
      </c>
      <c r="F270" s="256" t="s">
        <v>3958</v>
      </c>
      <c r="G270" s="254"/>
      <c r="H270" s="257">
        <v>37.816000000000002</v>
      </c>
      <c r="I270" s="258"/>
      <c r="J270" s="254"/>
      <c r="K270" s="254"/>
      <c r="L270" s="259"/>
      <c r="M270" s="260"/>
      <c r="N270" s="261"/>
      <c r="O270" s="261"/>
      <c r="P270" s="261"/>
      <c r="Q270" s="261"/>
      <c r="R270" s="261"/>
      <c r="S270" s="261"/>
      <c r="T270" s="262"/>
      <c r="U270" s="14"/>
      <c r="V270" s="14"/>
      <c r="W270" s="14"/>
      <c r="X270" s="14"/>
      <c r="Y270" s="14"/>
      <c r="Z270" s="14"/>
      <c r="AA270" s="14"/>
      <c r="AB270" s="14"/>
      <c r="AC270" s="14"/>
      <c r="AD270" s="14"/>
      <c r="AE270" s="14"/>
      <c r="AT270" s="263" t="s">
        <v>284</v>
      </c>
      <c r="AU270" s="263" t="s">
        <v>82</v>
      </c>
      <c r="AV270" s="14" t="s">
        <v>82</v>
      </c>
      <c r="AW270" s="14" t="s">
        <v>34</v>
      </c>
      <c r="AX270" s="14" t="s">
        <v>73</v>
      </c>
      <c r="AY270" s="263" t="s">
        <v>244</v>
      </c>
    </row>
    <row r="271" s="14" customFormat="1">
      <c r="A271" s="14"/>
      <c r="B271" s="253"/>
      <c r="C271" s="254"/>
      <c r="D271" s="241" t="s">
        <v>284</v>
      </c>
      <c r="E271" s="255" t="s">
        <v>19</v>
      </c>
      <c r="F271" s="256" t="s">
        <v>3959</v>
      </c>
      <c r="G271" s="254"/>
      <c r="H271" s="257">
        <v>-4.0679999999999996</v>
      </c>
      <c r="I271" s="258"/>
      <c r="J271" s="254"/>
      <c r="K271" s="254"/>
      <c r="L271" s="259"/>
      <c r="M271" s="260"/>
      <c r="N271" s="261"/>
      <c r="O271" s="261"/>
      <c r="P271" s="261"/>
      <c r="Q271" s="261"/>
      <c r="R271" s="261"/>
      <c r="S271" s="261"/>
      <c r="T271" s="262"/>
      <c r="U271" s="14"/>
      <c r="V271" s="14"/>
      <c r="W271" s="14"/>
      <c r="X271" s="14"/>
      <c r="Y271" s="14"/>
      <c r="Z271" s="14"/>
      <c r="AA271" s="14"/>
      <c r="AB271" s="14"/>
      <c r="AC271" s="14"/>
      <c r="AD271" s="14"/>
      <c r="AE271" s="14"/>
      <c r="AT271" s="263" t="s">
        <v>284</v>
      </c>
      <c r="AU271" s="263" t="s">
        <v>82</v>
      </c>
      <c r="AV271" s="14" t="s">
        <v>82</v>
      </c>
      <c r="AW271" s="14" t="s">
        <v>34</v>
      </c>
      <c r="AX271" s="14" t="s">
        <v>73</v>
      </c>
      <c r="AY271" s="263" t="s">
        <v>244</v>
      </c>
    </row>
    <row r="272" s="14" customFormat="1">
      <c r="A272" s="14"/>
      <c r="B272" s="253"/>
      <c r="C272" s="254"/>
      <c r="D272" s="241" t="s">
        <v>284</v>
      </c>
      <c r="E272" s="255" t="s">
        <v>19</v>
      </c>
      <c r="F272" s="256" t="s">
        <v>3960</v>
      </c>
      <c r="G272" s="254"/>
      <c r="H272" s="257">
        <v>0.76500000000000001</v>
      </c>
      <c r="I272" s="258"/>
      <c r="J272" s="254"/>
      <c r="K272" s="254"/>
      <c r="L272" s="259"/>
      <c r="M272" s="260"/>
      <c r="N272" s="261"/>
      <c r="O272" s="261"/>
      <c r="P272" s="261"/>
      <c r="Q272" s="261"/>
      <c r="R272" s="261"/>
      <c r="S272" s="261"/>
      <c r="T272" s="262"/>
      <c r="U272" s="14"/>
      <c r="V272" s="14"/>
      <c r="W272" s="14"/>
      <c r="X272" s="14"/>
      <c r="Y272" s="14"/>
      <c r="Z272" s="14"/>
      <c r="AA272" s="14"/>
      <c r="AB272" s="14"/>
      <c r="AC272" s="14"/>
      <c r="AD272" s="14"/>
      <c r="AE272" s="14"/>
      <c r="AT272" s="263" t="s">
        <v>284</v>
      </c>
      <c r="AU272" s="263" t="s">
        <v>82</v>
      </c>
      <c r="AV272" s="14" t="s">
        <v>82</v>
      </c>
      <c r="AW272" s="14" t="s">
        <v>34</v>
      </c>
      <c r="AX272" s="14" t="s">
        <v>73</v>
      </c>
      <c r="AY272" s="263" t="s">
        <v>244</v>
      </c>
    </row>
    <row r="273" s="16" customFormat="1">
      <c r="A273" s="16"/>
      <c r="B273" s="289"/>
      <c r="C273" s="290"/>
      <c r="D273" s="241" t="s">
        <v>284</v>
      </c>
      <c r="E273" s="291" t="s">
        <v>19</v>
      </c>
      <c r="F273" s="292" t="s">
        <v>3961</v>
      </c>
      <c r="G273" s="290"/>
      <c r="H273" s="293">
        <v>34.513000000000005</v>
      </c>
      <c r="I273" s="294"/>
      <c r="J273" s="290"/>
      <c r="K273" s="290"/>
      <c r="L273" s="295"/>
      <c r="M273" s="296"/>
      <c r="N273" s="297"/>
      <c r="O273" s="297"/>
      <c r="P273" s="297"/>
      <c r="Q273" s="297"/>
      <c r="R273" s="297"/>
      <c r="S273" s="297"/>
      <c r="T273" s="298"/>
      <c r="U273" s="16"/>
      <c r="V273" s="16"/>
      <c r="W273" s="16"/>
      <c r="X273" s="16"/>
      <c r="Y273" s="16"/>
      <c r="Z273" s="16"/>
      <c r="AA273" s="16"/>
      <c r="AB273" s="16"/>
      <c r="AC273" s="16"/>
      <c r="AD273" s="16"/>
      <c r="AE273" s="16"/>
      <c r="AT273" s="299" t="s">
        <v>284</v>
      </c>
      <c r="AU273" s="299" t="s">
        <v>82</v>
      </c>
      <c r="AV273" s="16" t="s">
        <v>243</v>
      </c>
      <c r="AW273" s="16" t="s">
        <v>34</v>
      </c>
      <c r="AX273" s="16" t="s">
        <v>73</v>
      </c>
      <c r="AY273" s="299" t="s">
        <v>244</v>
      </c>
    </row>
    <row r="274" s="15" customFormat="1">
      <c r="A274" s="15"/>
      <c r="B274" s="264"/>
      <c r="C274" s="265"/>
      <c r="D274" s="241" t="s">
        <v>284</v>
      </c>
      <c r="E274" s="266" t="s">
        <v>19</v>
      </c>
      <c r="F274" s="267" t="s">
        <v>287</v>
      </c>
      <c r="G274" s="265"/>
      <c r="H274" s="268">
        <v>92.342999999999989</v>
      </c>
      <c r="I274" s="269"/>
      <c r="J274" s="265"/>
      <c r="K274" s="265"/>
      <c r="L274" s="270"/>
      <c r="M274" s="271"/>
      <c r="N274" s="272"/>
      <c r="O274" s="272"/>
      <c r="P274" s="272"/>
      <c r="Q274" s="272"/>
      <c r="R274" s="272"/>
      <c r="S274" s="272"/>
      <c r="T274" s="273"/>
      <c r="U274" s="15"/>
      <c r="V274" s="15"/>
      <c r="W274" s="15"/>
      <c r="X274" s="15"/>
      <c r="Y274" s="15"/>
      <c r="Z274" s="15"/>
      <c r="AA274" s="15"/>
      <c r="AB274" s="15"/>
      <c r="AC274" s="15"/>
      <c r="AD274" s="15"/>
      <c r="AE274" s="15"/>
      <c r="AT274" s="274" t="s">
        <v>284</v>
      </c>
      <c r="AU274" s="274" t="s">
        <v>82</v>
      </c>
      <c r="AV274" s="15" t="s">
        <v>264</v>
      </c>
      <c r="AW274" s="15" t="s">
        <v>34</v>
      </c>
      <c r="AX274" s="15" t="s">
        <v>80</v>
      </c>
      <c r="AY274" s="274" t="s">
        <v>244</v>
      </c>
    </row>
    <row r="275" s="2" customFormat="1" ht="24.15" customHeight="1">
      <c r="A275" s="39"/>
      <c r="B275" s="40"/>
      <c r="C275" s="213" t="s">
        <v>503</v>
      </c>
      <c r="D275" s="213" t="s">
        <v>247</v>
      </c>
      <c r="E275" s="214" t="s">
        <v>4144</v>
      </c>
      <c r="F275" s="215" t="s">
        <v>4145</v>
      </c>
      <c r="G275" s="216" t="s">
        <v>339</v>
      </c>
      <c r="H275" s="217">
        <v>92.343000000000004</v>
      </c>
      <c r="I275" s="218"/>
      <c r="J275" s="219">
        <f>ROUND(I275*H275,2)</f>
        <v>0</v>
      </c>
      <c r="K275" s="215" t="s">
        <v>251</v>
      </c>
      <c r="L275" s="45"/>
      <c r="M275" s="220" t="s">
        <v>19</v>
      </c>
      <c r="N275" s="221" t="s">
        <v>44</v>
      </c>
      <c r="O275" s="85"/>
      <c r="P275" s="222">
        <f>O275*H275</f>
        <v>0</v>
      </c>
      <c r="Q275" s="222">
        <v>0.00020000000000000001</v>
      </c>
      <c r="R275" s="222">
        <f>Q275*H275</f>
        <v>0.018468600000000002</v>
      </c>
      <c r="S275" s="222">
        <v>0</v>
      </c>
      <c r="T275" s="223">
        <f>S275*H275</f>
        <v>0</v>
      </c>
      <c r="U275" s="39"/>
      <c r="V275" s="39"/>
      <c r="W275" s="39"/>
      <c r="X275" s="39"/>
      <c r="Y275" s="39"/>
      <c r="Z275" s="39"/>
      <c r="AA275" s="39"/>
      <c r="AB275" s="39"/>
      <c r="AC275" s="39"/>
      <c r="AD275" s="39"/>
      <c r="AE275" s="39"/>
      <c r="AR275" s="224" t="s">
        <v>252</v>
      </c>
      <c r="AT275" s="224" t="s">
        <v>247</v>
      </c>
      <c r="AU275" s="224" t="s">
        <v>82</v>
      </c>
      <c r="AY275" s="18" t="s">
        <v>244</v>
      </c>
      <c r="BE275" s="225">
        <f>IF(N275="základní",J275,0)</f>
        <v>0</v>
      </c>
      <c r="BF275" s="225">
        <f>IF(N275="snížená",J275,0)</f>
        <v>0</v>
      </c>
      <c r="BG275" s="225">
        <f>IF(N275="zákl. přenesená",J275,0)</f>
        <v>0</v>
      </c>
      <c r="BH275" s="225">
        <f>IF(N275="sníž. přenesená",J275,0)</f>
        <v>0</v>
      </c>
      <c r="BI275" s="225">
        <f>IF(N275="nulová",J275,0)</f>
        <v>0</v>
      </c>
      <c r="BJ275" s="18" t="s">
        <v>80</v>
      </c>
      <c r="BK275" s="225">
        <f>ROUND(I275*H275,2)</f>
        <v>0</v>
      </c>
      <c r="BL275" s="18" t="s">
        <v>252</v>
      </c>
      <c r="BM275" s="224" t="s">
        <v>4146</v>
      </c>
    </row>
    <row r="276" s="2" customFormat="1">
      <c r="A276" s="39"/>
      <c r="B276" s="40"/>
      <c r="C276" s="41"/>
      <c r="D276" s="226" t="s">
        <v>254</v>
      </c>
      <c r="E276" s="41"/>
      <c r="F276" s="227" t="s">
        <v>4147</v>
      </c>
      <c r="G276" s="41"/>
      <c r="H276" s="41"/>
      <c r="I276" s="228"/>
      <c r="J276" s="41"/>
      <c r="K276" s="41"/>
      <c r="L276" s="45"/>
      <c r="M276" s="229"/>
      <c r="N276" s="230"/>
      <c r="O276" s="85"/>
      <c r="P276" s="85"/>
      <c r="Q276" s="85"/>
      <c r="R276" s="85"/>
      <c r="S276" s="85"/>
      <c r="T276" s="86"/>
      <c r="U276" s="39"/>
      <c r="V276" s="39"/>
      <c r="W276" s="39"/>
      <c r="X276" s="39"/>
      <c r="Y276" s="39"/>
      <c r="Z276" s="39"/>
      <c r="AA276" s="39"/>
      <c r="AB276" s="39"/>
      <c r="AC276" s="39"/>
      <c r="AD276" s="39"/>
      <c r="AE276" s="39"/>
      <c r="AT276" s="18" t="s">
        <v>254</v>
      </c>
      <c r="AU276" s="18" t="s">
        <v>82</v>
      </c>
    </row>
    <row r="277" s="14" customFormat="1">
      <c r="A277" s="14"/>
      <c r="B277" s="253"/>
      <c r="C277" s="254"/>
      <c r="D277" s="241" t="s">
        <v>284</v>
      </c>
      <c r="E277" s="255" t="s">
        <v>19</v>
      </c>
      <c r="F277" s="256" t="s">
        <v>3950</v>
      </c>
      <c r="G277" s="254"/>
      <c r="H277" s="257">
        <v>32.594999999999999</v>
      </c>
      <c r="I277" s="258"/>
      <c r="J277" s="254"/>
      <c r="K277" s="254"/>
      <c r="L277" s="259"/>
      <c r="M277" s="260"/>
      <c r="N277" s="261"/>
      <c r="O277" s="261"/>
      <c r="P277" s="261"/>
      <c r="Q277" s="261"/>
      <c r="R277" s="261"/>
      <c r="S277" s="261"/>
      <c r="T277" s="262"/>
      <c r="U277" s="14"/>
      <c r="V277" s="14"/>
      <c r="W277" s="14"/>
      <c r="X277" s="14"/>
      <c r="Y277" s="14"/>
      <c r="Z277" s="14"/>
      <c r="AA277" s="14"/>
      <c r="AB277" s="14"/>
      <c r="AC277" s="14"/>
      <c r="AD277" s="14"/>
      <c r="AE277" s="14"/>
      <c r="AT277" s="263" t="s">
        <v>284</v>
      </c>
      <c r="AU277" s="263" t="s">
        <v>82</v>
      </c>
      <c r="AV277" s="14" t="s">
        <v>82</v>
      </c>
      <c r="AW277" s="14" t="s">
        <v>34</v>
      </c>
      <c r="AX277" s="14" t="s">
        <v>73</v>
      </c>
      <c r="AY277" s="263" t="s">
        <v>244</v>
      </c>
    </row>
    <row r="278" s="14" customFormat="1">
      <c r="A278" s="14"/>
      <c r="B278" s="253"/>
      <c r="C278" s="254"/>
      <c r="D278" s="241" t="s">
        <v>284</v>
      </c>
      <c r="E278" s="255" t="s">
        <v>19</v>
      </c>
      <c r="F278" s="256" t="s">
        <v>3951</v>
      </c>
      <c r="G278" s="254"/>
      <c r="H278" s="257">
        <v>-12.188000000000001</v>
      </c>
      <c r="I278" s="258"/>
      <c r="J278" s="254"/>
      <c r="K278" s="254"/>
      <c r="L278" s="259"/>
      <c r="M278" s="260"/>
      <c r="N278" s="261"/>
      <c r="O278" s="261"/>
      <c r="P278" s="261"/>
      <c r="Q278" s="261"/>
      <c r="R278" s="261"/>
      <c r="S278" s="261"/>
      <c r="T278" s="262"/>
      <c r="U278" s="14"/>
      <c r="V278" s="14"/>
      <c r="W278" s="14"/>
      <c r="X278" s="14"/>
      <c r="Y278" s="14"/>
      <c r="Z278" s="14"/>
      <c r="AA278" s="14"/>
      <c r="AB278" s="14"/>
      <c r="AC278" s="14"/>
      <c r="AD278" s="14"/>
      <c r="AE278" s="14"/>
      <c r="AT278" s="263" t="s">
        <v>284</v>
      </c>
      <c r="AU278" s="263" t="s">
        <v>82</v>
      </c>
      <c r="AV278" s="14" t="s">
        <v>82</v>
      </c>
      <c r="AW278" s="14" t="s">
        <v>34</v>
      </c>
      <c r="AX278" s="14" t="s">
        <v>73</v>
      </c>
      <c r="AY278" s="263" t="s">
        <v>244</v>
      </c>
    </row>
    <row r="279" s="14" customFormat="1">
      <c r="A279" s="14"/>
      <c r="B279" s="253"/>
      <c r="C279" s="254"/>
      <c r="D279" s="241" t="s">
        <v>284</v>
      </c>
      <c r="E279" s="255" t="s">
        <v>19</v>
      </c>
      <c r="F279" s="256" t="s">
        <v>3952</v>
      </c>
      <c r="G279" s="254"/>
      <c r="H279" s="257">
        <v>3.254</v>
      </c>
      <c r="I279" s="258"/>
      <c r="J279" s="254"/>
      <c r="K279" s="254"/>
      <c r="L279" s="259"/>
      <c r="M279" s="260"/>
      <c r="N279" s="261"/>
      <c r="O279" s="261"/>
      <c r="P279" s="261"/>
      <c r="Q279" s="261"/>
      <c r="R279" s="261"/>
      <c r="S279" s="261"/>
      <c r="T279" s="262"/>
      <c r="U279" s="14"/>
      <c r="V279" s="14"/>
      <c r="W279" s="14"/>
      <c r="X279" s="14"/>
      <c r="Y279" s="14"/>
      <c r="Z279" s="14"/>
      <c r="AA279" s="14"/>
      <c r="AB279" s="14"/>
      <c r="AC279" s="14"/>
      <c r="AD279" s="14"/>
      <c r="AE279" s="14"/>
      <c r="AT279" s="263" t="s">
        <v>284</v>
      </c>
      <c r="AU279" s="263" t="s">
        <v>82</v>
      </c>
      <c r="AV279" s="14" t="s">
        <v>82</v>
      </c>
      <c r="AW279" s="14" t="s">
        <v>34</v>
      </c>
      <c r="AX279" s="14" t="s">
        <v>73</v>
      </c>
      <c r="AY279" s="263" t="s">
        <v>244</v>
      </c>
    </row>
    <row r="280" s="16" customFormat="1">
      <c r="A280" s="16"/>
      <c r="B280" s="289"/>
      <c r="C280" s="290"/>
      <c r="D280" s="241" t="s">
        <v>284</v>
      </c>
      <c r="E280" s="291" t="s">
        <v>19</v>
      </c>
      <c r="F280" s="292" t="s">
        <v>3953</v>
      </c>
      <c r="G280" s="290"/>
      <c r="H280" s="293">
        <v>23.660999999999998</v>
      </c>
      <c r="I280" s="294"/>
      <c r="J280" s="290"/>
      <c r="K280" s="290"/>
      <c r="L280" s="295"/>
      <c r="M280" s="296"/>
      <c r="N280" s="297"/>
      <c r="O280" s="297"/>
      <c r="P280" s="297"/>
      <c r="Q280" s="297"/>
      <c r="R280" s="297"/>
      <c r="S280" s="297"/>
      <c r="T280" s="298"/>
      <c r="U280" s="16"/>
      <c r="V280" s="16"/>
      <c r="W280" s="16"/>
      <c r="X280" s="16"/>
      <c r="Y280" s="16"/>
      <c r="Z280" s="16"/>
      <c r="AA280" s="16"/>
      <c r="AB280" s="16"/>
      <c r="AC280" s="16"/>
      <c r="AD280" s="16"/>
      <c r="AE280" s="16"/>
      <c r="AT280" s="299" t="s">
        <v>284</v>
      </c>
      <c r="AU280" s="299" t="s">
        <v>82</v>
      </c>
      <c r="AV280" s="16" t="s">
        <v>243</v>
      </c>
      <c r="AW280" s="16" t="s">
        <v>34</v>
      </c>
      <c r="AX280" s="16" t="s">
        <v>73</v>
      </c>
      <c r="AY280" s="299" t="s">
        <v>244</v>
      </c>
    </row>
    <row r="281" s="14" customFormat="1">
      <c r="A281" s="14"/>
      <c r="B281" s="253"/>
      <c r="C281" s="254"/>
      <c r="D281" s="241" t="s">
        <v>284</v>
      </c>
      <c r="E281" s="255" t="s">
        <v>19</v>
      </c>
      <c r="F281" s="256" t="s">
        <v>3954</v>
      </c>
      <c r="G281" s="254"/>
      <c r="H281" s="257">
        <v>40.756999999999998</v>
      </c>
      <c r="I281" s="258"/>
      <c r="J281" s="254"/>
      <c r="K281" s="254"/>
      <c r="L281" s="259"/>
      <c r="M281" s="260"/>
      <c r="N281" s="261"/>
      <c r="O281" s="261"/>
      <c r="P281" s="261"/>
      <c r="Q281" s="261"/>
      <c r="R281" s="261"/>
      <c r="S281" s="261"/>
      <c r="T281" s="262"/>
      <c r="U281" s="14"/>
      <c r="V281" s="14"/>
      <c r="W281" s="14"/>
      <c r="X281" s="14"/>
      <c r="Y281" s="14"/>
      <c r="Z281" s="14"/>
      <c r="AA281" s="14"/>
      <c r="AB281" s="14"/>
      <c r="AC281" s="14"/>
      <c r="AD281" s="14"/>
      <c r="AE281" s="14"/>
      <c r="AT281" s="263" t="s">
        <v>284</v>
      </c>
      <c r="AU281" s="263" t="s">
        <v>82</v>
      </c>
      <c r="AV281" s="14" t="s">
        <v>82</v>
      </c>
      <c r="AW281" s="14" t="s">
        <v>34</v>
      </c>
      <c r="AX281" s="14" t="s">
        <v>73</v>
      </c>
      <c r="AY281" s="263" t="s">
        <v>244</v>
      </c>
    </row>
    <row r="282" s="14" customFormat="1">
      <c r="A282" s="14"/>
      <c r="B282" s="253"/>
      <c r="C282" s="254"/>
      <c r="D282" s="241" t="s">
        <v>284</v>
      </c>
      <c r="E282" s="255" t="s">
        <v>19</v>
      </c>
      <c r="F282" s="256" t="s">
        <v>3955</v>
      </c>
      <c r="G282" s="254"/>
      <c r="H282" s="257">
        <v>-8.1180000000000003</v>
      </c>
      <c r="I282" s="258"/>
      <c r="J282" s="254"/>
      <c r="K282" s="254"/>
      <c r="L282" s="259"/>
      <c r="M282" s="260"/>
      <c r="N282" s="261"/>
      <c r="O282" s="261"/>
      <c r="P282" s="261"/>
      <c r="Q282" s="261"/>
      <c r="R282" s="261"/>
      <c r="S282" s="261"/>
      <c r="T282" s="262"/>
      <c r="U282" s="14"/>
      <c r="V282" s="14"/>
      <c r="W282" s="14"/>
      <c r="X282" s="14"/>
      <c r="Y282" s="14"/>
      <c r="Z282" s="14"/>
      <c r="AA282" s="14"/>
      <c r="AB282" s="14"/>
      <c r="AC282" s="14"/>
      <c r="AD282" s="14"/>
      <c r="AE282" s="14"/>
      <c r="AT282" s="263" t="s">
        <v>284</v>
      </c>
      <c r="AU282" s="263" t="s">
        <v>82</v>
      </c>
      <c r="AV282" s="14" t="s">
        <v>82</v>
      </c>
      <c r="AW282" s="14" t="s">
        <v>34</v>
      </c>
      <c r="AX282" s="14" t="s">
        <v>73</v>
      </c>
      <c r="AY282" s="263" t="s">
        <v>244</v>
      </c>
    </row>
    <row r="283" s="14" customFormat="1">
      <c r="A283" s="14"/>
      <c r="B283" s="253"/>
      <c r="C283" s="254"/>
      <c r="D283" s="241" t="s">
        <v>284</v>
      </c>
      <c r="E283" s="255" t="s">
        <v>19</v>
      </c>
      <c r="F283" s="256" t="s">
        <v>3956</v>
      </c>
      <c r="G283" s="254"/>
      <c r="H283" s="257">
        <v>1.53</v>
      </c>
      <c r="I283" s="258"/>
      <c r="J283" s="254"/>
      <c r="K283" s="254"/>
      <c r="L283" s="259"/>
      <c r="M283" s="260"/>
      <c r="N283" s="261"/>
      <c r="O283" s="261"/>
      <c r="P283" s="261"/>
      <c r="Q283" s="261"/>
      <c r="R283" s="261"/>
      <c r="S283" s="261"/>
      <c r="T283" s="262"/>
      <c r="U283" s="14"/>
      <c r="V283" s="14"/>
      <c r="W283" s="14"/>
      <c r="X283" s="14"/>
      <c r="Y283" s="14"/>
      <c r="Z283" s="14"/>
      <c r="AA283" s="14"/>
      <c r="AB283" s="14"/>
      <c r="AC283" s="14"/>
      <c r="AD283" s="14"/>
      <c r="AE283" s="14"/>
      <c r="AT283" s="263" t="s">
        <v>284</v>
      </c>
      <c r="AU283" s="263" t="s">
        <v>82</v>
      </c>
      <c r="AV283" s="14" t="s">
        <v>82</v>
      </c>
      <c r="AW283" s="14" t="s">
        <v>34</v>
      </c>
      <c r="AX283" s="14" t="s">
        <v>73</v>
      </c>
      <c r="AY283" s="263" t="s">
        <v>244</v>
      </c>
    </row>
    <row r="284" s="16" customFormat="1">
      <c r="A284" s="16"/>
      <c r="B284" s="289"/>
      <c r="C284" s="290"/>
      <c r="D284" s="241" t="s">
        <v>284</v>
      </c>
      <c r="E284" s="291" t="s">
        <v>19</v>
      </c>
      <c r="F284" s="292" t="s">
        <v>3957</v>
      </c>
      <c r="G284" s="290"/>
      <c r="H284" s="293">
        <v>34.168999999999997</v>
      </c>
      <c r="I284" s="294"/>
      <c r="J284" s="290"/>
      <c r="K284" s="290"/>
      <c r="L284" s="295"/>
      <c r="M284" s="296"/>
      <c r="N284" s="297"/>
      <c r="O284" s="297"/>
      <c r="P284" s="297"/>
      <c r="Q284" s="297"/>
      <c r="R284" s="297"/>
      <c r="S284" s="297"/>
      <c r="T284" s="298"/>
      <c r="U284" s="16"/>
      <c r="V284" s="16"/>
      <c r="W284" s="16"/>
      <c r="X284" s="16"/>
      <c r="Y284" s="16"/>
      <c r="Z284" s="16"/>
      <c r="AA284" s="16"/>
      <c r="AB284" s="16"/>
      <c r="AC284" s="16"/>
      <c r="AD284" s="16"/>
      <c r="AE284" s="16"/>
      <c r="AT284" s="299" t="s">
        <v>284</v>
      </c>
      <c r="AU284" s="299" t="s">
        <v>82</v>
      </c>
      <c r="AV284" s="16" t="s">
        <v>243</v>
      </c>
      <c r="AW284" s="16" t="s">
        <v>34</v>
      </c>
      <c r="AX284" s="16" t="s">
        <v>73</v>
      </c>
      <c r="AY284" s="299" t="s">
        <v>244</v>
      </c>
    </row>
    <row r="285" s="14" customFormat="1">
      <c r="A285" s="14"/>
      <c r="B285" s="253"/>
      <c r="C285" s="254"/>
      <c r="D285" s="241" t="s">
        <v>284</v>
      </c>
      <c r="E285" s="255" t="s">
        <v>19</v>
      </c>
      <c r="F285" s="256" t="s">
        <v>3958</v>
      </c>
      <c r="G285" s="254"/>
      <c r="H285" s="257">
        <v>37.816000000000002</v>
      </c>
      <c r="I285" s="258"/>
      <c r="J285" s="254"/>
      <c r="K285" s="254"/>
      <c r="L285" s="259"/>
      <c r="M285" s="260"/>
      <c r="N285" s="261"/>
      <c r="O285" s="261"/>
      <c r="P285" s="261"/>
      <c r="Q285" s="261"/>
      <c r="R285" s="261"/>
      <c r="S285" s="261"/>
      <c r="T285" s="262"/>
      <c r="U285" s="14"/>
      <c r="V285" s="14"/>
      <c r="W285" s="14"/>
      <c r="X285" s="14"/>
      <c r="Y285" s="14"/>
      <c r="Z285" s="14"/>
      <c r="AA285" s="14"/>
      <c r="AB285" s="14"/>
      <c r="AC285" s="14"/>
      <c r="AD285" s="14"/>
      <c r="AE285" s="14"/>
      <c r="AT285" s="263" t="s">
        <v>284</v>
      </c>
      <c r="AU285" s="263" t="s">
        <v>82</v>
      </c>
      <c r="AV285" s="14" t="s">
        <v>82</v>
      </c>
      <c r="AW285" s="14" t="s">
        <v>34</v>
      </c>
      <c r="AX285" s="14" t="s">
        <v>73</v>
      </c>
      <c r="AY285" s="263" t="s">
        <v>244</v>
      </c>
    </row>
    <row r="286" s="14" customFormat="1">
      <c r="A286" s="14"/>
      <c r="B286" s="253"/>
      <c r="C286" s="254"/>
      <c r="D286" s="241" t="s">
        <v>284</v>
      </c>
      <c r="E286" s="255" t="s">
        <v>19</v>
      </c>
      <c r="F286" s="256" t="s">
        <v>3959</v>
      </c>
      <c r="G286" s="254"/>
      <c r="H286" s="257">
        <v>-4.0679999999999996</v>
      </c>
      <c r="I286" s="258"/>
      <c r="J286" s="254"/>
      <c r="K286" s="254"/>
      <c r="L286" s="259"/>
      <c r="M286" s="260"/>
      <c r="N286" s="261"/>
      <c r="O286" s="261"/>
      <c r="P286" s="261"/>
      <c r="Q286" s="261"/>
      <c r="R286" s="261"/>
      <c r="S286" s="261"/>
      <c r="T286" s="262"/>
      <c r="U286" s="14"/>
      <c r="V286" s="14"/>
      <c r="W286" s="14"/>
      <c r="X286" s="14"/>
      <c r="Y286" s="14"/>
      <c r="Z286" s="14"/>
      <c r="AA286" s="14"/>
      <c r="AB286" s="14"/>
      <c r="AC286" s="14"/>
      <c r="AD286" s="14"/>
      <c r="AE286" s="14"/>
      <c r="AT286" s="263" t="s">
        <v>284</v>
      </c>
      <c r="AU286" s="263" t="s">
        <v>82</v>
      </c>
      <c r="AV286" s="14" t="s">
        <v>82</v>
      </c>
      <c r="AW286" s="14" t="s">
        <v>34</v>
      </c>
      <c r="AX286" s="14" t="s">
        <v>73</v>
      </c>
      <c r="AY286" s="263" t="s">
        <v>244</v>
      </c>
    </row>
    <row r="287" s="14" customFormat="1">
      <c r="A287" s="14"/>
      <c r="B287" s="253"/>
      <c r="C287" s="254"/>
      <c r="D287" s="241" t="s">
        <v>284</v>
      </c>
      <c r="E287" s="255" t="s">
        <v>19</v>
      </c>
      <c r="F287" s="256" t="s">
        <v>3960</v>
      </c>
      <c r="G287" s="254"/>
      <c r="H287" s="257">
        <v>0.76500000000000001</v>
      </c>
      <c r="I287" s="258"/>
      <c r="J287" s="254"/>
      <c r="K287" s="254"/>
      <c r="L287" s="259"/>
      <c r="M287" s="260"/>
      <c r="N287" s="261"/>
      <c r="O287" s="261"/>
      <c r="P287" s="261"/>
      <c r="Q287" s="261"/>
      <c r="R287" s="261"/>
      <c r="S287" s="261"/>
      <c r="T287" s="262"/>
      <c r="U287" s="14"/>
      <c r="V287" s="14"/>
      <c r="W287" s="14"/>
      <c r="X287" s="14"/>
      <c r="Y287" s="14"/>
      <c r="Z287" s="14"/>
      <c r="AA287" s="14"/>
      <c r="AB287" s="14"/>
      <c r="AC287" s="14"/>
      <c r="AD287" s="14"/>
      <c r="AE287" s="14"/>
      <c r="AT287" s="263" t="s">
        <v>284</v>
      </c>
      <c r="AU287" s="263" t="s">
        <v>82</v>
      </c>
      <c r="AV287" s="14" t="s">
        <v>82</v>
      </c>
      <c r="AW287" s="14" t="s">
        <v>34</v>
      </c>
      <c r="AX287" s="14" t="s">
        <v>73</v>
      </c>
      <c r="AY287" s="263" t="s">
        <v>244</v>
      </c>
    </row>
    <row r="288" s="16" customFormat="1">
      <c r="A288" s="16"/>
      <c r="B288" s="289"/>
      <c r="C288" s="290"/>
      <c r="D288" s="241" t="s">
        <v>284</v>
      </c>
      <c r="E288" s="291" t="s">
        <v>19</v>
      </c>
      <c r="F288" s="292" t="s">
        <v>3961</v>
      </c>
      <c r="G288" s="290"/>
      <c r="H288" s="293">
        <v>34.513000000000005</v>
      </c>
      <c r="I288" s="294"/>
      <c r="J288" s="290"/>
      <c r="K288" s="290"/>
      <c r="L288" s="295"/>
      <c r="M288" s="296"/>
      <c r="N288" s="297"/>
      <c r="O288" s="297"/>
      <c r="P288" s="297"/>
      <c r="Q288" s="297"/>
      <c r="R288" s="297"/>
      <c r="S288" s="297"/>
      <c r="T288" s="298"/>
      <c r="U288" s="16"/>
      <c r="V288" s="16"/>
      <c r="W288" s="16"/>
      <c r="X288" s="16"/>
      <c r="Y288" s="16"/>
      <c r="Z288" s="16"/>
      <c r="AA288" s="16"/>
      <c r="AB288" s="16"/>
      <c r="AC288" s="16"/>
      <c r="AD288" s="16"/>
      <c r="AE288" s="16"/>
      <c r="AT288" s="299" t="s">
        <v>284</v>
      </c>
      <c r="AU288" s="299" t="s">
        <v>82</v>
      </c>
      <c r="AV288" s="16" t="s">
        <v>243</v>
      </c>
      <c r="AW288" s="16" t="s">
        <v>34</v>
      </c>
      <c r="AX288" s="16" t="s">
        <v>73</v>
      </c>
      <c r="AY288" s="299" t="s">
        <v>244</v>
      </c>
    </row>
    <row r="289" s="15" customFormat="1">
      <c r="A289" s="15"/>
      <c r="B289" s="264"/>
      <c r="C289" s="265"/>
      <c r="D289" s="241" t="s">
        <v>284</v>
      </c>
      <c r="E289" s="266" t="s">
        <v>19</v>
      </c>
      <c r="F289" s="267" t="s">
        <v>287</v>
      </c>
      <c r="G289" s="265"/>
      <c r="H289" s="268">
        <v>92.342999999999989</v>
      </c>
      <c r="I289" s="269"/>
      <c r="J289" s="265"/>
      <c r="K289" s="265"/>
      <c r="L289" s="270"/>
      <c r="M289" s="271"/>
      <c r="N289" s="272"/>
      <c r="O289" s="272"/>
      <c r="P289" s="272"/>
      <c r="Q289" s="272"/>
      <c r="R289" s="272"/>
      <c r="S289" s="272"/>
      <c r="T289" s="273"/>
      <c r="U289" s="15"/>
      <c r="V289" s="15"/>
      <c r="W289" s="15"/>
      <c r="X289" s="15"/>
      <c r="Y289" s="15"/>
      <c r="Z289" s="15"/>
      <c r="AA289" s="15"/>
      <c r="AB289" s="15"/>
      <c r="AC289" s="15"/>
      <c r="AD289" s="15"/>
      <c r="AE289" s="15"/>
      <c r="AT289" s="274" t="s">
        <v>284</v>
      </c>
      <c r="AU289" s="274" t="s">
        <v>82</v>
      </c>
      <c r="AV289" s="15" t="s">
        <v>264</v>
      </c>
      <c r="AW289" s="15" t="s">
        <v>34</v>
      </c>
      <c r="AX289" s="15" t="s">
        <v>80</v>
      </c>
      <c r="AY289" s="274" t="s">
        <v>244</v>
      </c>
    </row>
    <row r="290" s="12" customFormat="1" ht="25.92" customHeight="1">
      <c r="A290" s="12"/>
      <c r="B290" s="197"/>
      <c r="C290" s="198"/>
      <c r="D290" s="199" t="s">
        <v>72</v>
      </c>
      <c r="E290" s="200" t="s">
        <v>4148</v>
      </c>
      <c r="F290" s="200" t="s">
        <v>4149</v>
      </c>
      <c r="G290" s="198"/>
      <c r="H290" s="198"/>
      <c r="I290" s="201"/>
      <c r="J290" s="202">
        <f>BK290</f>
        <v>0</v>
      </c>
      <c r="K290" s="198"/>
      <c r="L290" s="203"/>
      <c r="M290" s="204"/>
      <c r="N290" s="205"/>
      <c r="O290" s="205"/>
      <c r="P290" s="206">
        <f>P291+P293+P296</f>
        <v>0</v>
      </c>
      <c r="Q290" s="205"/>
      <c r="R290" s="206">
        <f>R291+R293+R296</f>
        <v>0</v>
      </c>
      <c r="S290" s="205"/>
      <c r="T290" s="207">
        <f>T291+T293+T296</f>
        <v>0</v>
      </c>
      <c r="U290" s="12"/>
      <c r="V290" s="12"/>
      <c r="W290" s="12"/>
      <c r="X290" s="12"/>
      <c r="Y290" s="12"/>
      <c r="Z290" s="12"/>
      <c r="AA290" s="12"/>
      <c r="AB290" s="12"/>
      <c r="AC290" s="12"/>
      <c r="AD290" s="12"/>
      <c r="AE290" s="12"/>
      <c r="AR290" s="208" t="s">
        <v>269</v>
      </c>
      <c r="AT290" s="209" t="s">
        <v>72</v>
      </c>
      <c r="AU290" s="209" t="s">
        <v>73</v>
      </c>
      <c r="AY290" s="208" t="s">
        <v>244</v>
      </c>
      <c r="BK290" s="210">
        <f>BK291+BK293+BK296</f>
        <v>0</v>
      </c>
    </row>
    <row r="291" s="12" customFormat="1" ht="22.8" customHeight="1">
      <c r="A291" s="12"/>
      <c r="B291" s="197"/>
      <c r="C291" s="198"/>
      <c r="D291" s="199" t="s">
        <v>72</v>
      </c>
      <c r="E291" s="211" t="s">
        <v>4150</v>
      </c>
      <c r="F291" s="211" t="s">
        <v>4151</v>
      </c>
      <c r="G291" s="198"/>
      <c r="H291" s="198"/>
      <c r="I291" s="201"/>
      <c r="J291" s="212">
        <f>BK291</f>
        <v>0</v>
      </c>
      <c r="K291" s="198"/>
      <c r="L291" s="203"/>
      <c r="M291" s="204"/>
      <c r="N291" s="205"/>
      <c r="O291" s="205"/>
      <c r="P291" s="206">
        <f>P292</f>
        <v>0</v>
      </c>
      <c r="Q291" s="205"/>
      <c r="R291" s="206">
        <f>R292</f>
        <v>0</v>
      </c>
      <c r="S291" s="205"/>
      <c r="T291" s="207">
        <f>T292</f>
        <v>0</v>
      </c>
      <c r="U291" s="12"/>
      <c r="V291" s="12"/>
      <c r="W291" s="12"/>
      <c r="X291" s="12"/>
      <c r="Y291" s="12"/>
      <c r="Z291" s="12"/>
      <c r="AA291" s="12"/>
      <c r="AB291" s="12"/>
      <c r="AC291" s="12"/>
      <c r="AD291" s="12"/>
      <c r="AE291" s="12"/>
      <c r="AR291" s="208" t="s">
        <v>269</v>
      </c>
      <c r="AT291" s="209" t="s">
        <v>72</v>
      </c>
      <c r="AU291" s="209" t="s">
        <v>80</v>
      </c>
      <c r="AY291" s="208" t="s">
        <v>244</v>
      </c>
      <c r="BK291" s="210">
        <f>BK292</f>
        <v>0</v>
      </c>
    </row>
    <row r="292" s="2" customFormat="1" ht="16.5" customHeight="1">
      <c r="A292" s="39"/>
      <c r="B292" s="40"/>
      <c r="C292" s="213" t="s">
        <v>507</v>
      </c>
      <c r="D292" s="213" t="s">
        <v>247</v>
      </c>
      <c r="E292" s="214" t="s">
        <v>4152</v>
      </c>
      <c r="F292" s="215" t="s">
        <v>4153</v>
      </c>
      <c r="G292" s="216" t="s">
        <v>4154</v>
      </c>
      <c r="H292" s="217">
        <v>1</v>
      </c>
      <c r="I292" s="218"/>
      <c r="J292" s="219">
        <f>ROUND(I292*H292,2)</f>
        <v>0</v>
      </c>
      <c r="K292" s="215" t="s">
        <v>19</v>
      </c>
      <c r="L292" s="45"/>
      <c r="M292" s="220" t="s">
        <v>19</v>
      </c>
      <c r="N292" s="221" t="s">
        <v>44</v>
      </c>
      <c r="O292" s="85"/>
      <c r="P292" s="222">
        <f>O292*H292</f>
        <v>0</v>
      </c>
      <c r="Q292" s="222">
        <v>0</v>
      </c>
      <c r="R292" s="222">
        <f>Q292*H292</f>
        <v>0</v>
      </c>
      <c r="S292" s="222">
        <v>0</v>
      </c>
      <c r="T292" s="223">
        <f>S292*H292</f>
        <v>0</v>
      </c>
      <c r="U292" s="39"/>
      <c r="V292" s="39"/>
      <c r="W292" s="39"/>
      <c r="X292" s="39"/>
      <c r="Y292" s="39"/>
      <c r="Z292" s="39"/>
      <c r="AA292" s="39"/>
      <c r="AB292" s="39"/>
      <c r="AC292" s="39"/>
      <c r="AD292" s="39"/>
      <c r="AE292" s="39"/>
      <c r="AR292" s="224" t="s">
        <v>4155</v>
      </c>
      <c r="AT292" s="224" t="s">
        <v>247</v>
      </c>
      <c r="AU292" s="224" t="s">
        <v>82</v>
      </c>
      <c r="AY292" s="18" t="s">
        <v>244</v>
      </c>
      <c r="BE292" s="225">
        <f>IF(N292="základní",J292,0)</f>
        <v>0</v>
      </c>
      <c r="BF292" s="225">
        <f>IF(N292="snížená",J292,0)</f>
        <v>0</v>
      </c>
      <c r="BG292" s="225">
        <f>IF(N292="zákl. přenesená",J292,0)</f>
        <v>0</v>
      </c>
      <c r="BH292" s="225">
        <f>IF(N292="sníž. přenesená",J292,0)</f>
        <v>0</v>
      </c>
      <c r="BI292" s="225">
        <f>IF(N292="nulová",J292,0)</f>
        <v>0</v>
      </c>
      <c r="BJ292" s="18" t="s">
        <v>80</v>
      </c>
      <c r="BK292" s="225">
        <f>ROUND(I292*H292,2)</f>
        <v>0</v>
      </c>
      <c r="BL292" s="18" t="s">
        <v>4155</v>
      </c>
      <c r="BM292" s="224" t="s">
        <v>4156</v>
      </c>
    </row>
    <row r="293" s="12" customFormat="1" ht="22.8" customHeight="1">
      <c r="A293" s="12"/>
      <c r="B293" s="197"/>
      <c r="C293" s="198"/>
      <c r="D293" s="199" t="s">
        <v>72</v>
      </c>
      <c r="E293" s="211" t="s">
        <v>4157</v>
      </c>
      <c r="F293" s="211" t="s">
        <v>4158</v>
      </c>
      <c r="G293" s="198"/>
      <c r="H293" s="198"/>
      <c r="I293" s="201"/>
      <c r="J293" s="212">
        <f>BK293</f>
        <v>0</v>
      </c>
      <c r="K293" s="198"/>
      <c r="L293" s="203"/>
      <c r="M293" s="204"/>
      <c r="N293" s="205"/>
      <c r="O293" s="205"/>
      <c r="P293" s="206">
        <f>SUM(P294:P295)</f>
        <v>0</v>
      </c>
      <c r="Q293" s="205"/>
      <c r="R293" s="206">
        <f>SUM(R294:R295)</f>
        <v>0</v>
      </c>
      <c r="S293" s="205"/>
      <c r="T293" s="207">
        <f>SUM(T294:T295)</f>
        <v>0</v>
      </c>
      <c r="U293" s="12"/>
      <c r="V293" s="12"/>
      <c r="W293" s="12"/>
      <c r="X293" s="12"/>
      <c r="Y293" s="12"/>
      <c r="Z293" s="12"/>
      <c r="AA293" s="12"/>
      <c r="AB293" s="12"/>
      <c r="AC293" s="12"/>
      <c r="AD293" s="12"/>
      <c r="AE293" s="12"/>
      <c r="AR293" s="208" t="s">
        <v>269</v>
      </c>
      <c r="AT293" s="209" t="s">
        <v>72</v>
      </c>
      <c r="AU293" s="209" t="s">
        <v>80</v>
      </c>
      <c r="AY293" s="208" t="s">
        <v>244</v>
      </c>
      <c r="BK293" s="210">
        <f>SUM(BK294:BK295)</f>
        <v>0</v>
      </c>
    </row>
    <row r="294" s="2" customFormat="1" ht="16.5" customHeight="1">
      <c r="A294" s="39"/>
      <c r="B294" s="40"/>
      <c r="C294" s="213" t="s">
        <v>513</v>
      </c>
      <c r="D294" s="213" t="s">
        <v>247</v>
      </c>
      <c r="E294" s="214" t="s">
        <v>4159</v>
      </c>
      <c r="F294" s="215" t="s">
        <v>4158</v>
      </c>
      <c r="G294" s="216" t="s">
        <v>4154</v>
      </c>
      <c r="H294" s="217">
        <v>1</v>
      </c>
      <c r="I294" s="218"/>
      <c r="J294" s="219">
        <f>ROUND(I294*H294,2)</f>
        <v>0</v>
      </c>
      <c r="K294" s="215" t="s">
        <v>19</v>
      </c>
      <c r="L294" s="45"/>
      <c r="M294" s="220" t="s">
        <v>19</v>
      </c>
      <c r="N294" s="221" t="s">
        <v>44</v>
      </c>
      <c r="O294" s="85"/>
      <c r="P294" s="222">
        <f>O294*H294</f>
        <v>0</v>
      </c>
      <c r="Q294" s="222">
        <v>0</v>
      </c>
      <c r="R294" s="222">
        <f>Q294*H294</f>
        <v>0</v>
      </c>
      <c r="S294" s="222">
        <v>0</v>
      </c>
      <c r="T294" s="223">
        <f>S294*H294</f>
        <v>0</v>
      </c>
      <c r="U294" s="39"/>
      <c r="V294" s="39"/>
      <c r="W294" s="39"/>
      <c r="X294" s="39"/>
      <c r="Y294" s="39"/>
      <c r="Z294" s="39"/>
      <c r="AA294" s="39"/>
      <c r="AB294" s="39"/>
      <c r="AC294" s="39"/>
      <c r="AD294" s="39"/>
      <c r="AE294" s="39"/>
      <c r="AR294" s="224" t="s">
        <v>4155</v>
      </c>
      <c r="AT294" s="224" t="s">
        <v>247</v>
      </c>
      <c r="AU294" s="224" t="s">
        <v>82</v>
      </c>
      <c r="AY294" s="18" t="s">
        <v>244</v>
      </c>
      <c r="BE294" s="225">
        <f>IF(N294="základní",J294,0)</f>
        <v>0</v>
      </c>
      <c r="BF294" s="225">
        <f>IF(N294="snížená",J294,0)</f>
        <v>0</v>
      </c>
      <c r="BG294" s="225">
        <f>IF(N294="zákl. přenesená",J294,0)</f>
        <v>0</v>
      </c>
      <c r="BH294" s="225">
        <f>IF(N294="sníž. přenesená",J294,0)</f>
        <v>0</v>
      </c>
      <c r="BI294" s="225">
        <f>IF(N294="nulová",J294,0)</f>
        <v>0</v>
      </c>
      <c r="BJ294" s="18" t="s">
        <v>80</v>
      </c>
      <c r="BK294" s="225">
        <f>ROUND(I294*H294,2)</f>
        <v>0</v>
      </c>
      <c r="BL294" s="18" t="s">
        <v>4155</v>
      </c>
      <c r="BM294" s="224" t="s">
        <v>4160</v>
      </c>
    </row>
    <row r="295" s="2" customFormat="1" ht="16.5" customHeight="1">
      <c r="A295" s="39"/>
      <c r="B295" s="40"/>
      <c r="C295" s="213" t="s">
        <v>518</v>
      </c>
      <c r="D295" s="213" t="s">
        <v>247</v>
      </c>
      <c r="E295" s="214" t="s">
        <v>4161</v>
      </c>
      <c r="F295" s="215" t="s">
        <v>4162</v>
      </c>
      <c r="G295" s="216" t="s">
        <v>4154</v>
      </c>
      <c r="H295" s="217">
        <v>1</v>
      </c>
      <c r="I295" s="218"/>
      <c r="J295" s="219">
        <f>ROUND(I295*H295,2)</f>
        <v>0</v>
      </c>
      <c r="K295" s="215" t="s">
        <v>19</v>
      </c>
      <c r="L295" s="45"/>
      <c r="M295" s="220" t="s">
        <v>19</v>
      </c>
      <c r="N295" s="221" t="s">
        <v>44</v>
      </c>
      <c r="O295" s="85"/>
      <c r="P295" s="222">
        <f>O295*H295</f>
        <v>0</v>
      </c>
      <c r="Q295" s="222">
        <v>0</v>
      </c>
      <c r="R295" s="222">
        <f>Q295*H295</f>
        <v>0</v>
      </c>
      <c r="S295" s="222">
        <v>0</v>
      </c>
      <c r="T295" s="223">
        <f>S295*H295</f>
        <v>0</v>
      </c>
      <c r="U295" s="39"/>
      <c r="V295" s="39"/>
      <c r="W295" s="39"/>
      <c r="X295" s="39"/>
      <c r="Y295" s="39"/>
      <c r="Z295" s="39"/>
      <c r="AA295" s="39"/>
      <c r="AB295" s="39"/>
      <c r="AC295" s="39"/>
      <c r="AD295" s="39"/>
      <c r="AE295" s="39"/>
      <c r="AR295" s="224" t="s">
        <v>4155</v>
      </c>
      <c r="AT295" s="224" t="s">
        <v>247</v>
      </c>
      <c r="AU295" s="224" t="s">
        <v>82</v>
      </c>
      <c r="AY295" s="18" t="s">
        <v>244</v>
      </c>
      <c r="BE295" s="225">
        <f>IF(N295="základní",J295,0)</f>
        <v>0</v>
      </c>
      <c r="BF295" s="225">
        <f>IF(N295="snížená",J295,0)</f>
        <v>0</v>
      </c>
      <c r="BG295" s="225">
        <f>IF(N295="zákl. přenesená",J295,0)</f>
        <v>0</v>
      </c>
      <c r="BH295" s="225">
        <f>IF(N295="sníž. přenesená",J295,0)</f>
        <v>0</v>
      </c>
      <c r="BI295" s="225">
        <f>IF(N295="nulová",J295,0)</f>
        <v>0</v>
      </c>
      <c r="BJ295" s="18" t="s">
        <v>80</v>
      </c>
      <c r="BK295" s="225">
        <f>ROUND(I295*H295,2)</f>
        <v>0</v>
      </c>
      <c r="BL295" s="18" t="s">
        <v>4155</v>
      </c>
      <c r="BM295" s="224" t="s">
        <v>4163</v>
      </c>
    </row>
    <row r="296" s="12" customFormat="1" ht="22.8" customHeight="1">
      <c r="A296" s="12"/>
      <c r="B296" s="197"/>
      <c r="C296" s="198"/>
      <c r="D296" s="199" t="s">
        <v>72</v>
      </c>
      <c r="E296" s="211" t="s">
        <v>4164</v>
      </c>
      <c r="F296" s="211" t="s">
        <v>4165</v>
      </c>
      <c r="G296" s="198"/>
      <c r="H296" s="198"/>
      <c r="I296" s="201"/>
      <c r="J296" s="212">
        <f>BK296</f>
        <v>0</v>
      </c>
      <c r="K296" s="198"/>
      <c r="L296" s="203"/>
      <c r="M296" s="204"/>
      <c r="N296" s="205"/>
      <c r="O296" s="205"/>
      <c r="P296" s="206">
        <f>P297</f>
        <v>0</v>
      </c>
      <c r="Q296" s="205"/>
      <c r="R296" s="206">
        <f>R297</f>
        <v>0</v>
      </c>
      <c r="S296" s="205"/>
      <c r="T296" s="207">
        <f>T297</f>
        <v>0</v>
      </c>
      <c r="U296" s="12"/>
      <c r="V296" s="12"/>
      <c r="W296" s="12"/>
      <c r="X296" s="12"/>
      <c r="Y296" s="12"/>
      <c r="Z296" s="12"/>
      <c r="AA296" s="12"/>
      <c r="AB296" s="12"/>
      <c r="AC296" s="12"/>
      <c r="AD296" s="12"/>
      <c r="AE296" s="12"/>
      <c r="AR296" s="208" t="s">
        <v>269</v>
      </c>
      <c r="AT296" s="209" t="s">
        <v>72</v>
      </c>
      <c r="AU296" s="209" t="s">
        <v>80</v>
      </c>
      <c r="AY296" s="208" t="s">
        <v>244</v>
      </c>
      <c r="BK296" s="210">
        <f>BK297</f>
        <v>0</v>
      </c>
    </row>
    <row r="297" s="2" customFormat="1" ht="16.5" customHeight="1">
      <c r="A297" s="39"/>
      <c r="B297" s="40"/>
      <c r="C297" s="213" t="s">
        <v>522</v>
      </c>
      <c r="D297" s="213" t="s">
        <v>247</v>
      </c>
      <c r="E297" s="214" t="s">
        <v>4166</v>
      </c>
      <c r="F297" s="215" t="s">
        <v>4167</v>
      </c>
      <c r="G297" s="216" t="s">
        <v>4154</v>
      </c>
      <c r="H297" s="217">
        <v>1</v>
      </c>
      <c r="I297" s="218"/>
      <c r="J297" s="219">
        <f>ROUND(I297*H297,2)</f>
        <v>0</v>
      </c>
      <c r="K297" s="215" t="s">
        <v>19</v>
      </c>
      <c r="L297" s="45"/>
      <c r="M297" s="278" t="s">
        <v>19</v>
      </c>
      <c r="N297" s="279" t="s">
        <v>44</v>
      </c>
      <c r="O297" s="280"/>
      <c r="P297" s="281">
        <f>O297*H297</f>
        <v>0</v>
      </c>
      <c r="Q297" s="281">
        <v>0</v>
      </c>
      <c r="R297" s="281">
        <f>Q297*H297</f>
        <v>0</v>
      </c>
      <c r="S297" s="281">
        <v>0</v>
      </c>
      <c r="T297" s="282">
        <f>S297*H297</f>
        <v>0</v>
      </c>
      <c r="U297" s="39"/>
      <c r="V297" s="39"/>
      <c r="W297" s="39"/>
      <c r="X297" s="39"/>
      <c r="Y297" s="39"/>
      <c r="Z297" s="39"/>
      <c r="AA297" s="39"/>
      <c r="AB297" s="39"/>
      <c r="AC297" s="39"/>
      <c r="AD297" s="39"/>
      <c r="AE297" s="39"/>
      <c r="AR297" s="224" t="s">
        <v>4155</v>
      </c>
      <c r="AT297" s="224" t="s">
        <v>247</v>
      </c>
      <c r="AU297" s="224" t="s">
        <v>82</v>
      </c>
      <c r="AY297" s="18" t="s">
        <v>244</v>
      </c>
      <c r="BE297" s="225">
        <f>IF(N297="základní",J297,0)</f>
        <v>0</v>
      </c>
      <c r="BF297" s="225">
        <f>IF(N297="snížená",J297,0)</f>
        <v>0</v>
      </c>
      <c r="BG297" s="225">
        <f>IF(N297="zákl. přenesená",J297,0)</f>
        <v>0</v>
      </c>
      <c r="BH297" s="225">
        <f>IF(N297="sníž. přenesená",J297,0)</f>
        <v>0</v>
      </c>
      <c r="BI297" s="225">
        <f>IF(N297="nulová",J297,0)</f>
        <v>0</v>
      </c>
      <c r="BJ297" s="18" t="s">
        <v>80</v>
      </c>
      <c r="BK297" s="225">
        <f>ROUND(I297*H297,2)</f>
        <v>0</v>
      </c>
      <c r="BL297" s="18" t="s">
        <v>4155</v>
      </c>
      <c r="BM297" s="224" t="s">
        <v>4168</v>
      </c>
    </row>
    <row r="298" s="2" customFormat="1" ht="6.96" customHeight="1">
      <c r="A298" s="39"/>
      <c r="B298" s="60"/>
      <c r="C298" s="61"/>
      <c r="D298" s="61"/>
      <c r="E298" s="61"/>
      <c r="F298" s="61"/>
      <c r="G298" s="61"/>
      <c r="H298" s="61"/>
      <c r="I298" s="61"/>
      <c r="J298" s="61"/>
      <c r="K298" s="61"/>
      <c r="L298" s="45"/>
      <c r="M298" s="39"/>
      <c r="O298" s="39"/>
      <c r="P298" s="39"/>
      <c r="Q298" s="39"/>
      <c r="R298" s="39"/>
      <c r="S298" s="39"/>
      <c r="T298" s="39"/>
      <c r="U298" s="39"/>
      <c r="V298" s="39"/>
      <c r="W298" s="39"/>
      <c r="X298" s="39"/>
      <c r="Y298" s="39"/>
      <c r="Z298" s="39"/>
      <c r="AA298" s="39"/>
      <c r="AB298" s="39"/>
      <c r="AC298" s="39"/>
      <c r="AD298" s="39"/>
      <c r="AE298" s="39"/>
    </row>
  </sheetData>
  <sheetProtection sheet="1" autoFilter="0" formatColumns="0" formatRows="0" objects="1" scenarios="1" spinCount="100000" saltValue="WyBm99peYSTbdIyBXQ6tmn1/m80gppkpEXwWuCesjiApaczxDk0f/m1v7/5Cf71T0m+ZXjuKN7MRQ/9O+/nFQA==" hashValue="vfTCX2sKglnObuvJ2JVTUITD0uPwBFWqjV+r0BSROjK3BqmdQIXCKW8zYvKzTWhZdBlSIlKC4RYm2mPsgTbrGQ==" algorithmName="SHA-512" password="CC35"/>
  <autoFilter ref="C92:K297"/>
  <mergeCells count="9">
    <mergeCell ref="E7:H7"/>
    <mergeCell ref="E9:H9"/>
    <mergeCell ref="E18:H18"/>
    <mergeCell ref="E27:H27"/>
    <mergeCell ref="E48:H48"/>
    <mergeCell ref="E50:H50"/>
    <mergeCell ref="E83:H83"/>
    <mergeCell ref="E85:H85"/>
    <mergeCell ref="L2:V2"/>
  </mergeCells>
  <hyperlinks>
    <hyperlink ref="F97" r:id="rId1" display="https://podminky.urs.cz/item/CS_URS_2026_01/612325419"/>
    <hyperlink ref="F112" r:id="rId2" display="https://podminky.urs.cz/item/CS_URS_2026_01/631311115"/>
    <hyperlink ref="F115" r:id="rId3" display="https://podminky.urs.cz/item/CS_URS_2026_01/631319011"/>
    <hyperlink ref="F118" r:id="rId4" display="https://podminky.urs.cz/item/CS_URS_2026_01/634112112"/>
    <hyperlink ref="F124" r:id="rId5" display="https://podminky.urs.cz/item/CS_URS_2026_01/949101111"/>
    <hyperlink ref="F129" r:id="rId6" display="https://podminky.urs.cz/item/CS_URS_2026_01/952901111"/>
    <hyperlink ref="F134" r:id="rId7" display="https://podminky.urs.cz/item/CS_URS_2026_01/965042141"/>
    <hyperlink ref="F137" r:id="rId8" display="https://podminky.urs.cz/item/CS_URS_2026_01/978013161"/>
    <hyperlink ref="F153" r:id="rId9" display="https://podminky.urs.cz/item/CS_URS_2026_01/997013211"/>
    <hyperlink ref="F155" r:id="rId10" display="https://podminky.urs.cz/item/CS_URS_2026_01/997013501"/>
    <hyperlink ref="F157" r:id="rId11" display="https://podminky.urs.cz/item/CS_URS_2026_01/997013509"/>
    <hyperlink ref="F160" r:id="rId12" display="https://podminky.urs.cz/item/CS_URS_2026_01/997013635"/>
    <hyperlink ref="F163" r:id="rId13" display="https://podminky.urs.cz/item/CS_URS_2026_01/997013814"/>
    <hyperlink ref="F166" r:id="rId14" display="https://podminky.urs.cz/item/CS_URS_2026_01/997013861"/>
    <hyperlink ref="F169" r:id="rId15" display="https://podminky.urs.cz/item/CS_URS_2026_01/997013871"/>
    <hyperlink ref="F173" r:id="rId16" display="https://podminky.urs.cz/item/CS_URS_2026_01/998018001"/>
    <hyperlink ref="F177" r:id="rId17" display="https://podminky.urs.cz/item/CS_URS_2026_01/713120821"/>
    <hyperlink ref="F180" r:id="rId18" display="https://podminky.urs.cz/item/CS_URS_2026_01/713121111"/>
    <hyperlink ref="F185" r:id="rId19" display="https://podminky.urs.cz/item/CS_URS_2026_01/998713121"/>
    <hyperlink ref="F188" r:id="rId20" display="https://podminky.urs.cz/item/CS_URS_2026_01/763431001"/>
    <hyperlink ref="F195" r:id="rId21" display="https://podminky.urs.cz/item/CS_URS_2026_01/998763331"/>
    <hyperlink ref="F198" r:id="rId22" display="https://podminky.urs.cz/item/CS_URS_2026_01/776111112"/>
    <hyperlink ref="F203" r:id="rId23" display="https://podminky.urs.cz/item/CS_URS_2026_01/776111311"/>
    <hyperlink ref="F210" r:id="rId24" display="https://podminky.urs.cz/item/CS_URS_2026_01/776141112"/>
    <hyperlink ref="F215" r:id="rId25" display="https://podminky.urs.cz/item/CS_URS_2026_01/776201811"/>
    <hyperlink ref="F220" r:id="rId26" display="https://podminky.urs.cz/item/CS_URS_2026_01/776221111"/>
    <hyperlink ref="F231" r:id="rId27" display="https://podminky.urs.cz/item/CS_URS_2026_01/776410811"/>
    <hyperlink ref="F237" r:id="rId28" display="https://podminky.urs.cz/item/CS_URS_2026_01/776411111"/>
    <hyperlink ref="F245" r:id="rId29" display="https://podminky.urs.cz/item/CS_URS_2026_01/776991121"/>
    <hyperlink ref="F250" r:id="rId30" display="https://podminky.urs.cz/item/CS_URS_2026_01/998776121"/>
    <hyperlink ref="F253" r:id="rId31" display="https://podminky.urs.cz/item/CS_URS_2026_01/784171111"/>
    <hyperlink ref="F261" r:id="rId32" display="https://podminky.urs.cz/item/CS_URS_2026_01/784181101"/>
    <hyperlink ref="F276" r:id="rId33" display="https://podminky.urs.cz/item/CS_URS_2026_01/784221111"/>
  </hyperlinks>
  <pageMargins left="0.39375" right="0.39375" top="0.39375" bottom="0.39375" header="0" footer="0"/>
  <pageSetup paperSize="9" orientation="landscape" blackAndWhite="1" fitToHeight="100"/>
  <headerFooter>
    <oddFooter>&amp;CStrana &amp;P z &amp;N</oddFooter>
  </headerFooter>
  <drawing r:id="rId34"/>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4169</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ROUND(J91,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ROUND((SUM(BE91:BE137)),  2)</f>
        <v>0</v>
      </c>
      <c r="G35" s="39"/>
      <c r="H35" s="39"/>
      <c r="I35" s="158">
        <v>0.20999999999999999</v>
      </c>
      <c r="J35" s="157">
        <f>ROUND(((SUM(BE91:BE137))*I35),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ROUND((SUM(BF91:BF137)),  2)</f>
        <v>0</v>
      </c>
      <c r="G36" s="39"/>
      <c r="H36" s="39"/>
      <c r="I36" s="158">
        <v>0.12</v>
      </c>
      <c r="J36" s="157">
        <f>ROUND(((SUM(BF91:BF137))*I36),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ROUND((SUM(BG91:BG137)),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ROUND((SUM(BH91:BH137)),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ROUND((SUM(BI91:BI137)),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4169</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J91</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4170</v>
      </c>
      <c r="E64" s="178"/>
      <c r="F64" s="178"/>
      <c r="G64" s="178"/>
      <c r="H64" s="178"/>
      <c r="I64" s="178"/>
      <c r="J64" s="179">
        <f>J92</f>
        <v>0</v>
      </c>
      <c r="K64" s="176"/>
      <c r="L64" s="180"/>
      <c r="S64" s="9"/>
      <c r="T64" s="9"/>
      <c r="U64" s="9"/>
      <c r="V64" s="9"/>
      <c r="W64" s="9"/>
      <c r="X64" s="9"/>
      <c r="Y64" s="9"/>
      <c r="Z64" s="9"/>
      <c r="AA64" s="9"/>
      <c r="AB64" s="9"/>
      <c r="AC64" s="9"/>
      <c r="AD64" s="9"/>
      <c r="AE64" s="9"/>
    </row>
    <row r="65" hidden="1" s="10" customFormat="1" ht="19.92" customHeight="1">
      <c r="A65" s="10"/>
      <c r="B65" s="181"/>
      <c r="C65" s="126"/>
      <c r="D65" s="182" t="s">
        <v>4171</v>
      </c>
      <c r="E65" s="183"/>
      <c r="F65" s="183"/>
      <c r="G65" s="183"/>
      <c r="H65" s="183"/>
      <c r="I65" s="183"/>
      <c r="J65" s="184">
        <f>J93</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4172</v>
      </c>
      <c r="E66" s="183"/>
      <c r="F66" s="183"/>
      <c r="G66" s="183"/>
      <c r="H66" s="183"/>
      <c r="I66" s="183"/>
      <c r="J66" s="184">
        <f>J105</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4173</v>
      </c>
      <c r="E67" s="183"/>
      <c r="F67" s="183"/>
      <c r="G67" s="183"/>
      <c r="H67" s="183"/>
      <c r="I67" s="183"/>
      <c r="J67" s="184">
        <f>J119</f>
        <v>0</v>
      </c>
      <c r="K67" s="126"/>
      <c r="L67" s="185"/>
      <c r="S67" s="10"/>
      <c r="T67" s="10"/>
      <c r="U67" s="10"/>
      <c r="V67" s="10"/>
      <c r="W67" s="10"/>
      <c r="X67" s="10"/>
      <c r="Y67" s="10"/>
      <c r="Z67" s="10"/>
      <c r="AA67" s="10"/>
      <c r="AB67" s="10"/>
      <c r="AC67" s="10"/>
      <c r="AD67" s="10"/>
      <c r="AE67" s="10"/>
    </row>
    <row r="68" hidden="1" s="10" customFormat="1" ht="19.92" customHeight="1">
      <c r="A68" s="10"/>
      <c r="B68" s="181"/>
      <c r="C68" s="126"/>
      <c r="D68" s="182" t="s">
        <v>4174</v>
      </c>
      <c r="E68" s="183"/>
      <c r="F68" s="183"/>
      <c r="G68" s="183"/>
      <c r="H68" s="183"/>
      <c r="I68" s="183"/>
      <c r="J68" s="184">
        <f>J128</f>
        <v>0</v>
      </c>
      <c r="K68" s="126"/>
      <c r="L68" s="185"/>
      <c r="S68" s="10"/>
      <c r="T68" s="10"/>
      <c r="U68" s="10"/>
      <c r="V68" s="10"/>
      <c r="W68" s="10"/>
      <c r="X68" s="10"/>
      <c r="Y68" s="10"/>
      <c r="Z68" s="10"/>
      <c r="AA68" s="10"/>
      <c r="AB68" s="10"/>
      <c r="AC68" s="10"/>
      <c r="AD68" s="10"/>
      <c r="AE68" s="10"/>
    </row>
    <row r="69" hidden="1" s="9" customFormat="1" ht="24.96" customHeight="1">
      <c r="A69" s="9"/>
      <c r="B69" s="175"/>
      <c r="C69" s="176"/>
      <c r="D69" s="177" t="s">
        <v>4175</v>
      </c>
      <c r="E69" s="178"/>
      <c r="F69" s="178"/>
      <c r="G69" s="178"/>
      <c r="H69" s="178"/>
      <c r="I69" s="178"/>
      <c r="J69" s="179">
        <f>J135</f>
        <v>0</v>
      </c>
      <c r="K69" s="176"/>
      <c r="L69" s="180"/>
      <c r="S69" s="9"/>
      <c r="T69" s="9"/>
      <c r="U69" s="9"/>
      <c r="V69" s="9"/>
      <c r="W69" s="9"/>
      <c r="X69" s="9"/>
      <c r="Y69" s="9"/>
      <c r="Z69" s="9"/>
      <c r="AA69" s="9"/>
      <c r="AB69" s="9"/>
      <c r="AC69" s="9"/>
      <c r="AD69" s="9"/>
      <c r="AE69" s="9"/>
    </row>
    <row r="70" hidden="1" s="2" customFormat="1" ht="21.84" customHeight="1">
      <c r="A70" s="39"/>
      <c r="B70" s="40"/>
      <c r="C70" s="41"/>
      <c r="D70" s="41"/>
      <c r="E70" s="41"/>
      <c r="F70" s="41"/>
      <c r="G70" s="41"/>
      <c r="H70" s="41"/>
      <c r="I70" s="41"/>
      <c r="J70" s="41"/>
      <c r="K70" s="41"/>
      <c r="L70" s="145"/>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5"/>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5"/>
      <c r="S75" s="39"/>
      <c r="T75" s="39"/>
      <c r="U75" s="39"/>
      <c r="V75" s="39"/>
      <c r="W75" s="39"/>
      <c r="X75" s="39"/>
      <c r="Y75" s="39"/>
      <c r="Z75" s="39"/>
      <c r="AA75" s="39"/>
      <c r="AB75" s="39"/>
      <c r="AC75" s="39"/>
      <c r="AD75" s="39"/>
      <c r="AE75" s="39"/>
    </row>
    <row r="76" s="2" customFormat="1" ht="24.96" customHeight="1">
      <c r="A76" s="39"/>
      <c r="B76" s="40"/>
      <c r="C76" s="24" t="s">
        <v>228</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170" t="str">
        <f>E7</f>
        <v>Oprava zabezpečovacího zařízení v ŽST Doudleby n. O.</v>
      </c>
      <c r="F79" s="33"/>
      <c r="G79" s="33"/>
      <c r="H79" s="33"/>
      <c r="I79" s="41"/>
      <c r="J79" s="41"/>
      <c r="K79" s="41"/>
      <c r="L79" s="145"/>
      <c r="S79" s="39"/>
      <c r="T79" s="39"/>
      <c r="U79" s="39"/>
      <c r="V79" s="39"/>
      <c r="W79" s="39"/>
      <c r="X79" s="39"/>
      <c r="Y79" s="39"/>
      <c r="Z79" s="39"/>
      <c r="AA79" s="39"/>
      <c r="AB79" s="39"/>
      <c r="AC79" s="39"/>
      <c r="AD79" s="39"/>
      <c r="AE79" s="39"/>
    </row>
    <row r="80" s="1" customFormat="1" ht="12" customHeight="1">
      <c r="B80" s="22"/>
      <c r="C80" s="33" t="s">
        <v>217</v>
      </c>
      <c r="D80" s="23"/>
      <c r="E80" s="23"/>
      <c r="F80" s="23"/>
      <c r="G80" s="23"/>
      <c r="H80" s="23"/>
      <c r="I80" s="23"/>
      <c r="J80" s="23"/>
      <c r="K80" s="23"/>
      <c r="L80" s="21"/>
    </row>
    <row r="81" s="2" customFormat="1" ht="16.5" customHeight="1">
      <c r="A81" s="39"/>
      <c r="B81" s="40"/>
      <c r="C81" s="41"/>
      <c r="D81" s="41"/>
      <c r="E81" s="170" t="s">
        <v>4169</v>
      </c>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219</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6.5" customHeight="1">
      <c r="A83" s="39"/>
      <c r="B83" s="40"/>
      <c r="C83" s="41"/>
      <c r="D83" s="41"/>
      <c r="E83" s="70" t="str">
        <f>E11</f>
        <v>R01 - Infrastruktura</v>
      </c>
      <c r="F83" s="41"/>
      <c r="G83" s="41"/>
      <c r="H83" s="41"/>
      <c r="I83" s="41"/>
      <c r="J83" s="41"/>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ŽST Doudleby nad Orlicí</v>
      </c>
      <c r="G85" s="41"/>
      <c r="H85" s="41"/>
      <c r="I85" s="33" t="s">
        <v>23</v>
      </c>
      <c r="J85" s="73" t="str">
        <f>IF(J14="","",J14)</f>
        <v>23. 6. 2026</v>
      </c>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Správa železnic, státní organizace, OŘ HK</v>
      </c>
      <c r="G87" s="41"/>
      <c r="H87" s="41"/>
      <c r="I87" s="33" t="s">
        <v>31</v>
      </c>
      <c r="J87" s="37" t="str">
        <f>E23</f>
        <v>Signal Projekt, s.r.o.</v>
      </c>
      <c r="K87" s="41"/>
      <c r="L87" s="145"/>
      <c r="S87" s="39"/>
      <c r="T87" s="39"/>
      <c r="U87" s="39"/>
      <c r="V87" s="39"/>
      <c r="W87" s="39"/>
      <c r="X87" s="39"/>
      <c r="Y87" s="39"/>
      <c r="Z87" s="39"/>
      <c r="AA87" s="39"/>
      <c r="AB87" s="39"/>
      <c r="AC87" s="39"/>
      <c r="AD87" s="39"/>
      <c r="AE87" s="39"/>
    </row>
    <row r="88" s="2" customFormat="1" ht="15.15" customHeight="1">
      <c r="A88" s="39"/>
      <c r="B88" s="40"/>
      <c r="C88" s="33" t="s">
        <v>29</v>
      </c>
      <c r="D88" s="41"/>
      <c r="E88" s="41"/>
      <c r="F88" s="28" t="str">
        <f>IF(E20="","",E20)</f>
        <v>Vyplň údaj</v>
      </c>
      <c r="G88" s="41"/>
      <c r="H88" s="41"/>
      <c r="I88" s="33" t="s">
        <v>35</v>
      </c>
      <c r="J88" s="37" t="str">
        <f>E26</f>
        <v>Martin Vánský</v>
      </c>
      <c r="K88" s="41"/>
      <c r="L88" s="145"/>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5"/>
      <c r="S89" s="39"/>
      <c r="T89" s="39"/>
      <c r="U89" s="39"/>
      <c r="V89" s="39"/>
      <c r="W89" s="39"/>
      <c r="X89" s="39"/>
      <c r="Y89" s="39"/>
      <c r="Z89" s="39"/>
      <c r="AA89" s="39"/>
      <c r="AB89" s="39"/>
      <c r="AC89" s="39"/>
      <c r="AD89" s="39"/>
      <c r="AE89" s="39"/>
    </row>
    <row r="90" s="11" customFormat="1" ht="29.28" customHeight="1">
      <c r="A90" s="186"/>
      <c r="B90" s="187"/>
      <c r="C90" s="188" t="s">
        <v>229</v>
      </c>
      <c r="D90" s="189" t="s">
        <v>58</v>
      </c>
      <c r="E90" s="189" t="s">
        <v>54</v>
      </c>
      <c r="F90" s="189" t="s">
        <v>55</v>
      </c>
      <c r="G90" s="189" t="s">
        <v>230</v>
      </c>
      <c r="H90" s="189" t="s">
        <v>231</v>
      </c>
      <c r="I90" s="189" t="s">
        <v>232</v>
      </c>
      <c r="J90" s="189" t="s">
        <v>223</v>
      </c>
      <c r="K90" s="190" t="s">
        <v>233</v>
      </c>
      <c r="L90" s="191"/>
      <c r="M90" s="93" t="s">
        <v>19</v>
      </c>
      <c r="N90" s="94" t="s">
        <v>43</v>
      </c>
      <c r="O90" s="94" t="s">
        <v>234</v>
      </c>
      <c r="P90" s="94" t="s">
        <v>235</v>
      </c>
      <c r="Q90" s="94" t="s">
        <v>236</v>
      </c>
      <c r="R90" s="94" t="s">
        <v>237</v>
      </c>
      <c r="S90" s="94" t="s">
        <v>238</v>
      </c>
      <c r="T90" s="95" t="s">
        <v>239</v>
      </c>
      <c r="U90" s="186"/>
      <c r="V90" s="186"/>
      <c r="W90" s="186"/>
      <c r="X90" s="186"/>
      <c r="Y90" s="186"/>
      <c r="Z90" s="186"/>
      <c r="AA90" s="186"/>
      <c r="AB90" s="186"/>
      <c r="AC90" s="186"/>
      <c r="AD90" s="186"/>
      <c r="AE90" s="186"/>
    </row>
    <row r="91" s="2" customFormat="1" ht="22.8" customHeight="1">
      <c r="A91" s="39"/>
      <c r="B91" s="40"/>
      <c r="C91" s="100" t="s">
        <v>240</v>
      </c>
      <c r="D91" s="41"/>
      <c r="E91" s="41"/>
      <c r="F91" s="41"/>
      <c r="G91" s="41"/>
      <c r="H91" s="41"/>
      <c r="I91" s="41"/>
      <c r="J91" s="192">
        <f>BK91</f>
        <v>0</v>
      </c>
      <c r="K91" s="41"/>
      <c r="L91" s="45"/>
      <c r="M91" s="96"/>
      <c r="N91" s="193"/>
      <c r="O91" s="97"/>
      <c r="P91" s="194">
        <f>P92+P135</f>
        <v>0</v>
      </c>
      <c r="Q91" s="97"/>
      <c r="R91" s="194">
        <f>R92+R135</f>
        <v>0</v>
      </c>
      <c r="S91" s="97"/>
      <c r="T91" s="195">
        <f>T92+T135</f>
        <v>0</v>
      </c>
      <c r="U91" s="39"/>
      <c r="V91" s="39"/>
      <c r="W91" s="39"/>
      <c r="X91" s="39"/>
      <c r="Y91" s="39"/>
      <c r="Z91" s="39"/>
      <c r="AA91" s="39"/>
      <c r="AB91" s="39"/>
      <c r="AC91" s="39"/>
      <c r="AD91" s="39"/>
      <c r="AE91" s="39"/>
      <c r="AT91" s="18" t="s">
        <v>72</v>
      </c>
      <c r="AU91" s="18" t="s">
        <v>224</v>
      </c>
      <c r="BK91" s="196">
        <f>BK92+BK135</f>
        <v>0</v>
      </c>
    </row>
    <row r="92" s="12" customFormat="1" ht="25.92" customHeight="1">
      <c r="A92" s="12"/>
      <c r="B92" s="197"/>
      <c r="C92" s="198"/>
      <c r="D92" s="199" t="s">
        <v>72</v>
      </c>
      <c r="E92" s="200" t="s">
        <v>84</v>
      </c>
      <c r="F92" s="200" t="s">
        <v>4176</v>
      </c>
      <c r="G92" s="198"/>
      <c r="H92" s="198"/>
      <c r="I92" s="201"/>
      <c r="J92" s="202">
        <f>BK92</f>
        <v>0</v>
      </c>
      <c r="K92" s="198"/>
      <c r="L92" s="203"/>
      <c r="M92" s="204"/>
      <c r="N92" s="205"/>
      <c r="O92" s="205"/>
      <c r="P92" s="206">
        <f>P93+P105+P119+P128</f>
        <v>0</v>
      </c>
      <c r="Q92" s="205"/>
      <c r="R92" s="206">
        <f>R93+R105+R119+R128</f>
        <v>0</v>
      </c>
      <c r="S92" s="205"/>
      <c r="T92" s="207">
        <f>T93+T105+T119+T128</f>
        <v>0</v>
      </c>
      <c r="U92" s="12"/>
      <c r="V92" s="12"/>
      <c r="W92" s="12"/>
      <c r="X92" s="12"/>
      <c r="Y92" s="12"/>
      <c r="Z92" s="12"/>
      <c r="AA92" s="12"/>
      <c r="AB92" s="12"/>
      <c r="AC92" s="12"/>
      <c r="AD92" s="12"/>
      <c r="AE92" s="12"/>
      <c r="AR92" s="208" t="s">
        <v>80</v>
      </c>
      <c r="AT92" s="209" t="s">
        <v>72</v>
      </c>
      <c r="AU92" s="209" t="s">
        <v>73</v>
      </c>
      <c r="AY92" s="208" t="s">
        <v>244</v>
      </c>
      <c r="BK92" s="210">
        <f>BK93+BK105+BK119+BK128</f>
        <v>0</v>
      </c>
    </row>
    <row r="93" s="12" customFormat="1" ht="22.8" customHeight="1">
      <c r="A93" s="12"/>
      <c r="B93" s="197"/>
      <c r="C93" s="198"/>
      <c r="D93" s="199" t="s">
        <v>72</v>
      </c>
      <c r="E93" s="211" t="s">
        <v>3029</v>
      </c>
      <c r="F93" s="211" t="s">
        <v>4177</v>
      </c>
      <c r="G93" s="198"/>
      <c r="H93" s="198"/>
      <c r="I93" s="201"/>
      <c r="J93" s="212">
        <f>BK93</f>
        <v>0</v>
      </c>
      <c r="K93" s="198"/>
      <c r="L93" s="203"/>
      <c r="M93" s="204"/>
      <c r="N93" s="205"/>
      <c r="O93" s="205"/>
      <c r="P93" s="206">
        <f>SUM(P94:P104)</f>
        <v>0</v>
      </c>
      <c r="Q93" s="205"/>
      <c r="R93" s="206">
        <f>SUM(R94:R104)</f>
        <v>0</v>
      </c>
      <c r="S93" s="205"/>
      <c r="T93" s="207">
        <f>SUM(T94:T104)</f>
        <v>0</v>
      </c>
      <c r="U93" s="12"/>
      <c r="V93" s="12"/>
      <c r="W93" s="12"/>
      <c r="X93" s="12"/>
      <c r="Y93" s="12"/>
      <c r="Z93" s="12"/>
      <c r="AA93" s="12"/>
      <c r="AB93" s="12"/>
      <c r="AC93" s="12"/>
      <c r="AD93" s="12"/>
      <c r="AE93" s="12"/>
      <c r="AR93" s="208" t="s">
        <v>80</v>
      </c>
      <c r="AT93" s="209" t="s">
        <v>72</v>
      </c>
      <c r="AU93" s="209" t="s">
        <v>80</v>
      </c>
      <c r="AY93" s="208" t="s">
        <v>244</v>
      </c>
      <c r="BK93" s="210">
        <f>SUM(BK94:BK104)</f>
        <v>0</v>
      </c>
    </row>
    <row r="94" s="2" customFormat="1" ht="24.15" customHeight="1">
      <c r="A94" s="39"/>
      <c r="B94" s="40"/>
      <c r="C94" s="231" t="s">
        <v>80</v>
      </c>
      <c r="D94" s="231" t="s">
        <v>241</v>
      </c>
      <c r="E94" s="232" t="s">
        <v>4178</v>
      </c>
      <c r="F94" s="233" t="s">
        <v>4179</v>
      </c>
      <c r="G94" s="234" t="s">
        <v>258</v>
      </c>
      <c r="H94" s="235">
        <v>5</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4180</v>
      </c>
    </row>
    <row r="95" s="2" customFormat="1">
      <c r="A95" s="39"/>
      <c r="B95" s="40"/>
      <c r="C95" s="41"/>
      <c r="D95" s="241" t="s">
        <v>282</v>
      </c>
      <c r="E95" s="41"/>
      <c r="F95" s="242" t="s">
        <v>4181</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282</v>
      </c>
      <c r="AU95" s="18" t="s">
        <v>82</v>
      </c>
    </row>
    <row r="96" s="2" customFormat="1" ht="21.75" customHeight="1">
      <c r="A96" s="39"/>
      <c r="B96" s="40"/>
      <c r="C96" s="213" t="s">
        <v>82</v>
      </c>
      <c r="D96" s="213" t="s">
        <v>247</v>
      </c>
      <c r="E96" s="214" t="s">
        <v>4182</v>
      </c>
      <c r="F96" s="215" t="s">
        <v>4183</v>
      </c>
      <c r="G96" s="216" t="s">
        <v>258</v>
      </c>
      <c r="H96" s="217">
        <v>5</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252</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252</v>
      </c>
      <c r="BM96" s="224" t="s">
        <v>4184</v>
      </c>
    </row>
    <row r="97" s="2" customFormat="1">
      <c r="A97" s="39"/>
      <c r="B97" s="40"/>
      <c r="C97" s="41"/>
      <c r="D97" s="241" t="s">
        <v>282</v>
      </c>
      <c r="E97" s="41"/>
      <c r="F97" s="242" t="s">
        <v>4181</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282</v>
      </c>
      <c r="AU97" s="18" t="s">
        <v>82</v>
      </c>
    </row>
    <row r="98" s="2" customFormat="1" ht="21.75" customHeight="1">
      <c r="A98" s="39"/>
      <c r="B98" s="40"/>
      <c r="C98" s="231" t="s">
        <v>243</v>
      </c>
      <c r="D98" s="231" t="s">
        <v>241</v>
      </c>
      <c r="E98" s="232" t="s">
        <v>4185</v>
      </c>
      <c r="F98" s="233" t="s">
        <v>4186</v>
      </c>
      <c r="G98" s="234" t="s">
        <v>258</v>
      </c>
      <c r="H98" s="235">
        <v>15</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4187</v>
      </c>
    </row>
    <row r="99" s="2" customFormat="1">
      <c r="A99" s="39"/>
      <c r="B99" s="40"/>
      <c r="C99" s="41"/>
      <c r="D99" s="241" t="s">
        <v>282</v>
      </c>
      <c r="E99" s="41"/>
      <c r="F99" s="242" t="s">
        <v>4181</v>
      </c>
      <c r="G99" s="41"/>
      <c r="H99" s="41"/>
      <c r="I99" s="228"/>
      <c r="J99" s="41"/>
      <c r="K99" s="41"/>
      <c r="L99" s="45"/>
      <c r="M99" s="229"/>
      <c r="N99" s="230"/>
      <c r="O99" s="85"/>
      <c r="P99" s="85"/>
      <c r="Q99" s="85"/>
      <c r="R99" s="85"/>
      <c r="S99" s="85"/>
      <c r="T99" s="86"/>
      <c r="U99" s="39"/>
      <c r="V99" s="39"/>
      <c r="W99" s="39"/>
      <c r="X99" s="39"/>
      <c r="Y99" s="39"/>
      <c r="Z99" s="39"/>
      <c r="AA99" s="39"/>
      <c r="AB99" s="39"/>
      <c r="AC99" s="39"/>
      <c r="AD99" s="39"/>
      <c r="AE99" s="39"/>
      <c r="AT99" s="18" t="s">
        <v>282</v>
      </c>
      <c r="AU99" s="18" t="s">
        <v>82</v>
      </c>
    </row>
    <row r="100" s="2" customFormat="1" ht="21.75" customHeight="1">
      <c r="A100" s="39"/>
      <c r="B100" s="40"/>
      <c r="C100" s="213" t="s">
        <v>264</v>
      </c>
      <c r="D100" s="213" t="s">
        <v>247</v>
      </c>
      <c r="E100" s="214" t="s">
        <v>4188</v>
      </c>
      <c r="F100" s="215" t="s">
        <v>4189</v>
      </c>
      <c r="G100" s="216" t="s">
        <v>258</v>
      </c>
      <c r="H100" s="217">
        <v>15</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252</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252</v>
      </c>
      <c r="BM100" s="224" t="s">
        <v>4190</v>
      </c>
    </row>
    <row r="101" s="2" customFormat="1">
      <c r="A101" s="39"/>
      <c r="B101" s="40"/>
      <c r="C101" s="41"/>
      <c r="D101" s="241" t="s">
        <v>282</v>
      </c>
      <c r="E101" s="41"/>
      <c r="F101" s="242" t="s">
        <v>4181</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282</v>
      </c>
      <c r="AU101" s="18" t="s">
        <v>82</v>
      </c>
    </row>
    <row r="102" s="2" customFormat="1" ht="24.15" customHeight="1">
      <c r="A102" s="39"/>
      <c r="B102" s="40"/>
      <c r="C102" s="213" t="s">
        <v>269</v>
      </c>
      <c r="D102" s="213" t="s">
        <v>247</v>
      </c>
      <c r="E102" s="214" t="s">
        <v>4191</v>
      </c>
      <c r="F102" s="215" t="s">
        <v>4192</v>
      </c>
      <c r="G102" s="216" t="s">
        <v>258</v>
      </c>
      <c r="H102" s="217">
        <v>1</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80</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80</v>
      </c>
      <c r="BM102" s="224" t="s">
        <v>4193</v>
      </c>
    </row>
    <row r="103" s="2" customFormat="1" ht="16.5" customHeight="1">
      <c r="A103" s="39"/>
      <c r="B103" s="40"/>
      <c r="C103" s="231" t="s">
        <v>275</v>
      </c>
      <c r="D103" s="231" t="s">
        <v>241</v>
      </c>
      <c r="E103" s="232" t="s">
        <v>361</v>
      </c>
      <c r="F103" s="233" t="s">
        <v>362</v>
      </c>
      <c r="G103" s="234" t="s">
        <v>363</v>
      </c>
      <c r="H103" s="235">
        <v>0.12</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4194</v>
      </c>
    </row>
    <row r="104" s="2" customFormat="1" ht="16.5" customHeight="1">
      <c r="A104" s="39"/>
      <c r="B104" s="40"/>
      <c r="C104" s="213" t="s">
        <v>288</v>
      </c>
      <c r="D104" s="213" t="s">
        <v>247</v>
      </c>
      <c r="E104" s="214" t="s">
        <v>357</v>
      </c>
      <c r="F104" s="215" t="s">
        <v>358</v>
      </c>
      <c r="G104" s="216" t="s">
        <v>258</v>
      </c>
      <c r="H104" s="217">
        <v>12</v>
      </c>
      <c r="I104" s="218"/>
      <c r="J104" s="219">
        <f>ROUND(I104*H104,2)</f>
        <v>0</v>
      </c>
      <c r="K104" s="215" t="s">
        <v>359</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80</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80</v>
      </c>
      <c r="BM104" s="224" t="s">
        <v>4195</v>
      </c>
    </row>
    <row r="105" s="12" customFormat="1" ht="22.8" customHeight="1">
      <c r="A105" s="12"/>
      <c r="B105" s="197"/>
      <c r="C105" s="198"/>
      <c r="D105" s="199" t="s">
        <v>72</v>
      </c>
      <c r="E105" s="211" t="s">
        <v>3076</v>
      </c>
      <c r="F105" s="211" t="s">
        <v>4196</v>
      </c>
      <c r="G105" s="198"/>
      <c r="H105" s="198"/>
      <c r="I105" s="201"/>
      <c r="J105" s="212">
        <f>BK105</f>
        <v>0</v>
      </c>
      <c r="K105" s="198"/>
      <c r="L105" s="203"/>
      <c r="M105" s="204"/>
      <c r="N105" s="205"/>
      <c r="O105" s="205"/>
      <c r="P105" s="206">
        <f>SUM(P106:P118)</f>
        <v>0</v>
      </c>
      <c r="Q105" s="205"/>
      <c r="R105" s="206">
        <f>SUM(R106:R118)</f>
        <v>0</v>
      </c>
      <c r="S105" s="205"/>
      <c r="T105" s="207">
        <f>SUM(T106:T118)</f>
        <v>0</v>
      </c>
      <c r="U105" s="12"/>
      <c r="V105" s="12"/>
      <c r="W105" s="12"/>
      <c r="X105" s="12"/>
      <c r="Y105" s="12"/>
      <c r="Z105" s="12"/>
      <c r="AA105" s="12"/>
      <c r="AB105" s="12"/>
      <c r="AC105" s="12"/>
      <c r="AD105" s="12"/>
      <c r="AE105" s="12"/>
      <c r="AR105" s="208" t="s">
        <v>80</v>
      </c>
      <c r="AT105" s="209" t="s">
        <v>72</v>
      </c>
      <c r="AU105" s="209" t="s">
        <v>80</v>
      </c>
      <c r="AY105" s="208" t="s">
        <v>244</v>
      </c>
      <c r="BK105" s="210">
        <f>SUM(BK106:BK118)</f>
        <v>0</v>
      </c>
    </row>
    <row r="106" s="2" customFormat="1" ht="21.75" customHeight="1">
      <c r="A106" s="39"/>
      <c r="B106" s="40"/>
      <c r="C106" s="231" t="s">
        <v>263</v>
      </c>
      <c r="D106" s="231" t="s">
        <v>241</v>
      </c>
      <c r="E106" s="232" t="s">
        <v>2092</v>
      </c>
      <c r="F106" s="233" t="s">
        <v>2093</v>
      </c>
      <c r="G106" s="234" t="s">
        <v>250</v>
      </c>
      <c r="H106" s="235">
        <v>115</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4197</v>
      </c>
    </row>
    <row r="107" s="14" customFormat="1">
      <c r="A107" s="14"/>
      <c r="B107" s="253"/>
      <c r="C107" s="254"/>
      <c r="D107" s="241" t="s">
        <v>284</v>
      </c>
      <c r="E107" s="255" t="s">
        <v>19</v>
      </c>
      <c r="F107" s="256" t="s">
        <v>4198</v>
      </c>
      <c r="G107" s="254"/>
      <c r="H107" s="257">
        <v>115</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80</v>
      </c>
      <c r="AY107" s="263" t="s">
        <v>244</v>
      </c>
    </row>
    <row r="108" s="2" customFormat="1" ht="21.75" customHeight="1">
      <c r="A108" s="39"/>
      <c r="B108" s="40"/>
      <c r="C108" s="231" t="s">
        <v>302</v>
      </c>
      <c r="D108" s="231" t="s">
        <v>241</v>
      </c>
      <c r="E108" s="232" t="s">
        <v>4199</v>
      </c>
      <c r="F108" s="233" t="s">
        <v>4200</v>
      </c>
      <c r="G108" s="234" t="s">
        <v>250</v>
      </c>
      <c r="H108" s="235">
        <v>10</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4201</v>
      </c>
    </row>
    <row r="109" s="2" customFormat="1">
      <c r="A109" s="39"/>
      <c r="B109" s="40"/>
      <c r="C109" s="41"/>
      <c r="D109" s="241" t="s">
        <v>282</v>
      </c>
      <c r="E109" s="41"/>
      <c r="F109" s="242" t="s">
        <v>4202</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82</v>
      </c>
    </row>
    <row r="110" s="2" customFormat="1" ht="21.75" customHeight="1">
      <c r="A110" s="39"/>
      <c r="B110" s="40"/>
      <c r="C110" s="213" t="s">
        <v>308</v>
      </c>
      <c r="D110" s="213" t="s">
        <v>247</v>
      </c>
      <c r="E110" s="214" t="s">
        <v>897</v>
      </c>
      <c r="F110" s="215" t="s">
        <v>898</v>
      </c>
      <c r="G110" s="216" t="s">
        <v>250</v>
      </c>
      <c r="H110" s="217">
        <v>125</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264</v>
      </c>
      <c r="AT110" s="224" t="s">
        <v>247</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264</v>
      </c>
      <c r="BM110" s="224" t="s">
        <v>4203</v>
      </c>
    </row>
    <row r="111" s="2" customFormat="1" ht="44.25" customHeight="1">
      <c r="A111" s="39"/>
      <c r="B111" s="40"/>
      <c r="C111" s="213" t="s">
        <v>313</v>
      </c>
      <c r="D111" s="213" t="s">
        <v>247</v>
      </c>
      <c r="E111" s="214" t="s">
        <v>900</v>
      </c>
      <c r="F111" s="215" t="s">
        <v>901</v>
      </c>
      <c r="G111" s="216" t="s">
        <v>258</v>
      </c>
      <c r="H111" s="217">
        <v>16</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391</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391</v>
      </c>
      <c r="BM111" s="224" t="s">
        <v>4204</v>
      </c>
    </row>
    <row r="112" s="2" customFormat="1" ht="24.15" customHeight="1">
      <c r="A112" s="39"/>
      <c r="B112" s="40"/>
      <c r="C112" s="213" t="s">
        <v>8</v>
      </c>
      <c r="D112" s="213" t="s">
        <v>247</v>
      </c>
      <c r="E112" s="214" t="s">
        <v>4205</v>
      </c>
      <c r="F112" s="215" t="s">
        <v>4206</v>
      </c>
      <c r="G112" s="216" t="s">
        <v>258</v>
      </c>
      <c r="H112" s="217">
        <v>13</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391</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391</v>
      </c>
      <c r="BM112" s="224" t="s">
        <v>4207</v>
      </c>
    </row>
    <row r="113" s="2" customFormat="1">
      <c r="A113" s="39"/>
      <c r="B113" s="40"/>
      <c r="C113" s="41"/>
      <c r="D113" s="241" t="s">
        <v>282</v>
      </c>
      <c r="E113" s="41"/>
      <c r="F113" s="242" t="s">
        <v>4202</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282</v>
      </c>
      <c r="AU113" s="18" t="s">
        <v>82</v>
      </c>
    </row>
    <row r="114" s="2" customFormat="1" ht="24.15" customHeight="1">
      <c r="A114" s="39"/>
      <c r="B114" s="40"/>
      <c r="C114" s="231" t="s">
        <v>322</v>
      </c>
      <c r="D114" s="231" t="s">
        <v>241</v>
      </c>
      <c r="E114" s="232" t="s">
        <v>3271</v>
      </c>
      <c r="F114" s="233" t="s">
        <v>3272</v>
      </c>
      <c r="G114" s="234" t="s">
        <v>258</v>
      </c>
      <c r="H114" s="235">
        <v>1.3</v>
      </c>
      <c r="I114" s="236"/>
      <c r="J114" s="237">
        <f>ROUND(I114*H114,2)</f>
        <v>0</v>
      </c>
      <c r="K114" s="233" t="s">
        <v>359</v>
      </c>
      <c r="L114" s="238"/>
      <c r="M114" s="239" t="s">
        <v>19</v>
      </c>
      <c r="N114" s="240"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364</v>
      </c>
      <c r="AT114" s="224" t="s">
        <v>241</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4208</v>
      </c>
    </row>
    <row r="115" s="2" customFormat="1">
      <c r="A115" s="39"/>
      <c r="B115" s="40"/>
      <c r="C115" s="41"/>
      <c r="D115" s="241" t="s">
        <v>282</v>
      </c>
      <c r="E115" s="41"/>
      <c r="F115" s="242" t="s">
        <v>3274</v>
      </c>
      <c r="G115" s="41"/>
      <c r="H115" s="41"/>
      <c r="I115" s="228"/>
      <c r="J115" s="41"/>
      <c r="K115" s="41"/>
      <c r="L115" s="45"/>
      <c r="M115" s="229"/>
      <c r="N115" s="230"/>
      <c r="O115" s="85"/>
      <c r="P115" s="85"/>
      <c r="Q115" s="85"/>
      <c r="R115" s="85"/>
      <c r="S115" s="85"/>
      <c r="T115" s="86"/>
      <c r="U115" s="39"/>
      <c r="V115" s="39"/>
      <c r="W115" s="39"/>
      <c r="X115" s="39"/>
      <c r="Y115" s="39"/>
      <c r="Z115" s="39"/>
      <c r="AA115" s="39"/>
      <c r="AB115" s="39"/>
      <c r="AC115" s="39"/>
      <c r="AD115" s="39"/>
      <c r="AE115" s="39"/>
      <c r="AT115" s="18" t="s">
        <v>282</v>
      </c>
      <c r="AU115" s="18" t="s">
        <v>82</v>
      </c>
    </row>
    <row r="116" s="2" customFormat="1" ht="24.15" customHeight="1">
      <c r="A116" s="39"/>
      <c r="B116" s="40"/>
      <c r="C116" s="213" t="s">
        <v>327</v>
      </c>
      <c r="D116" s="213" t="s">
        <v>247</v>
      </c>
      <c r="E116" s="214" t="s">
        <v>3275</v>
      </c>
      <c r="F116" s="215" t="s">
        <v>3276</v>
      </c>
      <c r="G116" s="216" t="s">
        <v>258</v>
      </c>
      <c r="H116" s="217">
        <v>2</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391</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391</v>
      </c>
      <c r="BM116" s="224" t="s">
        <v>4209</v>
      </c>
    </row>
    <row r="117" s="2" customFormat="1" ht="16.5" customHeight="1">
      <c r="A117" s="39"/>
      <c r="B117" s="40"/>
      <c r="C117" s="231" t="s">
        <v>332</v>
      </c>
      <c r="D117" s="231" t="s">
        <v>241</v>
      </c>
      <c r="E117" s="232" t="s">
        <v>3278</v>
      </c>
      <c r="F117" s="233" t="s">
        <v>3279</v>
      </c>
      <c r="G117" s="234" t="s">
        <v>258</v>
      </c>
      <c r="H117" s="235">
        <v>20</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364</v>
      </c>
      <c r="AT117" s="224" t="s">
        <v>241</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4210</v>
      </c>
    </row>
    <row r="118" s="2" customFormat="1" ht="24.15" customHeight="1">
      <c r="A118" s="39"/>
      <c r="B118" s="40"/>
      <c r="C118" s="213" t="s">
        <v>252</v>
      </c>
      <c r="D118" s="213" t="s">
        <v>247</v>
      </c>
      <c r="E118" s="214" t="s">
        <v>3285</v>
      </c>
      <c r="F118" s="215" t="s">
        <v>3286</v>
      </c>
      <c r="G118" s="216" t="s">
        <v>250</v>
      </c>
      <c r="H118" s="217">
        <v>60</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252</v>
      </c>
      <c r="AT118" s="224" t="s">
        <v>247</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252</v>
      </c>
      <c r="BM118" s="224" t="s">
        <v>4211</v>
      </c>
    </row>
    <row r="119" s="12" customFormat="1" ht="22.8" customHeight="1">
      <c r="A119" s="12"/>
      <c r="B119" s="197"/>
      <c r="C119" s="198"/>
      <c r="D119" s="199" t="s">
        <v>72</v>
      </c>
      <c r="E119" s="211" t="s">
        <v>4212</v>
      </c>
      <c r="F119" s="211" t="s">
        <v>4213</v>
      </c>
      <c r="G119" s="198"/>
      <c r="H119" s="198"/>
      <c r="I119" s="201"/>
      <c r="J119" s="212">
        <f>BK119</f>
        <v>0</v>
      </c>
      <c r="K119" s="198"/>
      <c r="L119" s="203"/>
      <c r="M119" s="204"/>
      <c r="N119" s="205"/>
      <c r="O119" s="205"/>
      <c r="P119" s="206">
        <f>SUM(P120:P127)</f>
        <v>0</v>
      </c>
      <c r="Q119" s="205"/>
      <c r="R119" s="206">
        <f>SUM(R120:R127)</f>
        <v>0</v>
      </c>
      <c r="S119" s="205"/>
      <c r="T119" s="207">
        <f>SUM(T120:T127)</f>
        <v>0</v>
      </c>
      <c r="U119" s="12"/>
      <c r="V119" s="12"/>
      <c r="W119" s="12"/>
      <c r="X119" s="12"/>
      <c r="Y119" s="12"/>
      <c r="Z119" s="12"/>
      <c r="AA119" s="12"/>
      <c r="AB119" s="12"/>
      <c r="AC119" s="12"/>
      <c r="AD119" s="12"/>
      <c r="AE119" s="12"/>
      <c r="AR119" s="208" t="s">
        <v>80</v>
      </c>
      <c r="AT119" s="209" t="s">
        <v>72</v>
      </c>
      <c r="AU119" s="209" t="s">
        <v>80</v>
      </c>
      <c r="AY119" s="208" t="s">
        <v>244</v>
      </c>
      <c r="BK119" s="210">
        <f>SUM(BK120:BK127)</f>
        <v>0</v>
      </c>
    </row>
    <row r="120" s="2" customFormat="1" ht="21.75" customHeight="1">
      <c r="A120" s="39"/>
      <c r="B120" s="40"/>
      <c r="C120" s="231" t="s">
        <v>411</v>
      </c>
      <c r="D120" s="231" t="s">
        <v>241</v>
      </c>
      <c r="E120" s="232" t="s">
        <v>4214</v>
      </c>
      <c r="F120" s="233" t="s">
        <v>4215</v>
      </c>
      <c r="G120" s="234" t="s">
        <v>258</v>
      </c>
      <c r="H120" s="235">
        <v>10</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364</v>
      </c>
      <c r="AT120" s="224" t="s">
        <v>241</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4216</v>
      </c>
    </row>
    <row r="121" s="2" customFormat="1">
      <c r="A121" s="39"/>
      <c r="B121" s="40"/>
      <c r="C121" s="41"/>
      <c r="D121" s="241" t="s">
        <v>282</v>
      </c>
      <c r="E121" s="41"/>
      <c r="F121" s="242" t="s">
        <v>4217</v>
      </c>
      <c r="G121" s="41"/>
      <c r="H121" s="41"/>
      <c r="I121" s="228"/>
      <c r="J121" s="41"/>
      <c r="K121" s="41"/>
      <c r="L121" s="45"/>
      <c r="M121" s="229"/>
      <c r="N121" s="230"/>
      <c r="O121" s="85"/>
      <c r="P121" s="85"/>
      <c r="Q121" s="85"/>
      <c r="R121" s="85"/>
      <c r="S121" s="85"/>
      <c r="T121" s="86"/>
      <c r="U121" s="39"/>
      <c r="V121" s="39"/>
      <c r="W121" s="39"/>
      <c r="X121" s="39"/>
      <c r="Y121" s="39"/>
      <c r="Z121" s="39"/>
      <c r="AA121" s="39"/>
      <c r="AB121" s="39"/>
      <c r="AC121" s="39"/>
      <c r="AD121" s="39"/>
      <c r="AE121" s="39"/>
      <c r="AT121" s="18" t="s">
        <v>282</v>
      </c>
      <c r="AU121" s="18" t="s">
        <v>82</v>
      </c>
    </row>
    <row r="122" s="2" customFormat="1" ht="21.75" customHeight="1">
      <c r="A122" s="39"/>
      <c r="B122" s="40"/>
      <c r="C122" s="213" t="s">
        <v>416</v>
      </c>
      <c r="D122" s="213" t="s">
        <v>247</v>
      </c>
      <c r="E122" s="214" t="s">
        <v>4218</v>
      </c>
      <c r="F122" s="215" t="s">
        <v>4219</v>
      </c>
      <c r="G122" s="216" t="s">
        <v>258</v>
      </c>
      <c r="H122" s="217">
        <v>10</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252</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252</v>
      </c>
      <c r="BM122" s="224" t="s">
        <v>4220</v>
      </c>
    </row>
    <row r="123" s="2" customFormat="1">
      <c r="A123" s="39"/>
      <c r="B123" s="40"/>
      <c r="C123" s="41"/>
      <c r="D123" s="241" t="s">
        <v>282</v>
      </c>
      <c r="E123" s="41"/>
      <c r="F123" s="242" t="s">
        <v>4217</v>
      </c>
      <c r="G123" s="41"/>
      <c r="H123" s="41"/>
      <c r="I123" s="228"/>
      <c r="J123" s="41"/>
      <c r="K123" s="41"/>
      <c r="L123" s="45"/>
      <c r="M123" s="229"/>
      <c r="N123" s="230"/>
      <c r="O123" s="85"/>
      <c r="P123" s="85"/>
      <c r="Q123" s="85"/>
      <c r="R123" s="85"/>
      <c r="S123" s="85"/>
      <c r="T123" s="86"/>
      <c r="U123" s="39"/>
      <c r="V123" s="39"/>
      <c r="W123" s="39"/>
      <c r="X123" s="39"/>
      <c r="Y123" s="39"/>
      <c r="Z123" s="39"/>
      <c r="AA123" s="39"/>
      <c r="AB123" s="39"/>
      <c r="AC123" s="39"/>
      <c r="AD123" s="39"/>
      <c r="AE123" s="39"/>
      <c r="AT123" s="18" t="s">
        <v>282</v>
      </c>
      <c r="AU123" s="18" t="s">
        <v>82</v>
      </c>
    </row>
    <row r="124" s="2" customFormat="1" ht="24.15" customHeight="1">
      <c r="A124" s="39"/>
      <c r="B124" s="40"/>
      <c r="C124" s="231" t="s">
        <v>420</v>
      </c>
      <c r="D124" s="231" t="s">
        <v>241</v>
      </c>
      <c r="E124" s="232" t="s">
        <v>4221</v>
      </c>
      <c r="F124" s="233" t="s">
        <v>4222</v>
      </c>
      <c r="G124" s="234" t="s">
        <v>258</v>
      </c>
      <c r="H124" s="235">
        <v>10</v>
      </c>
      <c r="I124" s="236"/>
      <c r="J124" s="237">
        <f>ROUND(I124*H124,2)</f>
        <v>0</v>
      </c>
      <c r="K124" s="233" t="s">
        <v>359</v>
      </c>
      <c r="L124" s="238"/>
      <c r="M124" s="239" t="s">
        <v>19</v>
      </c>
      <c r="N124" s="240"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364</v>
      </c>
      <c r="AT124" s="224" t="s">
        <v>241</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4223</v>
      </c>
    </row>
    <row r="125" s="2" customFormat="1">
      <c r="A125" s="39"/>
      <c r="B125" s="40"/>
      <c r="C125" s="41"/>
      <c r="D125" s="241" t="s">
        <v>282</v>
      </c>
      <c r="E125" s="41"/>
      <c r="F125" s="242" t="s">
        <v>4217</v>
      </c>
      <c r="G125" s="41"/>
      <c r="H125" s="41"/>
      <c r="I125" s="228"/>
      <c r="J125" s="41"/>
      <c r="K125" s="41"/>
      <c r="L125" s="45"/>
      <c r="M125" s="229"/>
      <c r="N125" s="230"/>
      <c r="O125" s="85"/>
      <c r="P125" s="85"/>
      <c r="Q125" s="85"/>
      <c r="R125" s="85"/>
      <c r="S125" s="85"/>
      <c r="T125" s="86"/>
      <c r="U125" s="39"/>
      <c r="V125" s="39"/>
      <c r="W125" s="39"/>
      <c r="X125" s="39"/>
      <c r="Y125" s="39"/>
      <c r="Z125" s="39"/>
      <c r="AA125" s="39"/>
      <c r="AB125" s="39"/>
      <c r="AC125" s="39"/>
      <c r="AD125" s="39"/>
      <c r="AE125" s="39"/>
      <c r="AT125" s="18" t="s">
        <v>282</v>
      </c>
      <c r="AU125" s="18" t="s">
        <v>82</v>
      </c>
    </row>
    <row r="126" s="2" customFormat="1" ht="24.15" customHeight="1">
      <c r="A126" s="39"/>
      <c r="B126" s="40"/>
      <c r="C126" s="213" t="s">
        <v>424</v>
      </c>
      <c r="D126" s="213" t="s">
        <v>247</v>
      </c>
      <c r="E126" s="214" t="s">
        <v>4224</v>
      </c>
      <c r="F126" s="215" t="s">
        <v>4225</v>
      </c>
      <c r="G126" s="216" t="s">
        <v>258</v>
      </c>
      <c r="H126" s="217">
        <v>10</v>
      </c>
      <c r="I126" s="218"/>
      <c r="J126" s="219">
        <f>ROUND(I126*H126,2)</f>
        <v>0</v>
      </c>
      <c r="K126" s="215" t="s">
        <v>359</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252</v>
      </c>
      <c r="AT126" s="224" t="s">
        <v>247</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252</v>
      </c>
      <c r="BM126" s="224" t="s">
        <v>4226</v>
      </c>
    </row>
    <row r="127" s="2" customFormat="1">
      <c r="A127" s="39"/>
      <c r="B127" s="40"/>
      <c r="C127" s="41"/>
      <c r="D127" s="241" t="s">
        <v>282</v>
      </c>
      <c r="E127" s="41"/>
      <c r="F127" s="242" t="s">
        <v>4217</v>
      </c>
      <c r="G127" s="41"/>
      <c r="H127" s="41"/>
      <c r="I127" s="228"/>
      <c r="J127" s="41"/>
      <c r="K127" s="41"/>
      <c r="L127" s="45"/>
      <c r="M127" s="229"/>
      <c r="N127" s="230"/>
      <c r="O127" s="85"/>
      <c r="P127" s="85"/>
      <c r="Q127" s="85"/>
      <c r="R127" s="85"/>
      <c r="S127" s="85"/>
      <c r="T127" s="86"/>
      <c r="U127" s="39"/>
      <c r="V127" s="39"/>
      <c r="W127" s="39"/>
      <c r="X127" s="39"/>
      <c r="Y127" s="39"/>
      <c r="Z127" s="39"/>
      <c r="AA127" s="39"/>
      <c r="AB127" s="39"/>
      <c r="AC127" s="39"/>
      <c r="AD127" s="39"/>
      <c r="AE127" s="39"/>
      <c r="AT127" s="18" t="s">
        <v>282</v>
      </c>
      <c r="AU127" s="18" t="s">
        <v>82</v>
      </c>
    </row>
    <row r="128" s="12" customFormat="1" ht="22.8" customHeight="1">
      <c r="A128" s="12"/>
      <c r="B128" s="197"/>
      <c r="C128" s="198"/>
      <c r="D128" s="199" t="s">
        <v>72</v>
      </c>
      <c r="E128" s="211" t="s">
        <v>3097</v>
      </c>
      <c r="F128" s="211" t="s">
        <v>667</v>
      </c>
      <c r="G128" s="198"/>
      <c r="H128" s="198"/>
      <c r="I128" s="201"/>
      <c r="J128" s="212">
        <f>BK128</f>
        <v>0</v>
      </c>
      <c r="K128" s="198"/>
      <c r="L128" s="203"/>
      <c r="M128" s="204"/>
      <c r="N128" s="205"/>
      <c r="O128" s="205"/>
      <c r="P128" s="206">
        <f>SUM(P129:P134)</f>
        <v>0</v>
      </c>
      <c r="Q128" s="205"/>
      <c r="R128" s="206">
        <f>SUM(R129:R134)</f>
        <v>0</v>
      </c>
      <c r="S128" s="205"/>
      <c r="T128" s="207">
        <f>SUM(T129:T134)</f>
        <v>0</v>
      </c>
      <c r="U128" s="12"/>
      <c r="V128" s="12"/>
      <c r="W128" s="12"/>
      <c r="X128" s="12"/>
      <c r="Y128" s="12"/>
      <c r="Z128" s="12"/>
      <c r="AA128" s="12"/>
      <c r="AB128" s="12"/>
      <c r="AC128" s="12"/>
      <c r="AD128" s="12"/>
      <c r="AE128" s="12"/>
      <c r="AR128" s="208" t="s">
        <v>80</v>
      </c>
      <c r="AT128" s="209" t="s">
        <v>72</v>
      </c>
      <c r="AU128" s="209" t="s">
        <v>80</v>
      </c>
      <c r="AY128" s="208" t="s">
        <v>244</v>
      </c>
      <c r="BK128" s="210">
        <f>SUM(BK129:BK134)</f>
        <v>0</v>
      </c>
    </row>
    <row r="129" s="2" customFormat="1" ht="16.5" customHeight="1">
      <c r="A129" s="39"/>
      <c r="B129" s="40"/>
      <c r="C129" s="231" t="s">
        <v>7</v>
      </c>
      <c r="D129" s="231" t="s">
        <v>241</v>
      </c>
      <c r="E129" s="232" t="s">
        <v>3295</v>
      </c>
      <c r="F129" s="233" t="s">
        <v>3296</v>
      </c>
      <c r="G129" s="234" t="s">
        <v>250</v>
      </c>
      <c r="H129" s="235">
        <v>15</v>
      </c>
      <c r="I129" s="236"/>
      <c r="J129" s="237">
        <f>ROUND(I129*H129,2)</f>
        <v>0</v>
      </c>
      <c r="K129" s="233" t="s">
        <v>359</v>
      </c>
      <c r="L129" s="238"/>
      <c r="M129" s="239" t="s">
        <v>19</v>
      </c>
      <c r="N129" s="240"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364</v>
      </c>
      <c r="AT129" s="224" t="s">
        <v>241</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4227</v>
      </c>
    </row>
    <row r="130" s="2" customFormat="1" ht="24.15" customHeight="1">
      <c r="A130" s="39"/>
      <c r="B130" s="40"/>
      <c r="C130" s="213" t="s">
        <v>431</v>
      </c>
      <c r="D130" s="213" t="s">
        <v>247</v>
      </c>
      <c r="E130" s="214" t="s">
        <v>3298</v>
      </c>
      <c r="F130" s="215" t="s">
        <v>3299</v>
      </c>
      <c r="G130" s="216" t="s">
        <v>250</v>
      </c>
      <c r="H130" s="217">
        <v>15</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279</v>
      </c>
      <c r="AT130" s="224" t="s">
        <v>247</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279</v>
      </c>
      <c r="BM130" s="224" t="s">
        <v>4228</v>
      </c>
    </row>
    <row r="131" s="2" customFormat="1" ht="21.75" customHeight="1">
      <c r="A131" s="39"/>
      <c r="B131" s="40"/>
      <c r="C131" s="231" t="s">
        <v>437</v>
      </c>
      <c r="D131" s="231" t="s">
        <v>241</v>
      </c>
      <c r="E131" s="232" t="s">
        <v>4229</v>
      </c>
      <c r="F131" s="233" t="s">
        <v>4230</v>
      </c>
      <c r="G131" s="234" t="s">
        <v>250</v>
      </c>
      <c r="H131" s="235">
        <v>1</v>
      </c>
      <c r="I131" s="236"/>
      <c r="J131" s="237">
        <f>ROUND(I131*H131,2)</f>
        <v>0</v>
      </c>
      <c r="K131" s="233" t="s">
        <v>359</v>
      </c>
      <c r="L131" s="238"/>
      <c r="M131" s="239" t="s">
        <v>19</v>
      </c>
      <c r="N131" s="240"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364</v>
      </c>
      <c r="AT131" s="224" t="s">
        <v>241</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279</v>
      </c>
      <c r="BM131" s="224" t="s">
        <v>4231</v>
      </c>
    </row>
    <row r="132" s="2" customFormat="1" ht="16.5" customHeight="1">
      <c r="A132" s="39"/>
      <c r="B132" s="40"/>
      <c r="C132" s="213" t="s">
        <v>442</v>
      </c>
      <c r="D132" s="213" t="s">
        <v>247</v>
      </c>
      <c r="E132" s="214" t="s">
        <v>3304</v>
      </c>
      <c r="F132" s="215" t="s">
        <v>3305</v>
      </c>
      <c r="G132" s="216" t="s">
        <v>258</v>
      </c>
      <c r="H132" s="217">
        <v>1</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252</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252</v>
      </c>
      <c r="BM132" s="224" t="s">
        <v>4232</v>
      </c>
    </row>
    <row r="133" s="2" customFormat="1" ht="16.5" customHeight="1">
      <c r="A133" s="39"/>
      <c r="B133" s="40"/>
      <c r="C133" s="231" t="s">
        <v>446</v>
      </c>
      <c r="D133" s="231" t="s">
        <v>241</v>
      </c>
      <c r="E133" s="232" t="s">
        <v>3313</v>
      </c>
      <c r="F133" s="233" t="s">
        <v>3314</v>
      </c>
      <c r="G133" s="234" t="s">
        <v>258</v>
      </c>
      <c r="H133" s="235">
        <v>2</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364</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4233</v>
      </c>
    </row>
    <row r="134" s="2" customFormat="1" ht="16.5" customHeight="1">
      <c r="A134" s="39"/>
      <c r="B134" s="40"/>
      <c r="C134" s="213" t="s">
        <v>450</v>
      </c>
      <c r="D134" s="213" t="s">
        <v>247</v>
      </c>
      <c r="E134" s="214" t="s">
        <v>3316</v>
      </c>
      <c r="F134" s="215" t="s">
        <v>3317</v>
      </c>
      <c r="G134" s="216" t="s">
        <v>258</v>
      </c>
      <c r="H134" s="217">
        <v>2</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252</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252</v>
      </c>
      <c r="BM134" s="224" t="s">
        <v>4234</v>
      </c>
    </row>
    <row r="135" s="12" customFormat="1" ht="25.92" customHeight="1">
      <c r="A135" s="12"/>
      <c r="B135" s="197"/>
      <c r="C135" s="198"/>
      <c r="D135" s="199" t="s">
        <v>72</v>
      </c>
      <c r="E135" s="200" t="s">
        <v>88</v>
      </c>
      <c r="F135" s="200" t="s">
        <v>4235</v>
      </c>
      <c r="G135" s="198"/>
      <c r="H135" s="198"/>
      <c r="I135" s="201"/>
      <c r="J135" s="202">
        <f>BK135</f>
        <v>0</v>
      </c>
      <c r="K135" s="198"/>
      <c r="L135" s="203"/>
      <c r="M135" s="204"/>
      <c r="N135" s="205"/>
      <c r="O135" s="205"/>
      <c r="P135" s="206">
        <f>SUM(P136:P137)</f>
        <v>0</v>
      </c>
      <c r="Q135" s="205"/>
      <c r="R135" s="206">
        <f>SUM(R136:R137)</f>
        <v>0</v>
      </c>
      <c r="S135" s="205"/>
      <c r="T135" s="207">
        <f>SUM(T136:T137)</f>
        <v>0</v>
      </c>
      <c r="U135" s="12"/>
      <c r="V135" s="12"/>
      <c r="W135" s="12"/>
      <c r="X135" s="12"/>
      <c r="Y135" s="12"/>
      <c r="Z135" s="12"/>
      <c r="AA135" s="12"/>
      <c r="AB135" s="12"/>
      <c r="AC135" s="12"/>
      <c r="AD135" s="12"/>
      <c r="AE135" s="12"/>
      <c r="AR135" s="208" t="s">
        <v>80</v>
      </c>
      <c r="AT135" s="209" t="s">
        <v>72</v>
      </c>
      <c r="AU135" s="209" t="s">
        <v>73</v>
      </c>
      <c r="AY135" s="208" t="s">
        <v>244</v>
      </c>
      <c r="BK135" s="210">
        <f>SUM(BK136:BK137)</f>
        <v>0</v>
      </c>
    </row>
    <row r="136" s="2" customFormat="1" ht="24.15" customHeight="1">
      <c r="A136" s="39"/>
      <c r="B136" s="40"/>
      <c r="C136" s="213" t="s">
        <v>454</v>
      </c>
      <c r="D136" s="213" t="s">
        <v>247</v>
      </c>
      <c r="E136" s="214" t="s">
        <v>2031</v>
      </c>
      <c r="F136" s="215" t="s">
        <v>2032</v>
      </c>
      <c r="G136" s="216" t="s">
        <v>611</v>
      </c>
      <c r="H136" s="217">
        <v>24</v>
      </c>
      <c r="I136" s="218"/>
      <c r="J136" s="219">
        <f>ROUND(I136*H136,2)</f>
        <v>0</v>
      </c>
      <c r="K136" s="215" t="s">
        <v>359</v>
      </c>
      <c r="L136" s="45"/>
      <c r="M136" s="220" t="s">
        <v>19</v>
      </c>
      <c r="N136" s="221"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391</v>
      </c>
      <c r="AT136" s="224" t="s">
        <v>247</v>
      </c>
      <c r="AU136" s="224" t="s">
        <v>80</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391</v>
      </c>
      <c r="BM136" s="224" t="s">
        <v>4236</v>
      </c>
    </row>
    <row r="137" s="2" customFormat="1" ht="21.75" customHeight="1">
      <c r="A137" s="39"/>
      <c r="B137" s="40"/>
      <c r="C137" s="213" t="s">
        <v>458</v>
      </c>
      <c r="D137" s="213" t="s">
        <v>247</v>
      </c>
      <c r="E137" s="214" t="s">
        <v>609</v>
      </c>
      <c r="F137" s="215" t="s">
        <v>610</v>
      </c>
      <c r="G137" s="216" t="s">
        <v>611</v>
      </c>
      <c r="H137" s="217">
        <v>8</v>
      </c>
      <c r="I137" s="218"/>
      <c r="J137" s="219">
        <f>ROUND(I137*H137,2)</f>
        <v>0</v>
      </c>
      <c r="K137" s="215" t="s">
        <v>359</v>
      </c>
      <c r="L137" s="45"/>
      <c r="M137" s="278" t="s">
        <v>19</v>
      </c>
      <c r="N137" s="279" t="s">
        <v>44</v>
      </c>
      <c r="O137" s="280"/>
      <c r="P137" s="281">
        <f>O137*H137</f>
        <v>0</v>
      </c>
      <c r="Q137" s="281">
        <v>0</v>
      </c>
      <c r="R137" s="281">
        <f>Q137*H137</f>
        <v>0</v>
      </c>
      <c r="S137" s="281">
        <v>0</v>
      </c>
      <c r="T137" s="282">
        <f>S137*H137</f>
        <v>0</v>
      </c>
      <c r="U137" s="39"/>
      <c r="V137" s="39"/>
      <c r="W137" s="39"/>
      <c r="X137" s="39"/>
      <c r="Y137" s="39"/>
      <c r="Z137" s="39"/>
      <c r="AA137" s="39"/>
      <c r="AB137" s="39"/>
      <c r="AC137" s="39"/>
      <c r="AD137" s="39"/>
      <c r="AE137" s="39"/>
      <c r="AR137" s="224" t="s">
        <v>391</v>
      </c>
      <c r="AT137" s="224" t="s">
        <v>247</v>
      </c>
      <c r="AU137" s="224" t="s">
        <v>80</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391</v>
      </c>
      <c r="BM137" s="224" t="s">
        <v>4237</v>
      </c>
    </row>
    <row r="138" s="2" customFormat="1" ht="6.96" customHeight="1">
      <c r="A138" s="39"/>
      <c r="B138" s="60"/>
      <c r="C138" s="61"/>
      <c r="D138" s="61"/>
      <c r="E138" s="61"/>
      <c r="F138" s="61"/>
      <c r="G138" s="61"/>
      <c r="H138" s="61"/>
      <c r="I138" s="61"/>
      <c r="J138" s="61"/>
      <c r="K138" s="61"/>
      <c r="L138" s="45"/>
      <c r="M138" s="39"/>
      <c r="O138" s="39"/>
      <c r="P138" s="39"/>
      <c r="Q138" s="39"/>
      <c r="R138" s="39"/>
      <c r="S138" s="39"/>
      <c r="T138" s="39"/>
      <c r="U138" s="39"/>
      <c r="V138" s="39"/>
      <c r="W138" s="39"/>
      <c r="X138" s="39"/>
      <c r="Y138" s="39"/>
      <c r="Z138" s="39"/>
      <c r="AA138" s="39"/>
      <c r="AB138" s="39"/>
      <c r="AC138" s="39"/>
      <c r="AD138" s="39"/>
      <c r="AE138" s="39"/>
    </row>
  </sheetData>
  <sheetProtection sheet="1" autoFilter="0" formatColumns="0" formatRows="0" objects="1" scenarios="1" spinCount="100000" saltValue="IZYXr6TLLNAlxvbcszjwKZZhX0yA9sAn1P8KVgIQkZgCheuFRRksLAsYb6PeS7fBjddanE1opzvqCOrrPm68eQ==" hashValue="jYLLr2xzwoBFn2NYUAIWZNScl6AD9+b4rTE9qAvTcaAxnxv4M/hkHGdtFGXKWJMsnRJ00vYjckDzKn62PywKkg==" algorithmName="SHA-512" password="CC35"/>
  <autoFilter ref="C90:K137"/>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164</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4169</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ROUND((SUM(BE88:BE109)),  2)</f>
        <v>0</v>
      </c>
      <c r="G35" s="39"/>
      <c r="H35" s="39"/>
      <c r="I35" s="158">
        <v>0.20999999999999999</v>
      </c>
      <c r="J35" s="157">
        <f>ROUND(((SUM(BE88:BE109))*I35),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ROUND((SUM(BF88:BF109)),  2)</f>
        <v>0</v>
      </c>
      <c r="G36" s="39"/>
      <c r="H36" s="39"/>
      <c r="I36" s="158">
        <v>0.12</v>
      </c>
      <c r="J36" s="157">
        <f>ROUND(((SUM(BF88:BF109))*I36),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ROUND((SUM(BG88:BG109)),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ROUND((SUM(BH88:BH109)),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ROUND((SUM(BI88:BI109)),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4169</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225</v>
      </c>
      <c r="E64" s="178"/>
      <c r="F64" s="178"/>
      <c r="G64" s="178"/>
      <c r="H64" s="178"/>
      <c r="I64" s="178"/>
      <c r="J64" s="179">
        <f>J89</f>
        <v>0</v>
      </c>
      <c r="K64" s="176"/>
      <c r="L64" s="180"/>
      <c r="S64" s="9"/>
      <c r="T64" s="9"/>
      <c r="U64" s="9"/>
      <c r="V64" s="9"/>
      <c r="W64" s="9"/>
      <c r="X64" s="9"/>
      <c r="Y64" s="9"/>
      <c r="Z64" s="9"/>
      <c r="AA64" s="9"/>
      <c r="AB64" s="9"/>
      <c r="AC64" s="9"/>
      <c r="AD64" s="9"/>
      <c r="AE64" s="9"/>
    </row>
    <row r="65" hidden="1" s="9" customFormat="1" ht="24.96" customHeight="1">
      <c r="A65" s="9"/>
      <c r="B65" s="175"/>
      <c r="C65" s="176"/>
      <c r="D65" s="177" t="s">
        <v>4239</v>
      </c>
      <c r="E65" s="178"/>
      <c r="F65" s="178"/>
      <c r="G65" s="178"/>
      <c r="H65" s="178"/>
      <c r="I65" s="178"/>
      <c r="J65" s="179">
        <f>J101</f>
        <v>0</v>
      </c>
      <c r="K65" s="176"/>
      <c r="L65" s="180"/>
      <c r="S65" s="9"/>
      <c r="T65" s="9"/>
      <c r="U65" s="9"/>
      <c r="V65" s="9"/>
      <c r="W65" s="9"/>
      <c r="X65" s="9"/>
      <c r="Y65" s="9"/>
      <c r="Z65" s="9"/>
      <c r="AA65" s="9"/>
      <c r="AB65" s="9"/>
      <c r="AC65" s="9"/>
      <c r="AD65" s="9"/>
      <c r="AE65" s="9"/>
    </row>
    <row r="66" hidden="1" s="9" customFormat="1" ht="24.96" customHeight="1">
      <c r="A66" s="9"/>
      <c r="B66" s="175"/>
      <c r="C66" s="176"/>
      <c r="D66" s="177" t="s">
        <v>2344</v>
      </c>
      <c r="E66" s="178"/>
      <c r="F66" s="178"/>
      <c r="G66" s="178"/>
      <c r="H66" s="178"/>
      <c r="I66" s="178"/>
      <c r="J66" s="179">
        <f>J104</f>
        <v>0</v>
      </c>
      <c r="K66" s="176"/>
      <c r="L66" s="180"/>
      <c r="S66" s="9"/>
      <c r="T66" s="9"/>
      <c r="U66" s="9"/>
      <c r="V66" s="9"/>
      <c r="W66" s="9"/>
      <c r="X66" s="9"/>
      <c r="Y66" s="9"/>
      <c r="Z66" s="9"/>
      <c r="AA66" s="9"/>
      <c r="AB66" s="9"/>
      <c r="AC66" s="9"/>
      <c r="AD66" s="9"/>
      <c r="AE66" s="9"/>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4169</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R02 - Stavební část</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Správa železnic, státní organizace, OŘ HK</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Martin Vánský</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P89+P101+P104</f>
        <v>0</v>
      </c>
      <c r="Q88" s="97"/>
      <c r="R88" s="194">
        <f>R89+R101+R104</f>
        <v>0.29800000000000004</v>
      </c>
      <c r="S88" s="97"/>
      <c r="T88" s="195">
        <f>T89+T101+T104</f>
        <v>0.044999999999999998</v>
      </c>
      <c r="U88" s="39"/>
      <c r="V88" s="39"/>
      <c r="W88" s="39"/>
      <c r="X88" s="39"/>
      <c r="Y88" s="39"/>
      <c r="Z88" s="39"/>
      <c r="AA88" s="39"/>
      <c r="AB88" s="39"/>
      <c r="AC88" s="39"/>
      <c r="AD88" s="39"/>
      <c r="AE88" s="39"/>
      <c r="AT88" s="18" t="s">
        <v>72</v>
      </c>
      <c r="AU88" s="18" t="s">
        <v>224</v>
      </c>
      <c r="BK88" s="196">
        <f>BK89+BK101+BK104</f>
        <v>0</v>
      </c>
    </row>
    <row r="89" s="12" customFormat="1" ht="25.92" customHeight="1">
      <c r="A89" s="12"/>
      <c r="B89" s="197"/>
      <c r="C89" s="198"/>
      <c r="D89" s="199" t="s">
        <v>72</v>
      </c>
      <c r="E89" s="200" t="s">
        <v>241</v>
      </c>
      <c r="F89" s="200" t="s">
        <v>242</v>
      </c>
      <c r="G89" s="198"/>
      <c r="H89" s="198"/>
      <c r="I89" s="201"/>
      <c r="J89" s="202">
        <f>BK89</f>
        <v>0</v>
      </c>
      <c r="K89" s="198"/>
      <c r="L89" s="203"/>
      <c r="M89" s="204"/>
      <c r="N89" s="205"/>
      <c r="O89" s="205"/>
      <c r="P89" s="206">
        <f>SUM(P90:P100)</f>
        <v>0</v>
      </c>
      <c r="Q89" s="205"/>
      <c r="R89" s="206">
        <f>SUM(R90:R100)</f>
        <v>0.2787</v>
      </c>
      <c r="S89" s="205"/>
      <c r="T89" s="207">
        <f>SUM(T90:T100)</f>
        <v>0</v>
      </c>
      <c r="U89" s="12"/>
      <c r="V89" s="12"/>
      <c r="W89" s="12"/>
      <c r="X89" s="12"/>
      <c r="Y89" s="12"/>
      <c r="Z89" s="12"/>
      <c r="AA89" s="12"/>
      <c r="AB89" s="12"/>
      <c r="AC89" s="12"/>
      <c r="AD89" s="12"/>
      <c r="AE89" s="12"/>
      <c r="AR89" s="208" t="s">
        <v>243</v>
      </c>
      <c r="AT89" s="209" t="s">
        <v>72</v>
      </c>
      <c r="AU89" s="209" t="s">
        <v>73</v>
      </c>
      <c r="AY89" s="208" t="s">
        <v>244</v>
      </c>
      <c r="BK89" s="210">
        <f>SUM(BK90:BK100)</f>
        <v>0</v>
      </c>
    </row>
    <row r="90" s="2" customFormat="1" ht="16.5" customHeight="1">
      <c r="A90" s="39"/>
      <c r="B90" s="40"/>
      <c r="C90" s="231" t="s">
        <v>80</v>
      </c>
      <c r="D90" s="231" t="s">
        <v>241</v>
      </c>
      <c r="E90" s="232" t="s">
        <v>4240</v>
      </c>
      <c r="F90" s="233" t="s">
        <v>4241</v>
      </c>
      <c r="G90" s="234" t="s">
        <v>339</v>
      </c>
      <c r="H90" s="235">
        <v>1.2</v>
      </c>
      <c r="I90" s="236"/>
      <c r="J90" s="237">
        <f>ROUND(I90*H90,2)</f>
        <v>0</v>
      </c>
      <c r="K90" s="233" t="s">
        <v>251</v>
      </c>
      <c r="L90" s="238"/>
      <c r="M90" s="239" t="s">
        <v>19</v>
      </c>
      <c r="N90" s="240" t="s">
        <v>44</v>
      </c>
      <c r="O90" s="85"/>
      <c r="P90" s="222">
        <f>O90*H90</f>
        <v>0</v>
      </c>
      <c r="Q90" s="222">
        <v>0.14799999999999999</v>
      </c>
      <c r="R90" s="222">
        <f>Q90*H90</f>
        <v>0.17759999999999998</v>
      </c>
      <c r="S90" s="222">
        <v>0</v>
      </c>
      <c r="T90" s="223">
        <f>S90*H90</f>
        <v>0</v>
      </c>
      <c r="U90" s="39"/>
      <c r="V90" s="39"/>
      <c r="W90" s="39"/>
      <c r="X90" s="39"/>
      <c r="Y90" s="39"/>
      <c r="Z90" s="39"/>
      <c r="AA90" s="39"/>
      <c r="AB90" s="39"/>
      <c r="AC90" s="39"/>
      <c r="AD90" s="39"/>
      <c r="AE90" s="39"/>
      <c r="AR90" s="224" t="s">
        <v>364</v>
      </c>
      <c r="AT90" s="224" t="s">
        <v>241</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279</v>
      </c>
      <c r="BM90" s="224" t="s">
        <v>4242</v>
      </c>
    </row>
    <row r="91" s="2" customFormat="1" ht="16.5" customHeight="1">
      <c r="A91" s="39"/>
      <c r="B91" s="40"/>
      <c r="C91" s="231" t="s">
        <v>82</v>
      </c>
      <c r="D91" s="231" t="s">
        <v>241</v>
      </c>
      <c r="E91" s="232" t="s">
        <v>4243</v>
      </c>
      <c r="F91" s="233" t="s">
        <v>4244</v>
      </c>
      <c r="G91" s="234" t="s">
        <v>730</v>
      </c>
      <c r="H91" s="235">
        <v>0.025000000000000001</v>
      </c>
      <c r="I91" s="236"/>
      <c r="J91" s="237">
        <f>ROUND(I91*H91,2)</f>
        <v>0</v>
      </c>
      <c r="K91" s="233" t="s">
        <v>251</v>
      </c>
      <c r="L91" s="238"/>
      <c r="M91" s="239" t="s">
        <v>19</v>
      </c>
      <c r="N91" s="240" t="s">
        <v>44</v>
      </c>
      <c r="O91" s="85"/>
      <c r="P91" s="222">
        <f>O91*H91</f>
        <v>0</v>
      </c>
      <c r="Q91" s="222">
        <v>1</v>
      </c>
      <c r="R91" s="222">
        <f>Q91*H91</f>
        <v>0.025000000000000001</v>
      </c>
      <c r="S91" s="222">
        <v>0</v>
      </c>
      <c r="T91" s="223">
        <f>S91*H91</f>
        <v>0</v>
      </c>
      <c r="U91" s="39"/>
      <c r="V91" s="39"/>
      <c r="W91" s="39"/>
      <c r="X91" s="39"/>
      <c r="Y91" s="39"/>
      <c r="Z91" s="39"/>
      <c r="AA91" s="39"/>
      <c r="AB91" s="39"/>
      <c r="AC91" s="39"/>
      <c r="AD91" s="39"/>
      <c r="AE91" s="39"/>
      <c r="AR91" s="224" t="s">
        <v>364</v>
      </c>
      <c r="AT91" s="224" t="s">
        <v>241</v>
      </c>
      <c r="AU91" s="224" t="s">
        <v>80</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4245</v>
      </c>
    </row>
    <row r="92" s="2" customFormat="1" ht="16.5" customHeight="1">
      <c r="A92" s="39"/>
      <c r="B92" s="40"/>
      <c r="C92" s="231" t="s">
        <v>243</v>
      </c>
      <c r="D92" s="231" t="s">
        <v>241</v>
      </c>
      <c r="E92" s="232" t="s">
        <v>4246</v>
      </c>
      <c r="F92" s="233" t="s">
        <v>4247</v>
      </c>
      <c r="G92" s="234" t="s">
        <v>339</v>
      </c>
      <c r="H92" s="235">
        <v>10</v>
      </c>
      <c r="I92" s="236"/>
      <c r="J92" s="237">
        <f>ROUND(I92*H92,2)</f>
        <v>0</v>
      </c>
      <c r="K92" s="233" t="s">
        <v>251</v>
      </c>
      <c r="L92" s="238"/>
      <c r="M92" s="239" t="s">
        <v>19</v>
      </c>
      <c r="N92" s="240" t="s">
        <v>44</v>
      </c>
      <c r="O92" s="85"/>
      <c r="P92" s="222">
        <f>O92*H92</f>
        <v>0</v>
      </c>
      <c r="Q92" s="222">
        <v>0.00011</v>
      </c>
      <c r="R92" s="222">
        <f>Q92*H92</f>
        <v>0.0011000000000000001</v>
      </c>
      <c r="S92" s="222">
        <v>0</v>
      </c>
      <c r="T92" s="223">
        <f>S92*H92</f>
        <v>0</v>
      </c>
      <c r="U92" s="39"/>
      <c r="V92" s="39"/>
      <c r="W92" s="39"/>
      <c r="X92" s="39"/>
      <c r="Y92" s="39"/>
      <c r="Z92" s="39"/>
      <c r="AA92" s="39"/>
      <c r="AB92" s="39"/>
      <c r="AC92" s="39"/>
      <c r="AD92" s="39"/>
      <c r="AE92" s="39"/>
      <c r="AR92" s="224" t="s">
        <v>364</v>
      </c>
      <c r="AT92" s="224" t="s">
        <v>241</v>
      </c>
      <c r="AU92" s="224" t="s">
        <v>80</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279</v>
      </c>
      <c r="BM92" s="224" t="s">
        <v>4248</v>
      </c>
    </row>
    <row r="93" s="2" customFormat="1" ht="16.5" customHeight="1">
      <c r="A93" s="39"/>
      <c r="B93" s="40"/>
      <c r="C93" s="231" t="s">
        <v>264</v>
      </c>
      <c r="D93" s="231" t="s">
        <v>241</v>
      </c>
      <c r="E93" s="232" t="s">
        <v>4249</v>
      </c>
      <c r="F93" s="233" t="s">
        <v>4250</v>
      </c>
      <c r="G93" s="234" t="s">
        <v>4251</v>
      </c>
      <c r="H93" s="235">
        <v>25</v>
      </c>
      <c r="I93" s="236"/>
      <c r="J93" s="237">
        <f>ROUND(I93*H93,2)</f>
        <v>0</v>
      </c>
      <c r="K93" s="233" t="s">
        <v>251</v>
      </c>
      <c r="L93" s="238"/>
      <c r="M93" s="239" t="s">
        <v>19</v>
      </c>
      <c r="N93" s="240" t="s">
        <v>44</v>
      </c>
      <c r="O93" s="85"/>
      <c r="P93" s="222">
        <f>O93*H93</f>
        <v>0</v>
      </c>
      <c r="Q93" s="222">
        <v>0.001</v>
      </c>
      <c r="R93" s="222">
        <f>Q93*H93</f>
        <v>0.025000000000000001</v>
      </c>
      <c r="S93" s="222">
        <v>0</v>
      </c>
      <c r="T93" s="223">
        <f>S93*H93</f>
        <v>0</v>
      </c>
      <c r="U93" s="39"/>
      <c r="V93" s="39"/>
      <c r="W93" s="39"/>
      <c r="X93" s="39"/>
      <c r="Y93" s="39"/>
      <c r="Z93" s="39"/>
      <c r="AA93" s="39"/>
      <c r="AB93" s="39"/>
      <c r="AC93" s="39"/>
      <c r="AD93" s="39"/>
      <c r="AE93" s="39"/>
      <c r="AR93" s="224" t="s">
        <v>364</v>
      </c>
      <c r="AT93" s="224" t="s">
        <v>241</v>
      </c>
      <c r="AU93" s="224" t="s">
        <v>80</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4252</v>
      </c>
    </row>
    <row r="94" s="2" customFormat="1">
      <c r="A94" s="39"/>
      <c r="B94" s="40"/>
      <c r="C94" s="41"/>
      <c r="D94" s="241" t="s">
        <v>282</v>
      </c>
      <c r="E94" s="41"/>
      <c r="F94" s="242" t="s">
        <v>4253</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282</v>
      </c>
      <c r="AU94" s="18" t="s">
        <v>80</v>
      </c>
    </row>
    <row r="95" s="2" customFormat="1" ht="16.5" customHeight="1">
      <c r="A95" s="39"/>
      <c r="B95" s="40"/>
      <c r="C95" s="231" t="s">
        <v>269</v>
      </c>
      <c r="D95" s="231" t="s">
        <v>241</v>
      </c>
      <c r="E95" s="232" t="s">
        <v>4254</v>
      </c>
      <c r="F95" s="233" t="s">
        <v>4255</v>
      </c>
      <c r="G95" s="234" t="s">
        <v>730</v>
      </c>
      <c r="H95" s="235">
        <v>0.025000000000000001</v>
      </c>
      <c r="I95" s="236"/>
      <c r="J95" s="237">
        <f>ROUND(I95*H95,2)</f>
        <v>0</v>
      </c>
      <c r="K95" s="233" t="s">
        <v>251</v>
      </c>
      <c r="L95" s="238"/>
      <c r="M95" s="239" t="s">
        <v>19</v>
      </c>
      <c r="N95" s="240" t="s">
        <v>44</v>
      </c>
      <c r="O95" s="85"/>
      <c r="P95" s="222">
        <f>O95*H95</f>
        <v>0</v>
      </c>
      <c r="Q95" s="222">
        <v>1</v>
      </c>
      <c r="R95" s="222">
        <f>Q95*H95</f>
        <v>0.025000000000000001</v>
      </c>
      <c r="S95" s="222">
        <v>0</v>
      </c>
      <c r="T95" s="223">
        <f>S95*H95</f>
        <v>0</v>
      </c>
      <c r="U95" s="39"/>
      <c r="V95" s="39"/>
      <c r="W95" s="39"/>
      <c r="X95" s="39"/>
      <c r="Y95" s="39"/>
      <c r="Z95" s="39"/>
      <c r="AA95" s="39"/>
      <c r="AB95" s="39"/>
      <c r="AC95" s="39"/>
      <c r="AD95" s="39"/>
      <c r="AE95" s="39"/>
      <c r="AR95" s="224" t="s">
        <v>364</v>
      </c>
      <c r="AT95" s="224" t="s">
        <v>241</v>
      </c>
      <c r="AU95" s="224" t="s">
        <v>80</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4256</v>
      </c>
    </row>
    <row r="96" s="2" customFormat="1">
      <c r="A96" s="39"/>
      <c r="B96" s="40"/>
      <c r="C96" s="41"/>
      <c r="D96" s="241" t="s">
        <v>282</v>
      </c>
      <c r="E96" s="41"/>
      <c r="F96" s="242" t="s">
        <v>4257</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282</v>
      </c>
      <c r="AU96" s="18" t="s">
        <v>80</v>
      </c>
    </row>
    <row r="97" s="2" customFormat="1" ht="16.5" customHeight="1">
      <c r="A97" s="39"/>
      <c r="B97" s="40"/>
      <c r="C97" s="231" t="s">
        <v>275</v>
      </c>
      <c r="D97" s="231" t="s">
        <v>241</v>
      </c>
      <c r="E97" s="232" t="s">
        <v>4258</v>
      </c>
      <c r="F97" s="233" t="s">
        <v>4259</v>
      </c>
      <c r="G97" s="234" t="s">
        <v>730</v>
      </c>
      <c r="H97" s="235">
        <v>0.025000000000000001</v>
      </c>
      <c r="I97" s="236"/>
      <c r="J97" s="237">
        <f>ROUND(I97*H97,2)</f>
        <v>0</v>
      </c>
      <c r="K97" s="233" t="s">
        <v>251</v>
      </c>
      <c r="L97" s="238"/>
      <c r="M97" s="239" t="s">
        <v>19</v>
      </c>
      <c r="N97" s="240" t="s">
        <v>44</v>
      </c>
      <c r="O97" s="85"/>
      <c r="P97" s="222">
        <f>O97*H97</f>
        <v>0</v>
      </c>
      <c r="Q97" s="222">
        <v>1</v>
      </c>
      <c r="R97" s="222">
        <f>Q97*H97</f>
        <v>0.025000000000000001</v>
      </c>
      <c r="S97" s="222">
        <v>0</v>
      </c>
      <c r="T97" s="223">
        <f>S97*H97</f>
        <v>0</v>
      </c>
      <c r="U97" s="39"/>
      <c r="V97" s="39"/>
      <c r="W97" s="39"/>
      <c r="X97" s="39"/>
      <c r="Y97" s="39"/>
      <c r="Z97" s="39"/>
      <c r="AA97" s="39"/>
      <c r="AB97" s="39"/>
      <c r="AC97" s="39"/>
      <c r="AD97" s="39"/>
      <c r="AE97" s="39"/>
      <c r="AR97" s="224" t="s">
        <v>364</v>
      </c>
      <c r="AT97" s="224" t="s">
        <v>241</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4260</v>
      </c>
    </row>
    <row r="98" s="2" customFormat="1">
      <c r="A98" s="39"/>
      <c r="B98" s="40"/>
      <c r="C98" s="41"/>
      <c r="D98" s="241" t="s">
        <v>282</v>
      </c>
      <c r="E98" s="41"/>
      <c r="F98" s="242" t="s">
        <v>4261</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282</v>
      </c>
      <c r="AU98" s="18" t="s">
        <v>80</v>
      </c>
    </row>
    <row r="99" s="2" customFormat="1" ht="16.5" customHeight="1">
      <c r="A99" s="39"/>
      <c r="B99" s="40"/>
      <c r="C99" s="213" t="s">
        <v>288</v>
      </c>
      <c r="D99" s="213" t="s">
        <v>247</v>
      </c>
      <c r="E99" s="214" t="s">
        <v>4262</v>
      </c>
      <c r="F99" s="215" t="s">
        <v>4263</v>
      </c>
      <c r="G99" s="216" t="s">
        <v>611</v>
      </c>
      <c r="H99" s="217">
        <v>16</v>
      </c>
      <c r="I99" s="218"/>
      <c r="J99" s="219">
        <f>ROUND(I99*H99,2)</f>
        <v>0</v>
      </c>
      <c r="K99" s="215" t="s">
        <v>251</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391</v>
      </c>
      <c r="AT99" s="224" t="s">
        <v>247</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391</v>
      </c>
      <c r="BM99" s="224" t="s">
        <v>4264</v>
      </c>
    </row>
    <row r="100" s="2" customFormat="1">
      <c r="A100" s="39"/>
      <c r="B100" s="40"/>
      <c r="C100" s="41"/>
      <c r="D100" s="226" t="s">
        <v>254</v>
      </c>
      <c r="E100" s="41"/>
      <c r="F100" s="227" t="s">
        <v>4265</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254</v>
      </c>
      <c r="AU100" s="18" t="s">
        <v>80</v>
      </c>
    </row>
    <row r="101" s="12" customFormat="1" ht="25.92" customHeight="1">
      <c r="A101" s="12"/>
      <c r="B101" s="197"/>
      <c r="C101" s="198"/>
      <c r="D101" s="199" t="s">
        <v>72</v>
      </c>
      <c r="E101" s="200" t="s">
        <v>273</v>
      </c>
      <c r="F101" s="200" t="s">
        <v>274</v>
      </c>
      <c r="G101" s="198"/>
      <c r="H101" s="198"/>
      <c r="I101" s="201"/>
      <c r="J101" s="202">
        <f>BK101</f>
        <v>0</v>
      </c>
      <c r="K101" s="198"/>
      <c r="L101" s="203"/>
      <c r="M101" s="204"/>
      <c r="N101" s="205"/>
      <c r="O101" s="205"/>
      <c r="P101" s="206">
        <f>SUM(P102:P103)</f>
        <v>0</v>
      </c>
      <c r="Q101" s="205"/>
      <c r="R101" s="206">
        <f>SUM(R102:R103)</f>
        <v>0.00030000000000000003</v>
      </c>
      <c r="S101" s="205"/>
      <c r="T101" s="207">
        <f>SUM(T102:T103)</f>
        <v>0.044999999999999998</v>
      </c>
      <c r="U101" s="12"/>
      <c r="V101" s="12"/>
      <c r="W101" s="12"/>
      <c r="X101" s="12"/>
      <c r="Y101" s="12"/>
      <c r="Z101" s="12"/>
      <c r="AA101" s="12"/>
      <c r="AB101" s="12"/>
      <c r="AC101" s="12"/>
      <c r="AD101" s="12"/>
      <c r="AE101" s="12"/>
      <c r="AR101" s="208" t="s">
        <v>243</v>
      </c>
      <c r="AT101" s="209" t="s">
        <v>72</v>
      </c>
      <c r="AU101" s="209" t="s">
        <v>73</v>
      </c>
      <c r="AY101" s="208" t="s">
        <v>244</v>
      </c>
      <c r="BK101" s="210">
        <f>SUM(BK102:BK103)</f>
        <v>0</v>
      </c>
    </row>
    <row r="102" s="2" customFormat="1" ht="16.5" customHeight="1">
      <c r="A102" s="39"/>
      <c r="B102" s="40"/>
      <c r="C102" s="213" t="s">
        <v>263</v>
      </c>
      <c r="D102" s="213" t="s">
        <v>247</v>
      </c>
      <c r="E102" s="214" t="s">
        <v>4266</v>
      </c>
      <c r="F102" s="215" t="s">
        <v>4267</v>
      </c>
      <c r="G102" s="216" t="s">
        <v>250</v>
      </c>
      <c r="H102" s="217">
        <v>15</v>
      </c>
      <c r="I102" s="218"/>
      <c r="J102" s="219">
        <f>ROUND(I102*H102,2)</f>
        <v>0</v>
      </c>
      <c r="K102" s="215" t="s">
        <v>251</v>
      </c>
      <c r="L102" s="45"/>
      <c r="M102" s="220" t="s">
        <v>19</v>
      </c>
      <c r="N102" s="221" t="s">
        <v>44</v>
      </c>
      <c r="O102" s="85"/>
      <c r="P102" s="222">
        <f>O102*H102</f>
        <v>0</v>
      </c>
      <c r="Q102" s="222">
        <v>2.0000000000000002E-05</v>
      </c>
      <c r="R102" s="222">
        <f>Q102*H102</f>
        <v>0.00030000000000000003</v>
      </c>
      <c r="S102" s="222">
        <v>0.0030000000000000001</v>
      </c>
      <c r="T102" s="223">
        <f>S102*H102</f>
        <v>0.044999999999999998</v>
      </c>
      <c r="U102" s="39"/>
      <c r="V102" s="39"/>
      <c r="W102" s="39"/>
      <c r="X102" s="39"/>
      <c r="Y102" s="39"/>
      <c r="Z102" s="39"/>
      <c r="AA102" s="39"/>
      <c r="AB102" s="39"/>
      <c r="AC102" s="39"/>
      <c r="AD102" s="39"/>
      <c r="AE102" s="39"/>
      <c r="AR102" s="224" t="s">
        <v>279</v>
      </c>
      <c r="AT102" s="224" t="s">
        <v>247</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4268</v>
      </c>
    </row>
    <row r="103" s="2" customFormat="1">
      <c r="A103" s="39"/>
      <c r="B103" s="40"/>
      <c r="C103" s="41"/>
      <c r="D103" s="226" t="s">
        <v>254</v>
      </c>
      <c r="E103" s="41"/>
      <c r="F103" s="227" t="s">
        <v>4269</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254</v>
      </c>
      <c r="AU103" s="18" t="s">
        <v>80</v>
      </c>
    </row>
    <row r="104" s="12" customFormat="1" ht="25.92" customHeight="1">
      <c r="A104" s="12"/>
      <c r="B104" s="197"/>
      <c r="C104" s="198"/>
      <c r="D104" s="199" t="s">
        <v>72</v>
      </c>
      <c r="E104" s="200" t="s">
        <v>2377</v>
      </c>
      <c r="F104" s="200" t="s">
        <v>2378</v>
      </c>
      <c r="G104" s="198"/>
      <c r="H104" s="198"/>
      <c r="I104" s="201"/>
      <c r="J104" s="202">
        <f>BK104</f>
        <v>0</v>
      </c>
      <c r="K104" s="198"/>
      <c r="L104" s="203"/>
      <c r="M104" s="204"/>
      <c r="N104" s="205"/>
      <c r="O104" s="205"/>
      <c r="P104" s="206">
        <f>SUM(P105:P109)</f>
        <v>0</v>
      </c>
      <c r="Q104" s="205"/>
      <c r="R104" s="206">
        <f>SUM(R105:R109)</f>
        <v>0.019</v>
      </c>
      <c r="S104" s="205"/>
      <c r="T104" s="207">
        <f>SUM(T105:T109)</f>
        <v>0</v>
      </c>
      <c r="U104" s="12"/>
      <c r="V104" s="12"/>
      <c r="W104" s="12"/>
      <c r="X104" s="12"/>
      <c r="Y104" s="12"/>
      <c r="Z104" s="12"/>
      <c r="AA104" s="12"/>
      <c r="AB104" s="12"/>
      <c r="AC104" s="12"/>
      <c r="AD104" s="12"/>
      <c r="AE104" s="12"/>
      <c r="AR104" s="208" t="s">
        <v>264</v>
      </c>
      <c r="AT104" s="209" t="s">
        <v>72</v>
      </c>
      <c r="AU104" s="209" t="s">
        <v>73</v>
      </c>
      <c r="AY104" s="208" t="s">
        <v>244</v>
      </c>
      <c r="BK104" s="210">
        <f>SUM(BK105:BK109)</f>
        <v>0</v>
      </c>
    </row>
    <row r="105" s="2" customFormat="1" ht="16.5" customHeight="1">
      <c r="A105" s="39"/>
      <c r="B105" s="40"/>
      <c r="C105" s="213" t="s">
        <v>302</v>
      </c>
      <c r="D105" s="213" t="s">
        <v>247</v>
      </c>
      <c r="E105" s="214" t="s">
        <v>4270</v>
      </c>
      <c r="F105" s="215" t="s">
        <v>4271</v>
      </c>
      <c r="G105" s="216" t="s">
        <v>611</v>
      </c>
      <c r="H105" s="217">
        <v>10</v>
      </c>
      <c r="I105" s="218"/>
      <c r="J105" s="219">
        <f>ROUND(I105*H105,2)</f>
        <v>0</v>
      </c>
      <c r="K105" s="215" t="s">
        <v>251</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391</v>
      </c>
      <c r="AT105" s="224" t="s">
        <v>247</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391</v>
      </c>
      <c r="BM105" s="224" t="s">
        <v>4272</v>
      </c>
    </row>
    <row r="106" s="2" customFormat="1">
      <c r="A106" s="39"/>
      <c r="B106" s="40"/>
      <c r="C106" s="41"/>
      <c r="D106" s="226" t="s">
        <v>254</v>
      </c>
      <c r="E106" s="41"/>
      <c r="F106" s="227" t="s">
        <v>4273</v>
      </c>
      <c r="G106" s="41"/>
      <c r="H106" s="41"/>
      <c r="I106" s="228"/>
      <c r="J106" s="41"/>
      <c r="K106" s="41"/>
      <c r="L106" s="45"/>
      <c r="M106" s="229"/>
      <c r="N106" s="230"/>
      <c r="O106" s="85"/>
      <c r="P106" s="85"/>
      <c r="Q106" s="85"/>
      <c r="R106" s="85"/>
      <c r="S106" s="85"/>
      <c r="T106" s="86"/>
      <c r="U106" s="39"/>
      <c r="V106" s="39"/>
      <c r="W106" s="39"/>
      <c r="X106" s="39"/>
      <c r="Y106" s="39"/>
      <c r="Z106" s="39"/>
      <c r="AA106" s="39"/>
      <c r="AB106" s="39"/>
      <c r="AC106" s="39"/>
      <c r="AD106" s="39"/>
      <c r="AE106" s="39"/>
      <c r="AT106" s="18" t="s">
        <v>254</v>
      </c>
      <c r="AU106" s="18" t="s">
        <v>80</v>
      </c>
    </row>
    <row r="107" s="2" customFormat="1">
      <c r="A107" s="39"/>
      <c r="B107" s="40"/>
      <c r="C107" s="41"/>
      <c r="D107" s="241" t="s">
        <v>282</v>
      </c>
      <c r="E107" s="41"/>
      <c r="F107" s="242" t="s">
        <v>4274</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282</v>
      </c>
      <c r="AU107" s="18" t="s">
        <v>80</v>
      </c>
    </row>
    <row r="108" s="2" customFormat="1" ht="16.5" customHeight="1">
      <c r="A108" s="39"/>
      <c r="B108" s="40"/>
      <c r="C108" s="231" t="s">
        <v>308</v>
      </c>
      <c r="D108" s="231" t="s">
        <v>241</v>
      </c>
      <c r="E108" s="232" t="s">
        <v>4275</v>
      </c>
      <c r="F108" s="233" t="s">
        <v>4276</v>
      </c>
      <c r="G108" s="234" t="s">
        <v>339</v>
      </c>
      <c r="H108" s="235">
        <v>100</v>
      </c>
      <c r="I108" s="236"/>
      <c r="J108" s="237">
        <f>ROUND(I108*H108,2)</f>
        <v>0</v>
      </c>
      <c r="K108" s="233" t="s">
        <v>251</v>
      </c>
      <c r="L108" s="238"/>
      <c r="M108" s="239" t="s">
        <v>19</v>
      </c>
      <c r="N108" s="240" t="s">
        <v>44</v>
      </c>
      <c r="O108" s="85"/>
      <c r="P108" s="222">
        <f>O108*H108</f>
        <v>0</v>
      </c>
      <c r="Q108" s="222">
        <v>4.0000000000000003E-05</v>
      </c>
      <c r="R108" s="222">
        <f>Q108*H108</f>
        <v>0.0040000000000000001</v>
      </c>
      <c r="S108" s="222">
        <v>0</v>
      </c>
      <c r="T108" s="223">
        <f>S108*H108</f>
        <v>0</v>
      </c>
      <c r="U108" s="39"/>
      <c r="V108" s="39"/>
      <c r="W108" s="39"/>
      <c r="X108" s="39"/>
      <c r="Y108" s="39"/>
      <c r="Z108" s="39"/>
      <c r="AA108" s="39"/>
      <c r="AB108" s="39"/>
      <c r="AC108" s="39"/>
      <c r="AD108" s="39"/>
      <c r="AE108" s="39"/>
      <c r="AR108" s="224" t="s">
        <v>391</v>
      </c>
      <c r="AT108" s="224" t="s">
        <v>241</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391</v>
      </c>
      <c r="BM108" s="224" t="s">
        <v>4277</v>
      </c>
    </row>
    <row r="109" s="2" customFormat="1" ht="16.5" customHeight="1">
      <c r="A109" s="39"/>
      <c r="B109" s="40"/>
      <c r="C109" s="231" t="s">
        <v>313</v>
      </c>
      <c r="D109" s="231" t="s">
        <v>241</v>
      </c>
      <c r="E109" s="232" t="s">
        <v>4278</v>
      </c>
      <c r="F109" s="233" t="s">
        <v>4279</v>
      </c>
      <c r="G109" s="234" t="s">
        <v>4280</v>
      </c>
      <c r="H109" s="235">
        <v>10</v>
      </c>
      <c r="I109" s="236"/>
      <c r="J109" s="237">
        <f>ROUND(I109*H109,2)</f>
        <v>0</v>
      </c>
      <c r="K109" s="233" t="s">
        <v>251</v>
      </c>
      <c r="L109" s="238"/>
      <c r="M109" s="287" t="s">
        <v>19</v>
      </c>
      <c r="N109" s="288" t="s">
        <v>44</v>
      </c>
      <c r="O109" s="280"/>
      <c r="P109" s="281">
        <f>O109*H109</f>
        <v>0</v>
      </c>
      <c r="Q109" s="281">
        <v>0.0015</v>
      </c>
      <c r="R109" s="281">
        <f>Q109*H109</f>
        <v>0.014999999999999999</v>
      </c>
      <c r="S109" s="281">
        <v>0</v>
      </c>
      <c r="T109" s="282">
        <f>S109*H109</f>
        <v>0</v>
      </c>
      <c r="U109" s="39"/>
      <c r="V109" s="39"/>
      <c r="W109" s="39"/>
      <c r="X109" s="39"/>
      <c r="Y109" s="39"/>
      <c r="Z109" s="39"/>
      <c r="AA109" s="39"/>
      <c r="AB109" s="39"/>
      <c r="AC109" s="39"/>
      <c r="AD109" s="39"/>
      <c r="AE109" s="39"/>
      <c r="AR109" s="224" t="s">
        <v>391</v>
      </c>
      <c r="AT109" s="224" t="s">
        <v>241</v>
      </c>
      <c r="AU109" s="224" t="s">
        <v>80</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391</v>
      </c>
      <c r="BM109" s="224" t="s">
        <v>4281</v>
      </c>
    </row>
    <row r="110" s="2" customFormat="1" ht="6.96" customHeight="1">
      <c r="A110" s="39"/>
      <c r="B110" s="60"/>
      <c r="C110" s="61"/>
      <c r="D110" s="61"/>
      <c r="E110" s="61"/>
      <c r="F110" s="61"/>
      <c r="G110" s="61"/>
      <c r="H110" s="61"/>
      <c r="I110" s="61"/>
      <c r="J110" s="61"/>
      <c r="K110" s="61"/>
      <c r="L110" s="45"/>
      <c r="M110" s="39"/>
      <c r="O110" s="39"/>
      <c r="P110" s="39"/>
      <c r="Q110" s="39"/>
      <c r="R110" s="39"/>
      <c r="S110" s="39"/>
      <c r="T110" s="39"/>
      <c r="U110" s="39"/>
      <c r="V110" s="39"/>
      <c r="W110" s="39"/>
      <c r="X110" s="39"/>
      <c r="Y110" s="39"/>
      <c r="Z110" s="39"/>
      <c r="AA110" s="39"/>
      <c r="AB110" s="39"/>
      <c r="AC110" s="39"/>
      <c r="AD110" s="39"/>
      <c r="AE110" s="39"/>
    </row>
  </sheetData>
  <sheetProtection sheet="1" autoFilter="0" formatColumns="0" formatRows="0" objects="1" scenarios="1" spinCount="100000" saltValue="lgPInHTIPClNUccoQz9F1tX+rSqarqjR/tMpBAsmC4LX0S1Qs3D2WgsCWsK8Y3pEzTJ8fExswD+9txsFoh233Q==" hashValue="sA1O5S0fUK8gUpqqroNUPLt3qZEGsySJw+CVCNcV012dW861Gp5TN/mb4M9aDuf3VSWyrviVNc+uyp6AG4j+WA==" algorithmName="SHA-512" password="CC35"/>
  <autoFilter ref="C87:K10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100" r:id="rId1" display="https://podminky.urs.cz/item/CS_URS_2026_01/HZS1301"/>
    <hyperlink ref="F103" r:id="rId2" display="https://podminky.urs.cz/item/CS_URS_2026_01/468111122"/>
    <hyperlink ref="F106" r:id="rId3" display="https://podminky.urs.cz/item/CS_URS_2026_01/HZS231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4169</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ROUND(J85,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ROUND((SUM(BE85:BE88)),  2)</f>
        <v>0</v>
      </c>
      <c r="G35" s="39"/>
      <c r="H35" s="39"/>
      <c r="I35" s="158">
        <v>0.20999999999999999</v>
      </c>
      <c r="J35" s="157">
        <f>ROUND(((SUM(BE85:BE88))*I35),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ROUND((SUM(BF85:BF88)),  2)</f>
        <v>0</v>
      </c>
      <c r="G36" s="39"/>
      <c r="H36" s="39"/>
      <c r="I36" s="158">
        <v>0.12</v>
      </c>
      <c r="J36" s="157">
        <f>ROUND(((SUM(BF85:BF88))*I36),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ROUND((SUM(BG85:BG88)),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ROUND((SUM(BH85:BH88)),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ROUND((SUM(BI85:BI88)),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4169</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J85</f>
        <v>0</v>
      </c>
      <c r="K63" s="41"/>
      <c r="L63" s="145"/>
      <c r="S63" s="39"/>
      <c r="T63" s="39"/>
      <c r="U63" s="39"/>
      <c r="V63" s="39"/>
      <c r="W63" s="39"/>
      <c r="X63" s="39"/>
      <c r="Y63" s="39"/>
      <c r="Z63" s="39"/>
      <c r="AA63" s="39"/>
      <c r="AB63" s="39"/>
      <c r="AC63" s="39"/>
      <c r="AD63" s="39"/>
      <c r="AE63" s="39"/>
      <c r="AU63" s="18" t="s">
        <v>224</v>
      </c>
    </row>
    <row r="64" hidden="1" s="2" customFormat="1" ht="21.84" customHeight="1">
      <c r="A64" s="39"/>
      <c r="B64" s="40"/>
      <c r="C64" s="41"/>
      <c r="D64" s="41"/>
      <c r="E64" s="41"/>
      <c r="F64" s="41"/>
      <c r="G64" s="41"/>
      <c r="H64" s="41"/>
      <c r="I64" s="41"/>
      <c r="J64" s="41"/>
      <c r="K64" s="41"/>
      <c r="L64" s="145"/>
      <c r="S64" s="39"/>
      <c r="T64" s="39"/>
      <c r="U64" s="39"/>
      <c r="V64" s="39"/>
      <c r="W64" s="39"/>
      <c r="X64" s="39"/>
      <c r="Y64" s="39"/>
      <c r="Z64" s="39"/>
      <c r="AA64" s="39"/>
      <c r="AB64" s="39"/>
      <c r="AC64" s="39"/>
      <c r="AD64" s="39"/>
      <c r="AE64" s="39"/>
    </row>
    <row r="65" hidden="1" s="2" customFormat="1" ht="6.96" customHeight="1">
      <c r="A65" s="39"/>
      <c r="B65" s="60"/>
      <c r="C65" s="61"/>
      <c r="D65" s="61"/>
      <c r="E65" s="61"/>
      <c r="F65" s="61"/>
      <c r="G65" s="61"/>
      <c r="H65" s="61"/>
      <c r="I65" s="61"/>
      <c r="J65" s="61"/>
      <c r="K65" s="61"/>
      <c r="L65" s="145"/>
      <c r="S65" s="39"/>
      <c r="T65" s="39"/>
      <c r="U65" s="39"/>
      <c r="V65" s="39"/>
      <c r="W65" s="39"/>
      <c r="X65" s="39"/>
      <c r="Y65" s="39"/>
      <c r="Z65" s="39"/>
      <c r="AA65" s="39"/>
      <c r="AB65" s="39"/>
      <c r="AC65" s="39"/>
      <c r="AD65" s="39"/>
      <c r="AE65" s="39"/>
    </row>
    <row r="66" hidden="1"/>
    <row r="67" hidden="1"/>
    <row r="68" hidden="1"/>
    <row r="69" s="2" customFormat="1" ht="6.96" customHeight="1">
      <c r="A69" s="39"/>
      <c r="B69" s="62"/>
      <c r="C69" s="63"/>
      <c r="D69" s="63"/>
      <c r="E69" s="63"/>
      <c r="F69" s="63"/>
      <c r="G69" s="63"/>
      <c r="H69" s="63"/>
      <c r="I69" s="63"/>
      <c r="J69" s="63"/>
      <c r="K69" s="63"/>
      <c r="L69" s="145"/>
      <c r="S69" s="39"/>
      <c r="T69" s="39"/>
      <c r="U69" s="39"/>
      <c r="V69" s="39"/>
      <c r="W69" s="39"/>
      <c r="X69" s="39"/>
      <c r="Y69" s="39"/>
      <c r="Z69" s="39"/>
      <c r="AA69" s="39"/>
      <c r="AB69" s="39"/>
      <c r="AC69" s="39"/>
      <c r="AD69" s="39"/>
      <c r="AE69" s="39"/>
    </row>
    <row r="70" s="2" customFormat="1" ht="24.96" customHeight="1">
      <c r="A70" s="39"/>
      <c r="B70" s="40"/>
      <c r="C70" s="24" t="s">
        <v>228</v>
      </c>
      <c r="D70" s="41"/>
      <c r="E70" s="41"/>
      <c r="F70" s="41"/>
      <c r="G70" s="41"/>
      <c r="H70" s="41"/>
      <c r="I70" s="41"/>
      <c r="J70" s="41"/>
      <c r="K70" s="41"/>
      <c r="L70" s="145"/>
      <c r="S70" s="39"/>
      <c r="T70" s="39"/>
      <c r="U70" s="39"/>
      <c r="V70" s="39"/>
      <c r="W70" s="39"/>
      <c r="X70" s="39"/>
      <c r="Y70" s="39"/>
      <c r="Z70" s="39"/>
      <c r="AA70" s="39"/>
      <c r="AB70" s="39"/>
      <c r="AC70" s="39"/>
      <c r="AD70" s="39"/>
      <c r="AE70" s="39"/>
    </row>
    <row r="71" s="2" customFormat="1" ht="6.96" customHeight="1">
      <c r="A71" s="39"/>
      <c r="B71" s="40"/>
      <c r="C71" s="41"/>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2" customHeight="1">
      <c r="A72" s="39"/>
      <c r="B72" s="40"/>
      <c r="C72" s="33" t="s">
        <v>16</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6.5" customHeight="1">
      <c r="A73" s="39"/>
      <c r="B73" s="40"/>
      <c r="C73" s="41"/>
      <c r="D73" s="41"/>
      <c r="E73" s="170" t="str">
        <f>E7</f>
        <v>Oprava zabezpečovacího zařízení v ŽST Doudleby n. O.</v>
      </c>
      <c r="F73" s="33"/>
      <c r="G73" s="33"/>
      <c r="H73" s="33"/>
      <c r="I73" s="41"/>
      <c r="J73" s="41"/>
      <c r="K73" s="41"/>
      <c r="L73" s="145"/>
      <c r="S73" s="39"/>
      <c r="T73" s="39"/>
      <c r="U73" s="39"/>
      <c r="V73" s="39"/>
      <c r="W73" s="39"/>
      <c r="X73" s="39"/>
      <c r="Y73" s="39"/>
      <c r="Z73" s="39"/>
      <c r="AA73" s="39"/>
      <c r="AB73" s="39"/>
      <c r="AC73" s="39"/>
      <c r="AD73" s="39"/>
      <c r="AE73" s="39"/>
    </row>
    <row r="74" s="1" customFormat="1" ht="12" customHeight="1">
      <c r="B74" s="22"/>
      <c r="C74" s="33" t="s">
        <v>217</v>
      </c>
      <c r="D74" s="23"/>
      <c r="E74" s="23"/>
      <c r="F74" s="23"/>
      <c r="G74" s="23"/>
      <c r="H74" s="23"/>
      <c r="I74" s="23"/>
      <c r="J74" s="23"/>
      <c r="K74" s="23"/>
      <c r="L74" s="21"/>
    </row>
    <row r="75" s="2" customFormat="1" ht="16.5" customHeight="1">
      <c r="A75" s="39"/>
      <c r="B75" s="40"/>
      <c r="C75" s="41"/>
      <c r="D75" s="41"/>
      <c r="E75" s="170" t="s">
        <v>4169</v>
      </c>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219</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6.5" customHeight="1">
      <c r="A77" s="39"/>
      <c r="B77" s="40"/>
      <c r="C77" s="41"/>
      <c r="D77" s="41"/>
      <c r="E77" s="70" t="str">
        <f>E11</f>
        <v>R04 - ON</v>
      </c>
      <c r="F77" s="41"/>
      <c r="G77" s="41"/>
      <c r="H77" s="41"/>
      <c r="I77" s="41"/>
      <c r="J77" s="41"/>
      <c r="K77" s="41"/>
      <c r="L77" s="145"/>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v>
      </c>
      <c r="D79" s="41"/>
      <c r="E79" s="41"/>
      <c r="F79" s="28" t="str">
        <f>F14</f>
        <v>ŽST Doudleby nad Orlicí</v>
      </c>
      <c r="G79" s="41"/>
      <c r="H79" s="41"/>
      <c r="I79" s="33" t="s">
        <v>23</v>
      </c>
      <c r="J79" s="73" t="str">
        <f>IF(J14="","",J14)</f>
        <v>23. 6. 2026</v>
      </c>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5.15" customHeight="1">
      <c r="A81" s="39"/>
      <c r="B81" s="40"/>
      <c r="C81" s="33" t="s">
        <v>25</v>
      </c>
      <c r="D81" s="41"/>
      <c r="E81" s="41"/>
      <c r="F81" s="28" t="str">
        <f>E17</f>
        <v>Správa železnic, státní organizace, OŘ HK</v>
      </c>
      <c r="G81" s="41"/>
      <c r="H81" s="41"/>
      <c r="I81" s="33" t="s">
        <v>31</v>
      </c>
      <c r="J81" s="37" t="str">
        <f>E23</f>
        <v>Signal Projekt, s.r.o.</v>
      </c>
      <c r="K81" s="41"/>
      <c r="L81" s="145"/>
      <c r="S81" s="39"/>
      <c r="T81" s="39"/>
      <c r="U81" s="39"/>
      <c r="V81" s="39"/>
      <c r="W81" s="39"/>
      <c r="X81" s="39"/>
      <c r="Y81" s="39"/>
      <c r="Z81" s="39"/>
      <c r="AA81" s="39"/>
      <c r="AB81" s="39"/>
      <c r="AC81" s="39"/>
      <c r="AD81" s="39"/>
      <c r="AE81" s="39"/>
    </row>
    <row r="82" s="2" customFormat="1" ht="15.15" customHeight="1">
      <c r="A82" s="39"/>
      <c r="B82" s="40"/>
      <c r="C82" s="33" t="s">
        <v>29</v>
      </c>
      <c r="D82" s="41"/>
      <c r="E82" s="41"/>
      <c r="F82" s="28" t="str">
        <f>IF(E20="","",E20)</f>
        <v>Vyplň údaj</v>
      </c>
      <c r="G82" s="41"/>
      <c r="H82" s="41"/>
      <c r="I82" s="33" t="s">
        <v>35</v>
      </c>
      <c r="J82" s="37" t="str">
        <f>E26</f>
        <v>Martin Vánský</v>
      </c>
      <c r="K82" s="41"/>
      <c r="L82" s="145"/>
      <c r="S82" s="39"/>
      <c r="T82" s="39"/>
      <c r="U82" s="39"/>
      <c r="V82" s="39"/>
      <c r="W82" s="39"/>
      <c r="X82" s="39"/>
      <c r="Y82" s="39"/>
      <c r="Z82" s="39"/>
      <c r="AA82" s="39"/>
      <c r="AB82" s="39"/>
      <c r="AC82" s="39"/>
      <c r="AD82" s="39"/>
      <c r="AE82" s="39"/>
    </row>
    <row r="83" s="2" customFormat="1" ht="10.32"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11" customFormat="1" ht="29.28" customHeight="1">
      <c r="A84" s="186"/>
      <c r="B84" s="187"/>
      <c r="C84" s="188" t="s">
        <v>229</v>
      </c>
      <c r="D84" s="189" t="s">
        <v>58</v>
      </c>
      <c r="E84" s="189" t="s">
        <v>54</v>
      </c>
      <c r="F84" s="189" t="s">
        <v>55</v>
      </c>
      <c r="G84" s="189" t="s">
        <v>230</v>
      </c>
      <c r="H84" s="189" t="s">
        <v>231</v>
      </c>
      <c r="I84" s="189" t="s">
        <v>232</v>
      </c>
      <c r="J84" s="189" t="s">
        <v>223</v>
      </c>
      <c r="K84" s="190" t="s">
        <v>233</v>
      </c>
      <c r="L84" s="191"/>
      <c r="M84" s="93" t="s">
        <v>19</v>
      </c>
      <c r="N84" s="94" t="s">
        <v>43</v>
      </c>
      <c r="O84" s="94" t="s">
        <v>234</v>
      </c>
      <c r="P84" s="94" t="s">
        <v>235</v>
      </c>
      <c r="Q84" s="94" t="s">
        <v>236</v>
      </c>
      <c r="R84" s="94" t="s">
        <v>237</v>
      </c>
      <c r="S84" s="94" t="s">
        <v>238</v>
      </c>
      <c r="T84" s="95" t="s">
        <v>239</v>
      </c>
      <c r="U84" s="186"/>
      <c r="V84" s="186"/>
      <c r="W84" s="186"/>
      <c r="X84" s="186"/>
      <c r="Y84" s="186"/>
      <c r="Z84" s="186"/>
      <c r="AA84" s="186"/>
      <c r="AB84" s="186"/>
      <c r="AC84" s="186"/>
      <c r="AD84" s="186"/>
      <c r="AE84" s="186"/>
    </row>
    <row r="85" s="2" customFormat="1" ht="22.8" customHeight="1">
      <c r="A85" s="39"/>
      <c r="B85" s="40"/>
      <c r="C85" s="100" t="s">
        <v>240</v>
      </c>
      <c r="D85" s="41"/>
      <c r="E85" s="41"/>
      <c r="F85" s="41"/>
      <c r="G85" s="41"/>
      <c r="H85" s="41"/>
      <c r="I85" s="41"/>
      <c r="J85" s="192">
        <f>BK85</f>
        <v>0</v>
      </c>
      <c r="K85" s="41"/>
      <c r="L85" s="45"/>
      <c r="M85" s="96"/>
      <c r="N85" s="193"/>
      <c r="O85" s="97"/>
      <c r="P85" s="194">
        <f>SUM(P86:P88)</f>
        <v>0</v>
      </c>
      <c r="Q85" s="97"/>
      <c r="R85" s="194">
        <f>SUM(R86:R88)</f>
        <v>0</v>
      </c>
      <c r="S85" s="97"/>
      <c r="T85" s="195">
        <f>SUM(T86:T88)</f>
        <v>0</v>
      </c>
      <c r="U85" s="39"/>
      <c r="V85" s="39"/>
      <c r="W85" s="39"/>
      <c r="X85" s="39"/>
      <c r="Y85" s="39"/>
      <c r="Z85" s="39"/>
      <c r="AA85" s="39"/>
      <c r="AB85" s="39"/>
      <c r="AC85" s="39"/>
      <c r="AD85" s="39"/>
      <c r="AE85" s="39"/>
      <c r="AT85" s="18" t="s">
        <v>72</v>
      </c>
      <c r="AU85" s="18" t="s">
        <v>224</v>
      </c>
      <c r="BK85" s="196">
        <f>SUM(BK86:BK88)</f>
        <v>0</v>
      </c>
    </row>
    <row r="86" s="2" customFormat="1" ht="49.05" customHeight="1">
      <c r="A86" s="39"/>
      <c r="B86" s="40"/>
      <c r="C86" s="213" t="s">
        <v>80</v>
      </c>
      <c r="D86" s="213" t="s">
        <v>247</v>
      </c>
      <c r="E86" s="214" t="s">
        <v>4282</v>
      </c>
      <c r="F86" s="215" t="s">
        <v>4283</v>
      </c>
      <c r="G86" s="216" t="s">
        <v>258</v>
      </c>
      <c r="H86" s="217">
        <v>1</v>
      </c>
      <c r="I86" s="218"/>
      <c r="J86" s="219">
        <f>ROUND(I86*H86,2)</f>
        <v>0</v>
      </c>
      <c r="K86" s="215" t="s">
        <v>359</v>
      </c>
      <c r="L86" s="45"/>
      <c r="M86" s="220" t="s">
        <v>19</v>
      </c>
      <c r="N86" s="221"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391</v>
      </c>
      <c r="AT86" s="224" t="s">
        <v>247</v>
      </c>
      <c r="AU86" s="224" t="s">
        <v>73</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391</v>
      </c>
      <c r="BM86" s="224" t="s">
        <v>4284</v>
      </c>
    </row>
    <row r="87" s="2" customFormat="1" ht="62.7" customHeight="1">
      <c r="A87" s="39"/>
      <c r="B87" s="40"/>
      <c r="C87" s="213" t="s">
        <v>82</v>
      </c>
      <c r="D87" s="213" t="s">
        <v>247</v>
      </c>
      <c r="E87" s="214" t="s">
        <v>2409</v>
      </c>
      <c r="F87" s="215" t="s">
        <v>2410</v>
      </c>
      <c r="G87" s="216" t="s">
        <v>258</v>
      </c>
      <c r="H87" s="217">
        <v>1</v>
      </c>
      <c r="I87" s="218"/>
      <c r="J87" s="219">
        <f>ROUND(I87*H87,2)</f>
        <v>0</v>
      </c>
      <c r="K87" s="215" t="s">
        <v>359</v>
      </c>
      <c r="L87" s="45"/>
      <c r="M87" s="220" t="s">
        <v>19</v>
      </c>
      <c r="N87" s="221"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391</v>
      </c>
      <c r="AT87" s="224" t="s">
        <v>247</v>
      </c>
      <c r="AU87" s="224" t="s">
        <v>73</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391</v>
      </c>
      <c r="BM87" s="224" t="s">
        <v>4285</v>
      </c>
    </row>
    <row r="88" s="2" customFormat="1" ht="24.15" customHeight="1">
      <c r="A88" s="39"/>
      <c r="B88" s="40"/>
      <c r="C88" s="213" t="s">
        <v>243</v>
      </c>
      <c r="D88" s="213" t="s">
        <v>247</v>
      </c>
      <c r="E88" s="214" t="s">
        <v>1940</v>
      </c>
      <c r="F88" s="215" t="s">
        <v>1941</v>
      </c>
      <c r="G88" s="216" t="s">
        <v>258</v>
      </c>
      <c r="H88" s="217">
        <v>1</v>
      </c>
      <c r="I88" s="218"/>
      <c r="J88" s="219">
        <f>ROUND(I88*H88,2)</f>
        <v>0</v>
      </c>
      <c r="K88" s="215" t="s">
        <v>359</v>
      </c>
      <c r="L88" s="45"/>
      <c r="M88" s="278" t="s">
        <v>19</v>
      </c>
      <c r="N88" s="279" t="s">
        <v>44</v>
      </c>
      <c r="O88" s="280"/>
      <c r="P88" s="281">
        <f>O88*H88</f>
        <v>0</v>
      </c>
      <c r="Q88" s="281">
        <v>0</v>
      </c>
      <c r="R88" s="281">
        <f>Q88*H88</f>
        <v>0</v>
      </c>
      <c r="S88" s="281">
        <v>0</v>
      </c>
      <c r="T88" s="282">
        <f>S88*H88</f>
        <v>0</v>
      </c>
      <c r="U88" s="39"/>
      <c r="V88" s="39"/>
      <c r="W88" s="39"/>
      <c r="X88" s="39"/>
      <c r="Y88" s="39"/>
      <c r="Z88" s="39"/>
      <c r="AA88" s="39"/>
      <c r="AB88" s="39"/>
      <c r="AC88" s="39"/>
      <c r="AD88" s="39"/>
      <c r="AE88" s="39"/>
      <c r="AR88" s="224" t="s">
        <v>391</v>
      </c>
      <c r="AT88" s="224" t="s">
        <v>247</v>
      </c>
      <c r="AU88" s="224" t="s">
        <v>73</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391</v>
      </c>
      <c r="BM88" s="224" t="s">
        <v>4286</v>
      </c>
    </row>
    <row r="89" s="2" customFormat="1" ht="6.96" customHeight="1">
      <c r="A89" s="39"/>
      <c r="B89" s="60"/>
      <c r="C89" s="61"/>
      <c r="D89" s="61"/>
      <c r="E89" s="61"/>
      <c r="F89" s="61"/>
      <c r="G89" s="61"/>
      <c r="H89" s="61"/>
      <c r="I89" s="61"/>
      <c r="J89" s="61"/>
      <c r="K89" s="61"/>
      <c r="L89" s="45"/>
      <c r="M89" s="39"/>
      <c r="O89" s="39"/>
      <c r="P89" s="39"/>
      <c r="Q89" s="39"/>
      <c r="R89" s="39"/>
      <c r="S89" s="39"/>
      <c r="T89" s="39"/>
      <c r="U89" s="39"/>
      <c r="V89" s="39"/>
      <c r="W89" s="39"/>
      <c r="X89" s="39"/>
      <c r="Y89" s="39"/>
      <c r="Z89" s="39"/>
      <c r="AA89" s="39"/>
      <c r="AB89" s="39"/>
      <c r="AC89" s="39"/>
      <c r="AD89" s="39"/>
      <c r="AE89" s="39"/>
    </row>
  </sheetData>
  <sheetProtection sheet="1" autoFilter="0" formatColumns="0" formatRows="0" objects="1" scenarios="1" spinCount="100000" saltValue="oIFDx6xMCljZR2IJ9TJkp/ErcenLmQQR+6pRQvDV5ycdNfhgEYQrVId6hUNzUlREPXL86txoq2HEKEWZPSSp3A==" hashValue="RtCG1kL+xEBxGt4nZeUMtVJC3bk1ughDPektCqakPeis8Aehd9xC5NnSiZd/iNoo+Ink3FaHePXrBc+LUJNwrg==" algorithmName="SHA-512" password="CC35"/>
  <autoFilter ref="C84:K88"/>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168</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4287</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3931</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19</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3932</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
        <v>19</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
        <v>3933</v>
      </c>
      <c r="F24" s="39"/>
      <c r="G24" s="39"/>
      <c r="H24" s="39"/>
      <c r="I24" s="143" t="s">
        <v>28</v>
      </c>
      <c r="J24" s="134" t="s">
        <v>19</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ROUND(J90,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ROUND((SUM(BE90:BE171)),  2)</f>
        <v>0</v>
      </c>
      <c r="G33" s="39"/>
      <c r="H33" s="39"/>
      <c r="I33" s="158">
        <v>0.20999999999999999</v>
      </c>
      <c r="J33" s="157">
        <f>ROUND(((SUM(BE90:BE171))*I33),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ROUND((SUM(BF90:BF171)),  2)</f>
        <v>0</v>
      </c>
      <c r="G34" s="39"/>
      <c r="H34" s="39"/>
      <c r="I34" s="158">
        <v>0.12</v>
      </c>
      <c r="J34" s="157">
        <f>ROUND(((SUM(BF90:BF171))*I34),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ROUND((SUM(BG90:BG171)),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ROUND((SUM(BH90:BH171)),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ROUND((SUM(BI90:BI171)),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SO 12-72-01 - Doudleby nad Orlicí, technologický objekt SÚ</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Doublevy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 xml:space="preserve">PRODIN a.s. </v>
      </c>
      <c r="K54" s="41"/>
      <c r="L54" s="145"/>
      <c r="S54" s="39"/>
      <c r="T54" s="39"/>
      <c r="U54" s="39"/>
      <c r="V54" s="39"/>
      <c r="W54" s="39"/>
      <c r="X54" s="39"/>
      <c r="Y54" s="39"/>
      <c r="Z54" s="39"/>
      <c r="AA54" s="39"/>
      <c r="AB54" s="39"/>
      <c r="AC54" s="39"/>
      <c r="AD54" s="39"/>
      <c r="AE54" s="39"/>
    </row>
    <row r="55" hidden="1" s="2" customFormat="1" ht="25.65" customHeight="1">
      <c r="A55" s="39"/>
      <c r="B55" s="40"/>
      <c r="C55" s="33" t="s">
        <v>29</v>
      </c>
      <c r="D55" s="41"/>
      <c r="E55" s="41"/>
      <c r="F55" s="28" t="str">
        <f>IF(E18="","",E18)</f>
        <v>Vyplň údaj</v>
      </c>
      <c r="G55" s="41"/>
      <c r="H55" s="41"/>
      <c r="I55" s="33" t="s">
        <v>35</v>
      </c>
      <c r="J55" s="37" t="str">
        <f>E24</f>
        <v>PRODIN a.s. - Richard Menšík</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J90</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620</v>
      </c>
      <c r="E60" s="178"/>
      <c r="F60" s="178"/>
      <c r="G60" s="178"/>
      <c r="H60" s="178"/>
      <c r="I60" s="178"/>
      <c r="J60" s="179">
        <f>J91</f>
        <v>0</v>
      </c>
      <c r="K60" s="176"/>
      <c r="L60" s="180"/>
      <c r="S60" s="9"/>
      <c r="T60" s="9"/>
      <c r="U60" s="9"/>
      <c r="V60" s="9"/>
      <c r="W60" s="9"/>
      <c r="X60" s="9"/>
      <c r="Y60" s="9"/>
      <c r="Z60" s="9"/>
      <c r="AA60" s="9"/>
      <c r="AB60" s="9"/>
      <c r="AC60" s="9"/>
      <c r="AD60" s="9"/>
      <c r="AE60" s="9"/>
    </row>
    <row r="61" hidden="1" s="10" customFormat="1" ht="19.92" customHeight="1">
      <c r="A61" s="10"/>
      <c r="B61" s="181"/>
      <c r="C61" s="126"/>
      <c r="D61" s="182" t="s">
        <v>2343</v>
      </c>
      <c r="E61" s="183"/>
      <c r="F61" s="183"/>
      <c r="G61" s="183"/>
      <c r="H61" s="183"/>
      <c r="I61" s="183"/>
      <c r="J61" s="184">
        <f>J92</f>
        <v>0</v>
      </c>
      <c r="K61" s="126"/>
      <c r="L61" s="185"/>
      <c r="S61" s="10"/>
      <c r="T61" s="10"/>
      <c r="U61" s="10"/>
      <c r="V61" s="10"/>
      <c r="W61" s="10"/>
      <c r="X61" s="10"/>
      <c r="Y61" s="10"/>
      <c r="Z61" s="10"/>
      <c r="AA61" s="10"/>
      <c r="AB61" s="10"/>
      <c r="AC61" s="10"/>
      <c r="AD61" s="10"/>
      <c r="AE61" s="10"/>
    </row>
    <row r="62" hidden="1" s="10" customFormat="1" ht="19.92" customHeight="1">
      <c r="A62" s="10"/>
      <c r="B62" s="181"/>
      <c r="C62" s="126"/>
      <c r="D62" s="182" t="s">
        <v>4288</v>
      </c>
      <c r="E62" s="183"/>
      <c r="F62" s="183"/>
      <c r="G62" s="183"/>
      <c r="H62" s="183"/>
      <c r="I62" s="183"/>
      <c r="J62" s="184">
        <f>J126</f>
        <v>0</v>
      </c>
      <c r="K62" s="126"/>
      <c r="L62" s="185"/>
      <c r="S62" s="10"/>
      <c r="T62" s="10"/>
      <c r="U62" s="10"/>
      <c r="V62" s="10"/>
      <c r="W62" s="10"/>
      <c r="X62" s="10"/>
      <c r="Y62" s="10"/>
      <c r="Z62" s="10"/>
      <c r="AA62" s="10"/>
      <c r="AB62" s="10"/>
      <c r="AC62" s="10"/>
      <c r="AD62" s="10"/>
      <c r="AE62" s="10"/>
    </row>
    <row r="63" hidden="1" s="10" customFormat="1" ht="19.92" customHeight="1">
      <c r="A63" s="10"/>
      <c r="B63" s="181"/>
      <c r="C63" s="126"/>
      <c r="D63" s="182" t="s">
        <v>767</v>
      </c>
      <c r="E63" s="183"/>
      <c r="F63" s="183"/>
      <c r="G63" s="183"/>
      <c r="H63" s="183"/>
      <c r="I63" s="183"/>
      <c r="J63" s="184">
        <f>J138</f>
        <v>0</v>
      </c>
      <c r="K63" s="126"/>
      <c r="L63" s="185"/>
      <c r="S63" s="10"/>
      <c r="T63" s="10"/>
      <c r="U63" s="10"/>
      <c r="V63" s="10"/>
      <c r="W63" s="10"/>
      <c r="X63" s="10"/>
      <c r="Y63" s="10"/>
      <c r="Z63" s="10"/>
      <c r="AA63" s="10"/>
      <c r="AB63" s="10"/>
      <c r="AC63" s="10"/>
      <c r="AD63" s="10"/>
      <c r="AE63" s="10"/>
    </row>
    <row r="64" hidden="1" s="10" customFormat="1" ht="19.92" customHeight="1">
      <c r="A64" s="10"/>
      <c r="B64" s="181"/>
      <c r="C64" s="126"/>
      <c r="D64" s="182" t="s">
        <v>621</v>
      </c>
      <c r="E64" s="183"/>
      <c r="F64" s="183"/>
      <c r="G64" s="183"/>
      <c r="H64" s="183"/>
      <c r="I64" s="183"/>
      <c r="J64" s="184">
        <f>J151</f>
        <v>0</v>
      </c>
      <c r="K64" s="126"/>
      <c r="L64" s="185"/>
      <c r="S64" s="10"/>
      <c r="T64" s="10"/>
      <c r="U64" s="10"/>
      <c r="V64" s="10"/>
      <c r="W64" s="10"/>
      <c r="X64" s="10"/>
      <c r="Y64" s="10"/>
      <c r="Z64" s="10"/>
      <c r="AA64" s="10"/>
      <c r="AB64" s="10"/>
      <c r="AC64" s="10"/>
      <c r="AD64" s="10"/>
      <c r="AE64" s="10"/>
    </row>
    <row r="65" hidden="1" s="10" customFormat="1" ht="19.92" customHeight="1">
      <c r="A65" s="10"/>
      <c r="B65" s="181"/>
      <c r="C65" s="126"/>
      <c r="D65" s="182" t="s">
        <v>3936</v>
      </c>
      <c r="E65" s="183"/>
      <c r="F65" s="183"/>
      <c r="G65" s="183"/>
      <c r="H65" s="183"/>
      <c r="I65" s="183"/>
      <c r="J65" s="184">
        <f>J157</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353</v>
      </c>
      <c r="E66" s="178"/>
      <c r="F66" s="178"/>
      <c r="G66" s="178"/>
      <c r="H66" s="178"/>
      <c r="I66" s="178"/>
      <c r="J66" s="179">
        <f>J160</f>
        <v>0</v>
      </c>
      <c r="K66" s="176"/>
      <c r="L66" s="180"/>
      <c r="S66" s="9"/>
      <c r="T66" s="9"/>
      <c r="U66" s="9"/>
      <c r="V66" s="9"/>
      <c r="W66" s="9"/>
      <c r="X66" s="9"/>
      <c r="Y66" s="9"/>
      <c r="Z66" s="9"/>
      <c r="AA66" s="9"/>
      <c r="AB66" s="9"/>
      <c r="AC66" s="9"/>
      <c r="AD66" s="9"/>
      <c r="AE66" s="9"/>
    </row>
    <row r="67" hidden="1" s="9" customFormat="1" ht="24.96" customHeight="1">
      <c r="A67" s="9"/>
      <c r="B67" s="175"/>
      <c r="C67" s="176"/>
      <c r="D67" s="177" t="s">
        <v>3941</v>
      </c>
      <c r="E67" s="178"/>
      <c r="F67" s="178"/>
      <c r="G67" s="178"/>
      <c r="H67" s="178"/>
      <c r="I67" s="178"/>
      <c r="J67" s="179">
        <f>J162</f>
        <v>0</v>
      </c>
      <c r="K67" s="176"/>
      <c r="L67" s="180"/>
      <c r="S67" s="9"/>
      <c r="T67" s="9"/>
      <c r="U67" s="9"/>
      <c r="V67" s="9"/>
      <c r="W67" s="9"/>
      <c r="X67" s="9"/>
      <c r="Y67" s="9"/>
      <c r="Z67" s="9"/>
      <c r="AA67" s="9"/>
      <c r="AB67" s="9"/>
      <c r="AC67" s="9"/>
      <c r="AD67" s="9"/>
      <c r="AE67" s="9"/>
    </row>
    <row r="68" hidden="1" s="10" customFormat="1" ht="19.92" customHeight="1">
      <c r="A68" s="10"/>
      <c r="B68" s="181"/>
      <c r="C68" s="126"/>
      <c r="D68" s="182" t="s">
        <v>3942</v>
      </c>
      <c r="E68" s="183"/>
      <c r="F68" s="183"/>
      <c r="G68" s="183"/>
      <c r="H68" s="183"/>
      <c r="I68" s="183"/>
      <c r="J68" s="184">
        <f>J163</f>
        <v>0</v>
      </c>
      <c r="K68" s="126"/>
      <c r="L68" s="185"/>
      <c r="S68" s="10"/>
      <c r="T68" s="10"/>
      <c r="U68" s="10"/>
      <c r="V68" s="10"/>
      <c r="W68" s="10"/>
      <c r="X68" s="10"/>
      <c r="Y68" s="10"/>
      <c r="Z68" s="10"/>
      <c r="AA68" s="10"/>
      <c r="AB68" s="10"/>
      <c r="AC68" s="10"/>
      <c r="AD68" s="10"/>
      <c r="AE68" s="10"/>
    </row>
    <row r="69" hidden="1" s="10" customFormat="1" ht="19.92" customHeight="1">
      <c r="A69" s="10"/>
      <c r="B69" s="181"/>
      <c r="C69" s="126"/>
      <c r="D69" s="182" t="s">
        <v>3943</v>
      </c>
      <c r="E69" s="183"/>
      <c r="F69" s="183"/>
      <c r="G69" s="183"/>
      <c r="H69" s="183"/>
      <c r="I69" s="183"/>
      <c r="J69" s="184">
        <f>J167</f>
        <v>0</v>
      </c>
      <c r="K69" s="126"/>
      <c r="L69" s="185"/>
      <c r="S69" s="10"/>
      <c r="T69" s="10"/>
      <c r="U69" s="10"/>
      <c r="V69" s="10"/>
      <c r="W69" s="10"/>
      <c r="X69" s="10"/>
      <c r="Y69" s="10"/>
      <c r="Z69" s="10"/>
      <c r="AA69" s="10"/>
      <c r="AB69" s="10"/>
      <c r="AC69" s="10"/>
      <c r="AD69" s="10"/>
      <c r="AE69" s="10"/>
    </row>
    <row r="70" hidden="1" s="10" customFormat="1" ht="19.92" customHeight="1">
      <c r="A70" s="10"/>
      <c r="B70" s="181"/>
      <c r="C70" s="126"/>
      <c r="D70" s="182" t="s">
        <v>3944</v>
      </c>
      <c r="E70" s="183"/>
      <c r="F70" s="183"/>
      <c r="G70" s="183"/>
      <c r="H70" s="183"/>
      <c r="I70" s="183"/>
      <c r="J70" s="184">
        <f>J170</f>
        <v>0</v>
      </c>
      <c r="K70" s="126"/>
      <c r="L70" s="185"/>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5"/>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5"/>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5"/>
      <c r="S76" s="39"/>
      <c r="T76" s="39"/>
      <c r="U76" s="39"/>
      <c r="V76" s="39"/>
      <c r="W76" s="39"/>
      <c r="X76" s="39"/>
      <c r="Y76" s="39"/>
      <c r="Z76" s="39"/>
      <c r="AA76" s="39"/>
      <c r="AB76" s="39"/>
      <c r="AC76" s="39"/>
      <c r="AD76" s="39"/>
      <c r="AE76" s="39"/>
    </row>
    <row r="77" s="2" customFormat="1" ht="24.96" customHeight="1">
      <c r="A77" s="39"/>
      <c r="B77" s="40"/>
      <c r="C77" s="24" t="s">
        <v>228</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170" t="str">
        <f>E7</f>
        <v>Oprava zabezpečovacího zařízení v ŽST Doudleby n. O.</v>
      </c>
      <c r="F80" s="33"/>
      <c r="G80" s="33"/>
      <c r="H80" s="33"/>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217</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70" t="str">
        <f>E9</f>
        <v>SO 12-72-01 - Doudleby nad Orlicí, technologický objekt SÚ</v>
      </c>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F12</f>
        <v>Doublevy nad Orlicí</v>
      </c>
      <c r="G84" s="41"/>
      <c r="H84" s="41"/>
      <c r="I84" s="33" t="s">
        <v>23</v>
      </c>
      <c r="J84" s="73" t="str">
        <f>IF(J12="","",J12)</f>
        <v>23. 6. 2026</v>
      </c>
      <c r="K84" s="41"/>
      <c r="L84" s="145"/>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E15</f>
        <v xml:space="preserve"> </v>
      </c>
      <c r="G86" s="41"/>
      <c r="H86" s="41"/>
      <c r="I86" s="33" t="s">
        <v>31</v>
      </c>
      <c r="J86" s="37" t="str">
        <f>E21</f>
        <v xml:space="preserve">PRODIN a.s. </v>
      </c>
      <c r="K86" s="41"/>
      <c r="L86" s="145"/>
      <c r="S86" s="39"/>
      <c r="T86" s="39"/>
      <c r="U86" s="39"/>
      <c r="V86" s="39"/>
      <c r="W86" s="39"/>
      <c r="X86" s="39"/>
      <c r="Y86" s="39"/>
      <c r="Z86" s="39"/>
      <c r="AA86" s="39"/>
      <c r="AB86" s="39"/>
      <c r="AC86" s="39"/>
      <c r="AD86" s="39"/>
      <c r="AE86" s="39"/>
    </row>
    <row r="87" s="2" customFormat="1" ht="25.65" customHeight="1">
      <c r="A87" s="39"/>
      <c r="B87" s="40"/>
      <c r="C87" s="33" t="s">
        <v>29</v>
      </c>
      <c r="D87" s="41"/>
      <c r="E87" s="41"/>
      <c r="F87" s="28" t="str">
        <f>IF(E18="","",E18)</f>
        <v>Vyplň údaj</v>
      </c>
      <c r="G87" s="41"/>
      <c r="H87" s="41"/>
      <c r="I87" s="33" t="s">
        <v>35</v>
      </c>
      <c r="J87" s="37" t="str">
        <f>E24</f>
        <v>PRODIN a.s. - Richard Menšík</v>
      </c>
      <c r="K87" s="41"/>
      <c r="L87" s="145"/>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11" customFormat="1" ht="29.28" customHeight="1">
      <c r="A89" s="186"/>
      <c r="B89" s="187"/>
      <c r="C89" s="188" t="s">
        <v>229</v>
      </c>
      <c r="D89" s="189" t="s">
        <v>58</v>
      </c>
      <c r="E89" s="189" t="s">
        <v>54</v>
      </c>
      <c r="F89" s="189" t="s">
        <v>55</v>
      </c>
      <c r="G89" s="189" t="s">
        <v>230</v>
      </c>
      <c r="H89" s="189" t="s">
        <v>231</v>
      </c>
      <c r="I89" s="189" t="s">
        <v>232</v>
      </c>
      <c r="J89" s="189" t="s">
        <v>223</v>
      </c>
      <c r="K89" s="190" t="s">
        <v>233</v>
      </c>
      <c r="L89" s="191"/>
      <c r="M89" s="93" t="s">
        <v>19</v>
      </c>
      <c r="N89" s="94" t="s">
        <v>43</v>
      </c>
      <c r="O89" s="94" t="s">
        <v>234</v>
      </c>
      <c r="P89" s="94" t="s">
        <v>235</v>
      </c>
      <c r="Q89" s="94" t="s">
        <v>236</v>
      </c>
      <c r="R89" s="94" t="s">
        <v>237</v>
      </c>
      <c r="S89" s="94" t="s">
        <v>238</v>
      </c>
      <c r="T89" s="95" t="s">
        <v>239</v>
      </c>
      <c r="U89" s="186"/>
      <c r="V89" s="186"/>
      <c r="W89" s="186"/>
      <c r="X89" s="186"/>
      <c r="Y89" s="186"/>
      <c r="Z89" s="186"/>
      <c r="AA89" s="186"/>
      <c r="AB89" s="186"/>
      <c r="AC89" s="186"/>
      <c r="AD89" s="186"/>
      <c r="AE89" s="186"/>
    </row>
    <row r="90" s="2" customFormat="1" ht="22.8" customHeight="1">
      <c r="A90" s="39"/>
      <c r="B90" s="40"/>
      <c r="C90" s="100" t="s">
        <v>240</v>
      </c>
      <c r="D90" s="41"/>
      <c r="E90" s="41"/>
      <c r="F90" s="41"/>
      <c r="G90" s="41"/>
      <c r="H90" s="41"/>
      <c r="I90" s="41"/>
      <c r="J90" s="192">
        <f>BK90</f>
        <v>0</v>
      </c>
      <c r="K90" s="41"/>
      <c r="L90" s="45"/>
      <c r="M90" s="96"/>
      <c r="N90" s="193"/>
      <c r="O90" s="97"/>
      <c r="P90" s="194">
        <f>P91+P160+P162</f>
        <v>0</v>
      </c>
      <c r="Q90" s="97"/>
      <c r="R90" s="194">
        <f>R91+R160+R162</f>
        <v>29.982578329471998</v>
      </c>
      <c r="S90" s="97"/>
      <c r="T90" s="195">
        <f>T91+T160+T162</f>
        <v>0</v>
      </c>
      <c r="U90" s="39"/>
      <c r="V90" s="39"/>
      <c r="W90" s="39"/>
      <c r="X90" s="39"/>
      <c r="Y90" s="39"/>
      <c r="Z90" s="39"/>
      <c r="AA90" s="39"/>
      <c r="AB90" s="39"/>
      <c r="AC90" s="39"/>
      <c r="AD90" s="39"/>
      <c r="AE90" s="39"/>
      <c r="AT90" s="18" t="s">
        <v>72</v>
      </c>
      <c r="AU90" s="18" t="s">
        <v>224</v>
      </c>
      <c r="BK90" s="196">
        <f>BK91+BK160+BK162</f>
        <v>0</v>
      </c>
    </row>
    <row r="91" s="12" customFormat="1" ht="25.92" customHeight="1">
      <c r="A91" s="12"/>
      <c r="B91" s="197"/>
      <c r="C91" s="198"/>
      <c r="D91" s="199" t="s">
        <v>72</v>
      </c>
      <c r="E91" s="200" t="s">
        <v>624</v>
      </c>
      <c r="F91" s="200" t="s">
        <v>625</v>
      </c>
      <c r="G91" s="198"/>
      <c r="H91" s="198"/>
      <c r="I91" s="201"/>
      <c r="J91" s="202">
        <f>BK91</f>
        <v>0</v>
      </c>
      <c r="K91" s="198"/>
      <c r="L91" s="203"/>
      <c r="M91" s="204"/>
      <c r="N91" s="205"/>
      <c r="O91" s="205"/>
      <c r="P91" s="206">
        <f>P92+P126+P138+P151+P157</f>
        <v>0</v>
      </c>
      <c r="Q91" s="205"/>
      <c r="R91" s="206">
        <f>R92+R126+R138+R151+R157</f>
        <v>29.982578329471998</v>
      </c>
      <c r="S91" s="205"/>
      <c r="T91" s="207">
        <f>T92+T126+T138+T151+T157</f>
        <v>0</v>
      </c>
      <c r="U91" s="12"/>
      <c r="V91" s="12"/>
      <c r="W91" s="12"/>
      <c r="X91" s="12"/>
      <c r="Y91" s="12"/>
      <c r="Z91" s="12"/>
      <c r="AA91" s="12"/>
      <c r="AB91" s="12"/>
      <c r="AC91" s="12"/>
      <c r="AD91" s="12"/>
      <c r="AE91" s="12"/>
      <c r="AR91" s="208" t="s">
        <v>80</v>
      </c>
      <c r="AT91" s="209" t="s">
        <v>72</v>
      </c>
      <c r="AU91" s="209" t="s">
        <v>73</v>
      </c>
      <c r="AY91" s="208" t="s">
        <v>244</v>
      </c>
      <c r="BK91" s="210">
        <f>BK92+BK126+BK138+BK151+BK157</f>
        <v>0</v>
      </c>
    </row>
    <row r="92" s="12" customFormat="1" ht="22.8" customHeight="1">
      <c r="A92" s="12"/>
      <c r="B92" s="197"/>
      <c r="C92" s="198"/>
      <c r="D92" s="199" t="s">
        <v>72</v>
      </c>
      <c r="E92" s="211" t="s">
        <v>80</v>
      </c>
      <c r="F92" s="211" t="s">
        <v>2357</v>
      </c>
      <c r="G92" s="198"/>
      <c r="H92" s="198"/>
      <c r="I92" s="201"/>
      <c r="J92" s="212">
        <f>BK92</f>
        <v>0</v>
      </c>
      <c r="K92" s="198"/>
      <c r="L92" s="203"/>
      <c r="M92" s="204"/>
      <c r="N92" s="205"/>
      <c r="O92" s="205"/>
      <c r="P92" s="206">
        <f>SUM(P93:P125)</f>
        <v>0</v>
      </c>
      <c r="Q92" s="205"/>
      <c r="R92" s="206">
        <f>SUM(R93:R125)</f>
        <v>0</v>
      </c>
      <c r="S92" s="205"/>
      <c r="T92" s="207">
        <f>SUM(T93:T125)</f>
        <v>0</v>
      </c>
      <c r="U92" s="12"/>
      <c r="V92" s="12"/>
      <c r="W92" s="12"/>
      <c r="X92" s="12"/>
      <c r="Y92" s="12"/>
      <c r="Z92" s="12"/>
      <c r="AA92" s="12"/>
      <c r="AB92" s="12"/>
      <c r="AC92" s="12"/>
      <c r="AD92" s="12"/>
      <c r="AE92" s="12"/>
      <c r="AR92" s="208" t="s">
        <v>80</v>
      </c>
      <c r="AT92" s="209" t="s">
        <v>72</v>
      </c>
      <c r="AU92" s="209" t="s">
        <v>80</v>
      </c>
      <c r="AY92" s="208" t="s">
        <v>244</v>
      </c>
      <c r="BK92" s="210">
        <f>SUM(BK93:BK125)</f>
        <v>0</v>
      </c>
    </row>
    <row r="93" s="2" customFormat="1" ht="16.5" customHeight="1">
      <c r="A93" s="39"/>
      <c r="B93" s="40"/>
      <c r="C93" s="213" t="s">
        <v>80</v>
      </c>
      <c r="D93" s="213" t="s">
        <v>247</v>
      </c>
      <c r="E93" s="214" t="s">
        <v>4289</v>
      </c>
      <c r="F93" s="215" t="s">
        <v>4290</v>
      </c>
      <c r="G93" s="216" t="s">
        <v>339</v>
      </c>
      <c r="H93" s="217">
        <v>74.629999999999995</v>
      </c>
      <c r="I93" s="218"/>
      <c r="J93" s="219">
        <f>ROUND(I93*H93,2)</f>
        <v>0</v>
      </c>
      <c r="K93" s="215" t="s">
        <v>251</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264</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264</v>
      </c>
      <c r="BM93" s="224" t="s">
        <v>4291</v>
      </c>
    </row>
    <row r="94" s="2" customFormat="1">
      <c r="A94" s="39"/>
      <c r="B94" s="40"/>
      <c r="C94" s="41"/>
      <c r="D94" s="226" t="s">
        <v>254</v>
      </c>
      <c r="E94" s="41"/>
      <c r="F94" s="227" t="s">
        <v>4292</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254</v>
      </c>
      <c r="AU94" s="18" t="s">
        <v>82</v>
      </c>
    </row>
    <row r="95" s="14" customFormat="1">
      <c r="A95" s="14"/>
      <c r="B95" s="253"/>
      <c r="C95" s="254"/>
      <c r="D95" s="241" t="s">
        <v>284</v>
      </c>
      <c r="E95" s="255" t="s">
        <v>19</v>
      </c>
      <c r="F95" s="256" t="s">
        <v>4293</v>
      </c>
      <c r="G95" s="254"/>
      <c r="H95" s="257">
        <v>74.629999999999995</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82</v>
      </c>
      <c r="AV95" s="14" t="s">
        <v>82</v>
      </c>
      <c r="AW95" s="14" t="s">
        <v>34</v>
      </c>
      <c r="AX95" s="14" t="s">
        <v>80</v>
      </c>
      <c r="AY95" s="263" t="s">
        <v>244</v>
      </c>
    </row>
    <row r="96" s="2" customFormat="1" ht="24.15" customHeight="1">
      <c r="A96" s="39"/>
      <c r="B96" s="40"/>
      <c r="C96" s="213" t="s">
        <v>82</v>
      </c>
      <c r="D96" s="213" t="s">
        <v>247</v>
      </c>
      <c r="E96" s="214" t="s">
        <v>4294</v>
      </c>
      <c r="F96" s="215" t="s">
        <v>4295</v>
      </c>
      <c r="G96" s="216" t="s">
        <v>291</v>
      </c>
      <c r="H96" s="217">
        <v>8.2089999999999996</v>
      </c>
      <c r="I96" s="218"/>
      <c r="J96" s="219">
        <f>ROUND(I96*H96,2)</f>
        <v>0</v>
      </c>
      <c r="K96" s="215" t="s">
        <v>251</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264</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264</v>
      </c>
      <c r="BM96" s="224" t="s">
        <v>4296</v>
      </c>
    </row>
    <row r="97" s="2" customFormat="1">
      <c r="A97" s="39"/>
      <c r="B97" s="40"/>
      <c r="C97" s="41"/>
      <c r="D97" s="226" t="s">
        <v>254</v>
      </c>
      <c r="E97" s="41"/>
      <c r="F97" s="227" t="s">
        <v>4297</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254</v>
      </c>
      <c r="AU97" s="18" t="s">
        <v>82</v>
      </c>
    </row>
    <row r="98" s="14" customFormat="1">
      <c r="A98" s="14"/>
      <c r="B98" s="253"/>
      <c r="C98" s="254"/>
      <c r="D98" s="241" t="s">
        <v>284</v>
      </c>
      <c r="E98" s="255" t="s">
        <v>19</v>
      </c>
      <c r="F98" s="256" t="s">
        <v>4298</v>
      </c>
      <c r="G98" s="254"/>
      <c r="H98" s="257">
        <v>8.2089999999999996</v>
      </c>
      <c r="I98" s="258"/>
      <c r="J98" s="254"/>
      <c r="K98" s="254"/>
      <c r="L98" s="259"/>
      <c r="M98" s="260"/>
      <c r="N98" s="261"/>
      <c r="O98" s="261"/>
      <c r="P98" s="261"/>
      <c r="Q98" s="261"/>
      <c r="R98" s="261"/>
      <c r="S98" s="261"/>
      <c r="T98" s="262"/>
      <c r="U98" s="14"/>
      <c r="V98" s="14"/>
      <c r="W98" s="14"/>
      <c r="X98" s="14"/>
      <c r="Y98" s="14"/>
      <c r="Z98" s="14"/>
      <c r="AA98" s="14"/>
      <c r="AB98" s="14"/>
      <c r="AC98" s="14"/>
      <c r="AD98" s="14"/>
      <c r="AE98" s="14"/>
      <c r="AT98" s="263" t="s">
        <v>284</v>
      </c>
      <c r="AU98" s="263" t="s">
        <v>82</v>
      </c>
      <c r="AV98" s="14" t="s">
        <v>82</v>
      </c>
      <c r="AW98" s="14" t="s">
        <v>34</v>
      </c>
      <c r="AX98" s="14" t="s">
        <v>80</v>
      </c>
      <c r="AY98" s="263" t="s">
        <v>244</v>
      </c>
    </row>
    <row r="99" s="2" customFormat="1" ht="24.15" customHeight="1">
      <c r="A99" s="39"/>
      <c r="B99" s="40"/>
      <c r="C99" s="213" t="s">
        <v>243</v>
      </c>
      <c r="D99" s="213" t="s">
        <v>247</v>
      </c>
      <c r="E99" s="214" t="s">
        <v>4299</v>
      </c>
      <c r="F99" s="215" t="s">
        <v>4300</v>
      </c>
      <c r="G99" s="216" t="s">
        <v>291</v>
      </c>
      <c r="H99" s="217">
        <v>4.9219999999999997</v>
      </c>
      <c r="I99" s="218"/>
      <c r="J99" s="219">
        <f>ROUND(I99*H99,2)</f>
        <v>0</v>
      </c>
      <c r="K99" s="215" t="s">
        <v>251</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264</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264</v>
      </c>
      <c r="BM99" s="224" t="s">
        <v>4301</v>
      </c>
    </row>
    <row r="100" s="2" customFormat="1">
      <c r="A100" s="39"/>
      <c r="B100" s="40"/>
      <c r="C100" s="41"/>
      <c r="D100" s="226" t="s">
        <v>254</v>
      </c>
      <c r="E100" s="41"/>
      <c r="F100" s="227" t="s">
        <v>4302</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254</v>
      </c>
      <c r="AU100" s="18" t="s">
        <v>82</v>
      </c>
    </row>
    <row r="101" s="14" customFormat="1">
      <c r="A101" s="14"/>
      <c r="B101" s="253"/>
      <c r="C101" s="254"/>
      <c r="D101" s="241" t="s">
        <v>284</v>
      </c>
      <c r="E101" s="255" t="s">
        <v>19</v>
      </c>
      <c r="F101" s="256" t="s">
        <v>4303</v>
      </c>
      <c r="G101" s="254"/>
      <c r="H101" s="257">
        <v>4.9219999999999997</v>
      </c>
      <c r="I101" s="258"/>
      <c r="J101" s="254"/>
      <c r="K101" s="254"/>
      <c r="L101" s="259"/>
      <c r="M101" s="260"/>
      <c r="N101" s="261"/>
      <c r="O101" s="261"/>
      <c r="P101" s="261"/>
      <c r="Q101" s="261"/>
      <c r="R101" s="261"/>
      <c r="S101" s="261"/>
      <c r="T101" s="262"/>
      <c r="U101" s="14"/>
      <c r="V101" s="14"/>
      <c r="W101" s="14"/>
      <c r="X101" s="14"/>
      <c r="Y101" s="14"/>
      <c r="Z101" s="14"/>
      <c r="AA101" s="14"/>
      <c r="AB101" s="14"/>
      <c r="AC101" s="14"/>
      <c r="AD101" s="14"/>
      <c r="AE101" s="14"/>
      <c r="AT101" s="263" t="s">
        <v>284</v>
      </c>
      <c r="AU101" s="263" t="s">
        <v>82</v>
      </c>
      <c r="AV101" s="14" t="s">
        <v>82</v>
      </c>
      <c r="AW101" s="14" t="s">
        <v>34</v>
      </c>
      <c r="AX101" s="14" t="s">
        <v>80</v>
      </c>
      <c r="AY101" s="263" t="s">
        <v>244</v>
      </c>
    </row>
    <row r="102" s="2" customFormat="1" ht="37.8" customHeight="1">
      <c r="A102" s="39"/>
      <c r="B102" s="40"/>
      <c r="C102" s="213" t="s">
        <v>264</v>
      </c>
      <c r="D102" s="213" t="s">
        <v>247</v>
      </c>
      <c r="E102" s="214" t="s">
        <v>4304</v>
      </c>
      <c r="F102" s="215" t="s">
        <v>4305</v>
      </c>
      <c r="G102" s="216" t="s">
        <v>291</v>
      </c>
      <c r="H102" s="217">
        <v>28.056999999999999</v>
      </c>
      <c r="I102" s="218"/>
      <c r="J102" s="219">
        <f>ROUND(I102*H102,2)</f>
        <v>0</v>
      </c>
      <c r="K102" s="215" t="s">
        <v>251</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264</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264</v>
      </c>
      <c r="BM102" s="224" t="s">
        <v>4306</v>
      </c>
    </row>
    <row r="103" s="2" customFormat="1">
      <c r="A103" s="39"/>
      <c r="B103" s="40"/>
      <c r="C103" s="41"/>
      <c r="D103" s="226" t="s">
        <v>254</v>
      </c>
      <c r="E103" s="41"/>
      <c r="F103" s="227" t="s">
        <v>4307</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254</v>
      </c>
      <c r="AU103" s="18" t="s">
        <v>82</v>
      </c>
    </row>
    <row r="104" s="14" customFormat="1">
      <c r="A104" s="14"/>
      <c r="B104" s="253"/>
      <c r="C104" s="254"/>
      <c r="D104" s="241" t="s">
        <v>284</v>
      </c>
      <c r="E104" s="255" t="s">
        <v>19</v>
      </c>
      <c r="F104" s="256" t="s">
        <v>4308</v>
      </c>
      <c r="G104" s="254"/>
      <c r="H104" s="257">
        <v>14.926</v>
      </c>
      <c r="I104" s="258"/>
      <c r="J104" s="254"/>
      <c r="K104" s="254"/>
      <c r="L104" s="259"/>
      <c r="M104" s="260"/>
      <c r="N104" s="261"/>
      <c r="O104" s="261"/>
      <c r="P104" s="261"/>
      <c r="Q104" s="261"/>
      <c r="R104" s="261"/>
      <c r="S104" s="261"/>
      <c r="T104" s="262"/>
      <c r="U104" s="14"/>
      <c r="V104" s="14"/>
      <c r="W104" s="14"/>
      <c r="X104" s="14"/>
      <c r="Y104" s="14"/>
      <c r="Z104" s="14"/>
      <c r="AA104" s="14"/>
      <c r="AB104" s="14"/>
      <c r="AC104" s="14"/>
      <c r="AD104" s="14"/>
      <c r="AE104" s="14"/>
      <c r="AT104" s="263" t="s">
        <v>284</v>
      </c>
      <c r="AU104" s="263" t="s">
        <v>82</v>
      </c>
      <c r="AV104" s="14" t="s">
        <v>82</v>
      </c>
      <c r="AW104" s="14" t="s">
        <v>34</v>
      </c>
      <c r="AX104" s="14" t="s">
        <v>73</v>
      </c>
      <c r="AY104" s="263" t="s">
        <v>244</v>
      </c>
    </row>
    <row r="105" s="14" customFormat="1">
      <c r="A105" s="14"/>
      <c r="B105" s="253"/>
      <c r="C105" s="254"/>
      <c r="D105" s="241" t="s">
        <v>284</v>
      </c>
      <c r="E105" s="255" t="s">
        <v>19</v>
      </c>
      <c r="F105" s="256" t="s">
        <v>4309</v>
      </c>
      <c r="G105" s="254"/>
      <c r="H105" s="257">
        <v>8.2089999999999996</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73</v>
      </c>
      <c r="AY105" s="263" t="s">
        <v>244</v>
      </c>
    </row>
    <row r="106" s="14" customFormat="1">
      <c r="A106" s="14"/>
      <c r="B106" s="253"/>
      <c r="C106" s="254"/>
      <c r="D106" s="241" t="s">
        <v>284</v>
      </c>
      <c r="E106" s="255" t="s">
        <v>19</v>
      </c>
      <c r="F106" s="256" t="s">
        <v>4310</v>
      </c>
      <c r="G106" s="254"/>
      <c r="H106" s="257">
        <v>4.9219999999999997</v>
      </c>
      <c r="I106" s="258"/>
      <c r="J106" s="254"/>
      <c r="K106" s="254"/>
      <c r="L106" s="259"/>
      <c r="M106" s="260"/>
      <c r="N106" s="261"/>
      <c r="O106" s="261"/>
      <c r="P106" s="261"/>
      <c r="Q106" s="261"/>
      <c r="R106" s="261"/>
      <c r="S106" s="261"/>
      <c r="T106" s="262"/>
      <c r="U106" s="14"/>
      <c r="V106" s="14"/>
      <c r="W106" s="14"/>
      <c r="X106" s="14"/>
      <c r="Y106" s="14"/>
      <c r="Z106" s="14"/>
      <c r="AA106" s="14"/>
      <c r="AB106" s="14"/>
      <c r="AC106" s="14"/>
      <c r="AD106" s="14"/>
      <c r="AE106" s="14"/>
      <c r="AT106" s="263" t="s">
        <v>284</v>
      </c>
      <c r="AU106" s="263" t="s">
        <v>82</v>
      </c>
      <c r="AV106" s="14" t="s">
        <v>82</v>
      </c>
      <c r="AW106" s="14" t="s">
        <v>34</v>
      </c>
      <c r="AX106" s="14" t="s">
        <v>73</v>
      </c>
      <c r="AY106" s="263" t="s">
        <v>244</v>
      </c>
    </row>
    <row r="107" s="16" customFormat="1">
      <c r="A107" s="16"/>
      <c r="B107" s="289"/>
      <c r="C107" s="290"/>
      <c r="D107" s="241" t="s">
        <v>284</v>
      </c>
      <c r="E107" s="291" t="s">
        <v>19</v>
      </c>
      <c r="F107" s="292" t="s">
        <v>4311</v>
      </c>
      <c r="G107" s="290"/>
      <c r="H107" s="293">
        <v>28.056999999999999</v>
      </c>
      <c r="I107" s="294"/>
      <c r="J107" s="290"/>
      <c r="K107" s="290"/>
      <c r="L107" s="295"/>
      <c r="M107" s="296"/>
      <c r="N107" s="297"/>
      <c r="O107" s="297"/>
      <c r="P107" s="297"/>
      <c r="Q107" s="297"/>
      <c r="R107" s="297"/>
      <c r="S107" s="297"/>
      <c r="T107" s="298"/>
      <c r="U107" s="16"/>
      <c r="V107" s="16"/>
      <c r="W107" s="16"/>
      <c r="X107" s="16"/>
      <c r="Y107" s="16"/>
      <c r="Z107" s="16"/>
      <c r="AA107" s="16"/>
      <c r="AB107" s="16"/>
      <c r="AC107" s="16"/>
      <c r="AD107" s="16"/>
      <c r="AE107" s="16"/>
      <c r="AT107" s="299" t="s">
        <v>284</v>
      </c>
      <c r="AU107" s="299" t="s">
        <v>82</v>
      </c>
      <c r="AV107" s="16" t="s">
        <v>243</v>
      </c>
      <c r="AW107" s="16" t="s">
        <v>34</v>
      </c>
      <c r="AX107" s="16" t="s">
        <v>80</v>
      </c>
      <c r="AY107" s="299" t="s">
        <v>244</v>
      </c>
    </row>
    <row r="108" s="2" customFormat="1" ht="37.8" customHeight="1">
      <c r="A108" s="39"/>
      <c r="B108" s="40"/>
      <c r="C108" s="213" t="s">
        <v>269</v>
      </c>
      <c r="D108" s="213" t="s">
        <v>247</v>
      </c>
      <c r="E108" s="214" t="s">
        <v>4312</v>
      </c>
      <c r="F108" s="215" t="s">
        <v>4313</v>
      </c>
      <c r="G108" s="216" t="s">
        <v>291</v>
      </c>
      <c r="H108" s="217">
        <v>280.56999999999999</v>
      </c>
      <c r="I108" s="218"/>
      <c r="J108" s="219">
        <f>ROUND(I108*H108,2)</f>
        <v>0</v>
      </c>
      <c r="K108" s="215" t="s">
        <v>251</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264</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264</v>
      </c>
      <c r="BM108" s="224" t="s">
        <v>4314</v>
      </c>
    </row>
    <row r="109" s="2" customFormat="1">
      <c r="A109" s="39"/>
      <c r="B109" s="40"/>
      <c r="C109" s="41"/>
      <c r="D109" s="226" t="s">
        <v>254</v>
      </c>
      <c r="E109" s="41"/>
      <c r="F109" s="227" t="s">
        <v>4315</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254</v>
      </c>
      <c r="AU109" s="18" t="s">
        <v>82</v>
      </c>
    </row>
    <row r="110" s="14" customFormat="1">
      <c r="A110" s="14"/>
      <c r="B110" s="253"/>
      <c r="C110" s="254"/>
      <c r="D110" s="241" t="s">
        <v>284</v>
      </c>
      <c r="E110" s="255" t="s">
        <v>19</v>
      </c>
      <c r="F110" s="256" t="s">
        <v>4316</v>
      </c>
      <c r="G110" s="254"/>
      <c r="H110" s="257">
        <v>149.25999999999999</v>
      </c>
      <c r="I110" s="258"/>
      <c r="J110" s="254"/>
      <c r="K110" s="254"/>
      <c r="L110" s="259"/>
      <c r="M110" s="260"/>
      <c r="N110" s="261"/>
      <c r="O110" s="261"/>
      <c r="P110" s="261"/>
      <c r="Q110" s="261"/>
      <c r="R110" s="261"/>
      <c r="S110" s="261"/>
      <c r="T110" s="262"/>
      <c r="U110" s="14"/>
      <c r="V110" s="14"/>
      <c r="W110" s="14"/>
      <c r="X110" s="14"/>
      <c r="Y110" s="14"/>
      <c r="Z110" s="14"/>
      <c r="AA110" s="14"/>
      <c r="AB110" s="14"/>
      <c r="AC110" s="14"/>
      <c r="AD110" s="14"/>
      <c r="AE110" s="14"/>
      <c r="AT110" s="263" t="s">
        <v>284</v>
      </c>
      <c r="AU110" s="263" t="s">
        <v>82</v>
      </c>
      <c r="AV110" s="14" t="s">
        <v>82</v>
      </c>
      <c r="AW110" s="14" t="s">
        <v>34</v>
      </c>
      <c r="AX110" s="14" t="s">
        <v>73</v>
      </c>
      <c r="AY110" s="263" t="s">
        <v>244</v>
      </c>
    </row>
    <row r="111" s="14" customFormat="1">
      <c r="A111" s="14"/>
      <c r="B111" s="253"/>
      <c r="C111" s="254"/>
      <c r="D111" s="241" t="s">
        <v>284</v>
      </c>
      <c r="E111" s="255" t="s">
        <v>19</v>
      </c>
      <c r="F111" s="256" t="s">
        <v>4317</v>
      </c>
      <c r="G111" s="254"/>
      <c r="H111" s="257">
        <v>82.090000000000003</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82</v>
      </c>
      <c r="AV111" s="14" t="s">
        <v>82</v>
      </c>
      <c r="AW111" s="14" t="s">
        <v>34</v>
      </c>
      <c r="AX111" s="14" t="s">
        <v>73</v>
      </c>
      <c r="AY111" s="263" t="s">
        <v>244</v>
      </c>
    </row>
    <row r="112" s="14" customFormat="1">
      <c r="A112" s="14"/>
      <c r="B112" s="253"/>
      <c r="C112" s="254"/>
      <c r="D112" s="241" t="s">
        <v>284</v>
      </c>
      <c r="E112" s="255" t="s">
        <v>19</v>
      </c>
      <c r="F112" s="256" t="s">
        <v>4318</v>
      </c>
      <c r="G112" s="254"/>
      <c r="H112" s="257">
        <v>49.219999999999999</v>
      </c>
      <c r="I112" s="258"/>
      <c r="J112" s="254"/>
      <c r="K112" s="254"/>
      <c r="L112" s="259"/>
      <c r="M112" s="260"/>
      <c r="N112" s="261"/>
      <c r="O112" s="261"/>
      <c r="P112" s="261"/>
      <c r="Q112" s="261"/>
      <c r="R112" s="261"/>
      <c r="S112" s="261"/>
      <c r="T112" s="262"/>
      <c r="U112" s="14"/>
      <c r="V112" s="14"/>
      <c r="W112" s="14"/>
      <c r="X112" s="14"/>
      <c r="Y112" s="14"/>
      <c r="Z112" s="14"/>
      <c r="AA112" s="14"/>
      <c r="AB112" s="14"/>
      <c r="AC112" s="14"/>
      <c r="AD112" s="14"/>
      <c r="AE112" s="14"/>
      <c r="AT112" s="263" t="s">
        <v>284</v>
      </c>
      <c r="AU112" s="263" t="s">
        <v>82</v>
      </c>
      <c r="AV112" s="14" t="s">
        <v>82</v>
      </c>
      <c r="AW112" s="14" t="s">
        <v>34</v>
      </c>
      <c r="AX112" s="14" t="s">
        <v>73</v>
      </c>
      <c r="AY112" s="263" t="s">
        <v>244</v>
      </c>
    </row>
    <row r="113" s="16" customFormat="1">
      <c r="A113" s="16"/>
      <c r="B113" s="289"/>
      <c r="C113" s="290"/>
      <c r="D113" s="241" t="s">
        <v>284</v>
      </c>
      <c r="E113" s="291" t="s">
        <v>19</v>
      </c>
      <c r="F113" s="292" t="s">
        <v>4319</v>
      </c>
      <c r="G113" s="290"/>
      <c r="H113" s="293">
        <v>280.56999999999999</v>
      </c>
      <c r="I113" s="294"/>
      <c r="J113" s="290"/>
      <c r="K113" s="290"/>
      <c r="L113" s="295"/>
      <c r="M113" s="296"/>
      <c r="N113" s="297"/>
      <c r="O113" s="297"/>
      <c r="P113" s="297"/>
      <c r="Q113" s="297"/>
      <c r="R113" s="297"/>
      <c r="S113" s="297"/>
      <c r="T113" s="298"/>
      <c r="U113" s="16"/>
      <c r="V113" s="16"/>
      <c r="W113" s="16"/>
      <c r="X113" s="16"/>
      <c r="Y113" s="16"/>
      <c r="Z113" s="16"/>
      <c r="AA113" s="16"/>
      <c r="AB113" s="16"/>
      <c r="AC113" s="16"/>
      <c r="AD113" s="16"/>
      <c r="AE113" s="16"/>
      <c r="AT113" s="299" t="s">
        <v>284</v>
      </c>
      <c r="AU113" s="299" t="s">
        <v>82</v>
      </c>
      <c r="AV113" s="16" t="s">
        <v>243</v>
      </c>
      <c r="AW113" s="16" t="s">
        <v>34</v>
      </c>
      <c r="AX113" s="16" t="s">
        <v>80</v>
      </c>
      <c r="AY113" s="299" t="s">
        <v>244</v>
      </c>
    </row>
    <row r="114" s="2" customFormat="1" ht="24.15" customHeight="1">
      <c r="A114" s="39"/>
      <c r="B114" s="40"/>
      <c r="C114" s="213" t="s">
        <v>275</v>
      </c>
      <c r="D114" s="213" t="s">
        <v>247</v>
      </c>
      <c r="E114" s="214" t="s">
        <v>4320</v>
      </c>
      <c r="F114" s="215" t="s">
        <v>4321</v>
      </c>
      <c r="G114" s="216" t="s">
        <v>730</v>
      </c>
      <c r="H114" s="217">
        <v>8.4169999999999998</v>
      </c>
      <c r="I114" s="218"/>
      <c r="J114" s="219">
        <f>ROUND(I114*H114,2)</f>
        <v>0</v>
      </c>
      <c r="K114" s="215" t="s">
        <v>251</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264</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264</v>
      </c>
      <c r="BM114" s="224" t="s">
        <v>4322</v>
      </c>
    </row>
    <row r="115" s="2" customFormat="1">
      <c r="A115" s="39"/>
      <c r="B115" s="40"/>
      <c r="C115" s="41"/>
      <c r="D115" s="226" t="s">
        <v>254</v>
      </c>
      <c r="E115" s="41"/>
      <c r="F115" s="227" t="s">
        <v>4323</v>
      </c>
      <c r="G115" s="41"/>
      <c r="H115" s="41"/>
      <c r="I115" s="228"/>
      <c r="J115" s="41"/>
      <c r="K115" s="41"/>
      <c r="L115" s="45"/>
      <c r="M115" s="229"/>
      <c r="N115" s="230"/>
      <c r="O115" s="85"/>
      <c r="P115" s="85"/>
      <c r="Q115" s="85"/>
      <c r="R115" s="85"/>
      <c r="S115" s="85"/>
      <c r="T115" s="86"/>
      <c r="U115" s="39"/>
      <c r="V115" s="39"/>
      <c r="W115" s="39"/>
      <c r="X115" s="39"/>
      <c r="Y115" s="39"/>
      <c r="Z115" s="39"/>
      <c r="AA115" s="39"/>
      <c r="AB115" s="39"/>
      <c r="AC115" s="39"/>
      <c r="AD115" s="39"/>
      <c r="AE115" s="39"/>
      <c r="AT115" s="18" t="s">
        <v>254</v>
      </c>
      <c r="AU115" s="18" t="s">
        <v>82</v>
      </c>
    </row>
    <row r="116" s="14" customFormat="1">
      <c r="A116" s="14"/>
      <c r="B116" s="253"/>
      <c r="C116" s="254"/>
      <c r="D116" s="241" t="s">
        <v>284</v>
      </c>
      <c r="E116" s="255" t="s">
        <v>19</v>
      </c>
      <c r="F116" s="256" t="s">
        <v>4324</v>
      </c>
      <c r="G116" s="254"/>
      <c r="H116" s="257">
        <v>8.4169999999999998</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80</v>
      </c>
      <c r="AY116" s="263" t="s">
        <v>244</v>
      </c>
    </row>
    <row r="117" s="2" customFormat="1" ht="24.15" customHeight="1">
      <c r="A117" s="39"/>
      <c r="B117" s="40"/>
      <c r="C117" s="213" t="s">
        <v>288</v>
      </c>
      <c r="D117" s="213" t="s">
        <v>247</v>
      </c>
      <c r="E117" s="214" t="s">
        <v>4325</v>
      </c>
      <c r="F117" s="215" t="s">
        <v>4326</v>
      </c>
      <c r="G117" s="216" t="s">
        <v>730</v>
      </c>
      <c r="H117" s="217">
        <v>33.667999999999999</v>
      </c>
      <c r="I117" s="218"/>
      <c r="J117" s="219">
        <f>ROUND(I117*H117,2)</f>
        <v>0</v>
      </c>
      <c r="K117" s="215" t="s">
        <v>251</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264</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264</v>
      </c>
      <c r="BM117" s="224" t="s">
        <v>4327</v>
      </c>
    </row>
    <row r="118" s="2" customFormat="1">
      <c r="A118" s="39"/>
      <c r="B118" s="40"/>
      <c r="C118" s="41"/>
      <c r="D118" s="226" t="s">
        <v>254</v>
      </c>
      <c r="E118" s="41"/>
      <c r="F118" s="227" t="s">
        <v>4328</v>
      </c>
      <c r="G118" s="41"/>
      <c r="H118" s="41"/>
      <c r="I118" s="228"/>
      <c r="J118" s="41"/>
      <c r="K118" s="41"/>
      <c r="L118" s="45"/>
      <c r="M118" s="229"/>
      <c r="N118" s="230"/>
      <c r="O118" s="85"/>
      <c r="P118" s="85"/>
      <c r="Q118" s="85"/>
      <c r="R118" s="85"/>
      <c r="S118" s="85"/>
      <c r="T118" s="86"/>
      <c r="U118" s="39"/>
      <c r="V118" s="39"/>
      <c r="W118" s="39"/>
      <c r="X118" s="39"/>
      <c r="Y118" s="39"/>
      <c r="Z118" s="39"/>
      <c r="AA118" s="39"/>
      <c r="AB118" s="39"/>
      <c r="AC118" s="39"/>
      <c r="AD118" s="39"/>
      <c r="AE118" s="39"/>
      <c r="AT118" s="18" t="s">
        <v>254</v>
      </c>
      <c r="AU118" s="18" t="s">
        <v>82</v>
      </c>
    </row>
    <row r="119" s="14" customFormat="1">
      <c r="A119" s="14"/>
      <c r="B119" s="253"/>
      <c r="C119" s="254"/>
      <c r="D119" s="241" t="s">
        <v>284</v>
      </c>
      <c r="E119" s="255" t="s">
        <v>19</v>
      </c>
      <c r="F119" s="256" t="s">
        <v>4329</v>
      </c>
      <c r="G119" s="254"/>
      <c r="H119" s="257">
        <v>33.667999999999999</v>
      </c>
      <c r="I119" s="258"/>
      <c r="J119" s="254"/>
      <c r="K119" s="254"/>
      <c r="L119" s="259"/>
      <c r="M119" s="260"/>
      <c r="N119" s="261"/>
      <c r="O119" s="261"/>
      <c r="P119" s="261"/>
      <c r="Q119" s="261"/>
      <c r="R119" s="261"/>
      <c r="S119" s="261"/>
      <c r="T119" s="262"/>
      <c r="U119" s="14"/>
      <c r="V119" s="14"/>
      <c r="W119" s="14"/>
      <c r="X119" s="14"/>
      <c r="Y119" s="14"/>
      <c r="Z119" s="14"/>
      <c r="AA119" s="14"/>
      <c r="AB119" s="14"/>
      <c r="AC119" s="14"/>
      <c r="AD119" s="14"/>
      <c r="AE119" s="14"/>
      <c r="AT119" s="263" t="s">
        <v>284</v>
      </c>
      <c r="AU119" s="263" t="s">
        <v>82</v>
      </c>
      <c r="AV119" s="14" t="s">
        <v>82</v>
      </c>
      <c r="AW119" s="14" t="s">
        <v>34</v>
      </c>
      <c r="AX119" s="14" t="s">
        <v>80</v>
      </c>
      <c r="AY119" s="263" t="s">
        <v>244</v>
      </c>
    </row>
    <row r="120" s="2" customFormat="1" ht="24.15" customHeight="1">
      <c r="A120" s="39"/>
      <c r="B120" s="40"/>
      <c r="C120" s="213" t="s">
        <v>263</v>
      </c>
      <c r="D120" s="213" t="s">
        <v>247</v>
      </c>
      <c r="E120" s="214" t="s">
        <v>4330</v>
      </c>
      <c r="F120" s="215" t="s">
        <v>4331</v>
      </c>
      <c r="G120" s="216" t="s">
        <v>291</v>
      </c>
      <c r="H120" s="217">
        <v>28.056999999999999</v>
      </c>
      <c r="I120" s="218"/>
      <c r="J120" s="219">
        <f>ROUND(I120*H120,2)</f>
        <v>0</v>
      </c>
      <c r="K120" s="215" t="s">
        <v>251</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264</v>
      </c>
      <c r="AT120" s="224" t="s">
        <v>247</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264</v>
      </c>
      <c r="BM120" s="224" t="s">
        <v>4332</v>
      </c>
    </row>
    <row r="121" s="2" customFormat="1">
      <c r="A121" s="39"/>
      <c r="B121" s="40"/>
      <c r="C121" s="41"/>
      <c r="D121" s="226" t="s">
        <v>254</v>
      </c>
      <c r="E121" s="41"/>
      <c r="F121" s="227" t="s">
        <v>4333</v>
      </c>
      <c r="G121" s="41"/>
      <c r="H121" s="41"/>
      <c r="I121" s="228"/>
      <c r="J121" s="41"/>
      <c r="K121" s="41"/>
      <c r="L121" s="45"/>
      <c r="M121" s="229"/>
      <c r="N121" s="230"/>
      <c r="O121" s="85"/>
      <c r="P121" s="85"/>
      <c r="Q121" s="85"/>
      <c r="R121" s="85"/>
      <c r="S121" s="85"/>
      <c r="T121" s="86"/>
      <c r="U121" s="39"/>
      <c r="V121" s="39"/>
      <c r="W121" s="39"/>
      <c r="X121" s="39"/>
      <c r="Y121" s="39"/>
      <c r="Z121" s="39"/>
      <c r="AA121" s="39"/>
      <c r="AB121" s="39"/>
      <c r="AC121" s="39"/>
      <c r="AD121" s="39"/>
      <c r="AE121" s="39"/>
      <c r="AT121" s="18" t="s">
        <v>254</v>
      </c>
      <c r="AU121" s="18" t="s">
        <v>82</v>
      </c>
    </row>
    <row r="122" s="14" customFormat="1">
      <c r="A122" s="14"/>
      <c r="B122" s="253"/>
      <c r="C122" s="254"/>
      <c r="D122" s="241" t="s">
        <v>284</v>
      </c>
      <c r="E122" s="255" t="s">
        <v>19</v>
      </c>
      <c r="F122" s="256" t="s">
        <v>4308</v>
      </c>
      <c r="G122" s="254"/>
      <c r="H122" s="257">
        <v>14.926</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82</v>
      </c>
      <c r="AV122" s="14" t="s">
        <v>82</v>
      </c>
      <c r="AW122" s="14" t="s">
        <v>34</v>
      </c>
      <c r="AX122" s="14" t="s">
        <v>73</v>
      </c>
      <c r="AY122" s="263" t="s">
        <v>244</v>
      </c>
    </row>
    <row r="123" s="14" customFormat="1">
      <c r="A123" s="14"/>
      <c r="B123" s="253"/>
      <c r="C123" s="254"/>
      <c r="D123" s="241" t="s">
        <v>284</v>
      </c>
      <c r="E123" s="255" t="s">
        <v>19</v>
      </c>
      <c r="F123" s="256" t="s">
        <v>4309</v>
      </c>
      <c r="G123" s="254"/>
      <c r="H123" s="257">
        <v>8.2089999999999996</v>
      </c>
      <c r="I123" s="258"/>
      <c r="J123" s="254"/>
      <c r="K123" s="254"/>
      <c r="L123" s="259"/>
      <c r="M123" s="260"/>
      <c r="N123" s="261"/>
      <c r="O123" s="261"/>
      <c r="P123" s="261"/>
      <c r="Q123" s="261"/>
      <c r="R123" s="261"/>
      <c r="S123" s="261"/>
      <c r="T123" s="262"/>
      <c r="U123" s="14"/>
      <c r="V123" s="14"/>
      <c r="W123" s="14"/>
      <c r="X123" s="14"/>
      <c r="Y123" s="14"/>
      <c r="Z123" s="14"/>
      <c r="AA123" s="14"/>
      <c r="AB123" s="14"/>
      <c r="AC123" s="14"/>
      <c r="AD123" s="14"/>
      <c r="AE123" s="14"/>
      <c r="AT123" s="263" t="s">
        <v>284</v>
      </c>
      <c r="AU123" s="263" t="s">
        <v>82</v>
      </c>
      <c r="AV123" s="14" t="s">
        <v>82</v>
      </c>
      <c r="AW123" s="14" t="s">
        <v>34</v>
      </c>
      <c r="AX123" s="14" t="s">
        <v>73</v>
      </c>
      <c r="AY123" s="263" t="s">
        <v>244</v>
      </c>
    </row>
    <row r="124" s="14" customFormat="1">
      <c r="A124" s="14"/>
      <c r="B124" s="253"/>
      <c r="C124" s="254"/>
      <c r="D124" s="241" t="s">
        <v>284</v>
      </c>
      <c r="E124" s="255" t="s">
        <v>19</v>
      </c>
      <c r="F124" s="256" t="s">
        <v>4310</v>
      </c>
      <c r="G124" s="254"/>
      <c r="H124" s="257">
        <v>4.9219999999999997</v>
      </c>
      <c r="I124" s="258"/>
      <c r="J124" s="254"/>
      <c r="K124" s="254"/>
      <c r="L124" s="259"/>
      <c r="M124" s="260"/>
      <c r="N124" s="261"/>
      <c r="O124" s="261"/>
      <c r="P124" s="261"/>
      <c r="Q124" s="261"/>
      <c r="R124" s="261"/>
      <c r="S124" s="261"/>
      <c r="T124" s="262"/>
      <c r="U124" s="14"/>
      <c r="V124" s="14"/>
      <c r="W124" s="14"/>
      <c r="X124" s="14"/>
      <c r="Y124" s="14"/>
      <c r="Z124" s="14"/>
      <c r="AA124" s="14"/>
      <c r="AB124" s="14"/>
      <c r="AC124" s="14"/>
      <c r="AD124" s="14"/>
      <c r="AE124" s="14"/>
      <c r="AT124" s="263" t="s">
        <v>284</v>
      </c>
      <c r="AU124" s="263" t="s">
        <v>82</v>
      </c>
      <c r="AV124" s="14" t="s">
        <v>82</v>
      </c>
      <c r="AW124" s="14" t="s">
        <v>34</v>
      </c>
      <c r="AX124" s="14" t="s">
        <v>73</v>
      </c>
      <c r="AY124" s="263" t="s">
        <v>244</v>
      </c>
    </row>
    <row r="125" s="15" customFormat="1">
      <c r="A125" s="15"/>
      <c r="B125" s="264"/>
      <c r="C125" s="265"/>
      <c r="D125" s="241" t="s">
        <v>284</v>
      </c>
      <c r="E125" s="266" t="s">
        <v>19</v>
      </c>
      <c r="F125" s="267" t="s">
        <v>287</v>
      </c>
      <c r="G125" s="265"/>
      <c r="H125" s="268">
        <v>28.056999999999999</v>
      </c>
      <c r="I125" s="269"/>
      <c r="J125" s="265"/>
      <c r="K125" s="265"/>
      <c r="L125" s="270"/>
      <c r="M125" s="271"/>
      <c r="N125" s="272"/>
      <c r="O125" s="272"/>
      <c r="P125" s="272"/>
      <c r="Q125" s="272"/>
      <c r="R125" s="272"/>
      <c r="S125" s="272"/>
      <c r="T125" s="273"/>
      <c r="U125" s="15"/>
      <c r="V125" s="15"/>
      <c r="W125" s="15"/>
      <c r="X125" s="15"/>
      <c r="Y125" s="15"/>
      <c r="Z125" s="15"/>
      <c r="AA125" s="15"/>
      <c r="AB125" s="15"/>
      <c r="AC125" s="15"/>
      <c r="AD125" s="15"/>
      <c r="AE125" s="15"/>
      <c r="AT125" s="274" t="s">
        <v>284</v>
      </c>
      <c r="AU125" s="274" t="s">
        <v>82</v>
      </c>
      <c r="AV125" s="15" t="s">
        <v>264</v>
      </c>
      <c r="AW125" s="15" t="s">
        <v>34</v>
      </c>
      <c r="AX125" s="15" t="s">
        <v>80</v>
      </c>
      <c r="AY125" s="274" t="s">
        <v>244</v>
      </c>
    </row>
    <row r="126" s="12" customFormat="1" ht="22.8" customHeight="1">
      <c r="A126" s="12"/>
      <c r="B126" s="197"/>
      <c r="C126" s="198"/>
      <c r="D126" s="199" t="s">
        <v>72</v>
      </c>
      <c r="E126" s="211" t="s">
        <v>82</v>
      </c>
      <c r="F126" s="211" t="s">
        <v>4334</v>
      </c>
      <c r="G126" s="198"/>
      <c r="H126" s="198"/>
      <c r="I126" s="201"/>
      <c r="J126" s="212">
        <f>BK126</f>
        <v>0</v>
      </c>
      <c r="K126" s="198"/>
      <c r="L126" s="203"/>
      <c r="M126" s="204"/>
      <c r="N126" s="205"/>
      <c r="O126" s="205"/>
      <c r="P126" s="206">
        <f>SUM(P127:P137)</f>
        <v>0</v>
      </c>
      <c r="Q126" s="205"/>
      <c r="R126" s="206">
        <f>SUM(R127:R137)</f>
        <v>19.800595769472</v>
      </c>
      <c r="S126" s="205"/>
      <c r="T126" s="207">
        <f>SUM(T127:T137)</f>
        <v>0</v>
      </c>
      <c r="U126" s="12"/>
      <c r="V126" s="12"/>
      <c r="W126" s="12"/>
      <c r="X126" s="12"/>
      <c r="Y126" s="12"/>
      <c r="Z126" s="12"/>
      <c r="AA126" s="12"/>
      <c r="AB126" s="12"/>
      <c r="AC126" s="12"/>
      <c r="AD126" s="12"/>
      <c r="AE126" s="12"/>
      <c r="AR126" s="208" t="s">
        <v>80</v>
      </c>
      <c r="AT126" s="209" t="s">
        <v>72</v>
      </c>
      <c r="AU126" s="209" t="s">
        <v>80</v>
      </c>
      <c r="AY126" s="208" t="s">
        <v>244</v>
      </c>
      <c r="BK126" s="210">
        <f>SUM(BK127:BK137)</f>
        <v>0</v>
      </c>
    </row>
    <row r="127" s="2" customFormat="1" ht="16.5" customHeight="1">
      <c r="A127" s="39"/>
      <c r="B127" s="40"/>
      <c r="C127" s="213" t="s">
        <v>302</v>
      </c>
      <c r="D127" s="213" t="s">
        <v>247</v>
      </c>
      <c r="E127" s="214" t="s">
        <v>4335</v>
      </c>
      <c r="F127" s="215" t="s">
        <v>4336</v>
      </c>
      <c r="G127" s="216" t="s">
        <v>291</v>
      </c>
      <c r="H127" s="217">
        <v>7.8929999999999998</v>
      </c>
      <c r="I127" s="218"/>
      <c r="J127" s="219">
        <f>ROUND(I127*H127,2)</f>
        <v>0</v>
      </c>
      <c r="K127" s="215" t="s">
        <v>251</v>
      </c>
      <c r="L127" s="45"/>
      <c r="M127" s="220" t="s">
        <v>19</v>
      </c>
      <c r="N127" s="221" t="s">
        <v>44</v>
      </c>
      <c r="O127" s="85"/>
      <c r="P127" s="222">
        <f>O127*H127</f>
        <v>0</v>
      </c>
      <c r="Q127" s="222">
        <v>2.5018722040000001</v>
      </c>
      <c r="R127" s="222">
        <f>Q127*H127</f>
        <v>19.747277306172002</v>
      </c>
      <c r="S127" s="222">
        <v>0</v>
      </c>
      <c r="T127" s="223">
        <f>S127*H127</f>
        <v>0</v>
      </c>
      <c r="U127" s="39"/>
      <c r="V127" s="39"/>
      <c r="W127" s="39"/>
      <c r="X127" s="39"/>
      <c r="Y127" s="39"/>
      <c r="Z127" s="39"/>
      <c r="AA127" s="39"/>
      <c r="AB127" s="39"/>
      <c r="AC127" s="39"/>
      <c r="AD127" s="39"/>
      <c r="AE127" s="39"/>
      <c r="AR127" s="224" t="s">
        <v>264</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264</v>
      </c>
      <c r="BM127" s="224" t="s">
        <v>4337</v>
      </c>
    </row>
    <row r="128" s="2" customFormat="1">
      <c r="A128" s="39"/>
      <c r="B128" s="40"/>
      <c r="C128" s="41"/>
      <c r="D128" s="226" t="s">
        <v>254</v>
      </c>
      <c r="E128" s="41"/>
      <c r="F128" s="227" t="s">
        <v>4338</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254</v>
      </c>
      <c r="AU128" s="18" t="s">
        <v>82</v>
      </c>
    </row>
    <row r="129" s="14" customFormat="1">
      <c r="A129" s="14"/>
      <c r="B129" s="253"/>
      <c r="C129" s="254"/>
      <c r="D129" s="241" t="s">
        <v>284</v>
      </c>
      <c r="E129" s="255" t="s">
        <v>19</v>
      </c>
      <c r="F129" s="256" t="s">
        <v>4339</v>
      </c>
      <c r="G129" s="254"/>
      <c r="H129" s="257">
        <v>4.9219999999999997</v>
      </c>
      <c r="I129" s="258"/>
      <c r="J129" s="254"/>
      <c r="K129" s="254"/>
      <c r="L129" s="259"/>
      <c r="M129" s="260"/>
      <c r="N129" s="261"/>
      <c r="O129" s="261"/>
      <c r="P129" s="261"/>
      <c r="Q129" s="261"/>
      <c r="R129" s="261"/>
      <c r="S129" s="261"/>
      <c r="T129" s="262"/>
      <c r="U129" s="14"/>
      <c r="V129" s="14"/>
      <c r="W129" s="14"/>
      <c r="X129" s="14"/>
      <c r="Y129" s="14"/>
      <c r="Z129" s="14"/>
      <c r="AA129" s="14"/>
      <c r="AB129" s="14"/>
      <c r="AC129" s="14"/>
      <c r="AD129" s="14"/>
      <c r="AE129" s="14"/>
      <c r="AT129" s="263" t="s">
        <v>284</v>
      </c>
      <c r="AU129" s="263" t="s">
        <v>82</v>
      </c>
      <c r="AV129" s="14" t="s">
        <v>82</v>
      </c>
      <c r="AW129" s="14" t="s">
        <v>34</v>
      </c>
      <c r="AX129" s="14" t="s">
        <v>73</v>
      </c>
      <c r="AY129" s="263" t="s">
        <v>244</v>
      </c>
    </row>
    <row r="130" s="14" customFormat="1">
      <c r="A130" s="14"/>
      <c r="B130" s="253"/>
      <c r="C130" s="254"/>
      <c r="D130" s="241" t="s">
        <v>284</v>
      </c>
      <c r="E130" s="255" t="s">
        <v>19</v>
      </c>
      <c r="F130" s="256" t="s">
        <v>4340</v>
      </c>
      <c r="G130" s="254"/>
      <c r="H130" s="257">
        <v>2.9710000000000001</v>
      </c>
      <c r="I130" s="258"/>
      <c r="J130" s="254"/>
      <c r="K130" s="254"/>
      <c r="L130" s="259"/>
      <c r="M130" s="260"/>
      <c r="N130" s="261"/>
      <c r="O130" s="261"/>
      <c r="P130" s="261"/>
      <c r="Q130" s="261"/>
      <c r="R130" s="261"/>
      <c r="S130" s="261"/>
      <c r="T130" s="262"/>
      <c r="U130" s="14"/>
      <c r="V130" s="14"/>
      <c r="W130" s="14"/>
      <c r="X130" s="14"/>
      <c r="Y130" s="14"/>
      <c r="Z130" s="14"/>
      <c r="AA130" s="14"/>
      <c r="AB130" s="14"/>
      <c r="AC130" s="14"/>
      <c r="AD130" s="14"/>
      <c r="AE130" s="14"/>
      <c r="AT130" s="263" t="s">
        <v>284</v>
      </c>
      <c r="AU130" s="263" t="s">
        <v>82</v>
      </c>
      <c r="AV130" s="14" t="s">
        <v>82</v>
      </c>
      <c r="AW130" s="14" t="s">
        <v>34</v>
      </c>
      <c r="AX130" s="14" t="s">
        <v>73</v>
      </c>
      <c r="AY130" s="263" t="s">
        <v>244</v>
      </c>
    </row>
    <row r="131" s="15" customFormat="1">
      <c r="A131" s="15"/>
      <c r="B131" s="264"/>
      <c r="C131" s="265"/>
      <c r="D131" s="241" t="s">
        <v>284</v>
      </c>
      <c r="E131" s="266" t="s">
        <v>19</v>
      </c>
      <c r="F131" s="267" t="s">
        <v>287</v>
      </c>
      <c r="G131" s="265"/>
      <c r="H131" s="268">
        <v>7.8929999999999998</v>
      </c>
      <c r="I131" s="269"/>
      <c r="J131" s="265"/>
      <c r="K131" s="265"/>
      <c r="L131" s="270"/>
      <c r="M131" s="271"/>
      <c r="N131" s="272"/>
      <c r="O131" s="272"/>
      <c r="P131" s="272"/>
      <c r="Q131" s="272"/>
      <c r="R131" s="272"/>
      <c r="S131" s="272"/>
      <c r="T131" s="273"/>
      <c r="U131" s="15"/>
      <c r="V131" s="15"/>
      <c r="W131" s="15"/>
      <c r="X131" s="15"/>
      <c r="Y131" s="15"/>
      <c r="Z131" s="15"/>
      <c r="AA131" s="15"/>
      <c r="AB131" s="15"/>
      <c r="AC131" s="15"/>
      <c r="AD131" s="15"/>
      <c r="AE131" s="15"/>
      <c r="AT131" s="274" t="s">
        <v>284</v>
      </c>
      <c r="AU131" s="274" t="s">
        <v>82</v>
      </c>
      <c r="AV131" s="15" t="s">
        <v>264</v>
      </c>
      <c r="AW131" s="15" t="s">
        <v>34</v>
      </c>
      <c r="AX131" s="15" t="s">
        <v>80</v>
      </c>
      <c r="AY131" s="274" t="s">
        <v>244</v>
      </c>
    </row>
    <row r="132" s="2" customFormat="1" ht="16.5" customHeight="1">
      <c r="A132" s="39"/>
      <c r="B132" s="40"/>
      <c r="C132" s="213" t="s">
        <v>308</v>
      </c>
      <c r="D132" s="213" t="s">
        <v>247</v>
      </c>
      <c r="E132" s="214" t="s">
        <v>4341</v>
      </c>
      <c r="F132" s="215" t="s">
        <v>4342</v>
      </c>
      <c r="G132" s="216" t="s">
        <v>339</v>
      </c>
      <c r="H132" s="217">
        <v>19.806999999999999</v>
      </c>
      <c r="I132" s="218"/>
      <c r="J132" s="219">
        <f>ROUND(I132*H132,2)</f>
        <v>0</v>
      </c>
      <c r="K132" s="215" t="s">
        <v>251</v>
      </c>
      <c r="L132" s="45"/>
      <c r="M132" s="220" t="s">
        <v>19</v>
      </c>
      <c r="N132" s="221" t="s">
        <v>44</v>
      </c>
      <c r="O132" s="85"/>
      <c r="P132" s="222">
        <f>O132*H132</f>
        <v>0</v>
      </c>
      <c r="Q132" s="222">
        <v>0.0026919000000000001</v>
      </c>
      <c r="R132" s="222">
        <f>Q132*H132</f>
        <v>0.053318463300000001</v>
      </c>
      <c r="S132" s="222">
        <v>0</v>
      </c>
      <c r="T132" s="223">
        <f>S132*H132</f>
        <v>0</v>
      </c>
      <c r="U132" s="39"/>
      <c r="V132" s="39"/>
      <c r="W132" s="39"/>
      <c r="X132" s="39"/>
      <c r="Y132" s="39"/>
      <c r="Z132" s="39"/>
      <c r="AA132" s="39"/>
      <c r="AB132" s="39"/>
      <c r="AC132" s="39"/>
      <c r="AD132" s="39"/>
      <c r="AE132" s="39"/>
      <c r="AR132" s="224" t="s">
        <v>264</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264</v>
      </c>
      <c r="BM132" s="224" t="s">
        <v>4343</v>
      </c>
    </row>
    <row r="133" s="2" customFormat="1">
      <c r="A133" s="39"/>
      <c r="B133" s="40"/>
      <c r="C133" s="41"/>
      <c r="D133" s="226" t="s">
        <v>254</v>
      </c>
      <c r="E133" s="41"/>
      <c r="F133" s="227" t="s">
        <v>4344</v>
      </c>
      <c r="G133" s="41"/>
      <c r="H133" s="41"/>
      <c r="I133" s="228"/>
      <c r="J133" s="41"/>
      <c r="K133" s="41"/>
      <c r="L133" s="45"/>
      <c r="M133" s="229"/>
      <c r="N133" s="230"/>
      <c r="O133" s="85"/>
      <c r="P133" s="85"/>
      <c r="Q133" s="85"/>
      <c r="R133" s="85"/>
      <c r="S133" s="85"/>
      <c r="T133" s="86"/>
      <c r="U133" s="39"/>
      <c r="V133" s="39"/>
      <c r="W133" s="39"/>
      <c r="X133" s="39"/>
      <c r="Y133" s="39"/>
      <c r="Z133" s="39"/>
      <c r="AA133" s="39"/>
      <c r="AB133" s="39"/>
      <c r="AC133" s="39"/>
      <c r="AD133" s="39"/>
      <c r="AE133" s="39"/>
      <c r="AT133" s="18" t="s">
        <v>254</v>
      </c>
      <c r="AU133" s="18" t="s">
        <v>82</v>
      </c>
    </row>
    <row r="134" s="14" customFormat="1">
      <c r="A134" s="14"/>
      <c r="B134" s="253"/>
      <c r="C134" s="254"/>
      <c r="D134" s="241" t="s">
        <v>284</v>
      </c>
      <c r="E134" s="255" t="s">
        <v>19</v>
      </c>
      <c r="F134" s="256" t="s">
        <v>4345</v>
      </c>
      <c r="G134" s="254"/>
      <c r="H134" s="257">
        <v>19.806999999999999</v>
      </c>
      <c r="I134" s="258"/>
      <c r="J134" s="254"/>
      <c r="K134" s="254"/>
      <c r="L134" s="259"/>
      <c r="M134" s="260"/>
      <c r="N134" s="261"/>
      <c r="O134" s="261"/>
      <c r="P134" s="261"/>
      <c r="Q134" s="261"/>
      <c r="R134" s="261"/>
      <c r="S134" s="261"/>
      <c r="T134" s="262"/>
      <c r="U134" s="14"/>
      <c r="V134" s="14"/>
      <c r="W134" s="14"/>
      <c r="X134" s="14"/>
      <c r="Y134" s="14"/>
      <c r="Z134" s="14"/>
      <c r="AA134" s="14"/>
      <c r="AB134" s="14"/>
      <c r="AC134" s="14"/>
      <c r="AD134" s="14"/>
      <c r="AE134" s="14"/>
      <c r="AT134" s="263" t="s">
        <v>284</v>
      </c>
      <c r="AU134" s="263" t="s">
        <v>82</v>
      </c>
      <c r="AV134" s="14" t="s">
        <v>82</v>
      </c>
      <c r="AW134" s="14" t="s">
        <v>34</v>
      </c>
      <c r="AX134" s="14" t="s">
        <v>80</v>
      </c>
      <c r="AY134" s="263" t="s">
        <v>244</v>
      </c>
    </row>
    <row r="135" s="2" customFormat="1" ht="16.5" customHeight="1">
      <c r="A135" s="39"/>
      <c r="B135" s="40"/>
      <c r="C135" s="213" t="s">
        <v>313</v>
      </c>
      <c r="D135" s="213" t="s">
        <v>247</v>
      </c>
      <c r="E135" s="214" t="s">
        <v>4346</v>
      </c>
      <c r="F135" s="215" t="s">
        <v>4347</v>
      </c>
      <c r="G135" s="216" t="s">
        <v>339</v>
      </c>
      <c r="H135" s="217">
        <v>19.806999999999999</v>
      </c>
      <c r="I135" s="218"/>
      <c r="J135" s="219">
        <f>ROUND(I135*H135,2)</f>
        <v>0</v>
      </c>
      <c r="K135" s="215" t="s">
        <v>251</v>
      </c>
      <c r="L135" s="45"/>
      <c r="M135" s="220" t="s">
        <v>19</v>
      </c>
      <c r="N135" s="221"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264</v>
      </c>
      <c r="AT135" s="224" t="s">
        <v>247</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264</v>
      </c>
      <c r="BM135" s="224" t="s">
        <v>4348</v>
      </c>
    </row>
    <row r="136" s="2" customFormat="1">
      <c r="A136" s="39"/>
      <c r="B136" s="40"/>
      <c r="C136" s="41"/>
      <c r="D136" s="226" t="s">
        <v>254</v>
      </c>
      <c r="E136" s="41"/>
      <c r="F136" s="227" t="s">
        <v>4349</v>
      </c>
      <c r="G136" s="41"/>
      <c r="H136" s="41"/>
      <c r="I136" s="228"/>
      <c r="J136" s="41"/>
      <c r="K136" s="41"/>
      <c r="L136" s="45"/>
      <c r="M136" s="229"/>
      <c r="N136" s="230"/>
      <c r="O136" s="85"/>
      <c r="P136" s="85"/>
      <c r="Q136" s="85"/>
      <c r="R136" s="85"/>
      <c r="S136" s="85"/>
      <c r="T136" s="86"/>
      <c r="U136" s="39"/>
      <c r="V136" s="39"/>
      <c r="W136" s="39"/>
      <c r="X136" s="39"/>
      <c r="Y136" s="39"/>
      <c r="Z136" s="39"/>
      <c r="AA136" s="39"/>
      <c r="AB136" s="39"/>
      <c r="AC136" s="39"/>
      <c r="AD136" s="39"/>
      <c r="AE136" s="39"/>
      <c r="AT136" s="18" t="s">
        <v>254</v>
      </c>
      <c r="AU136" s="18" t="s">
        <v>82</v>
      </c>
    </row>
    <row r="137" s="14" customFormat="1">
      <c r="A137" s="14"/>
      <c r="B137" s="253"/>
      <c r="C137" s="254"/>
      <c r="D137" s="241" t="s">
        <v>284</v>
      </c>
      <c r="E137" s="255" t="s">
        <v>19</v>
      </c>
      <c r="F137" s="256" t="s">
        <v>4345</v>
      </c>
      <c r="G137" s="254"/>
      <c r="H137" s="257">
        <v>19.806999999999999</v>
      </c>
      <c r="I137" s="258"/>
      <c r="J137" s="254"/>
      <c r="K137" s="254"/>
      <c r="L137" s="259"/>
      <c r="M137" s="260"/>
      <c r="N137" s="261"/>
      <c r="O137" s="261"/>
      <c r="P137" s="261"/>
      <c r="Q137" s="261"/>
      <c r="R137" s="261"/>
      <c r="S137" s="261"/>
      <c r="T137" s="262"/>
      <c r="U137" s="14"/>
      <c r="V137" s="14"/>
      <c r="W137" s="14"/>
      <c r="X137" s="14"/>
      <c r="Y137" s="14"/>
      <c r="Z137" s="14"/>
      <c r="AA137" s="14"/>
      <c r="AB137" s="14"/>
      <c r="AC137" s="14"/>
      <c r="AD137" s="14"/>
      <c r="AE137" s="14"/>
      <c r="AT137" s="263" t="s">
        <v>284</v>
      </c>
      <c r="AU137" s="263" t="s">
        <v>82</v>
      </c>
      <c r="AV137" s="14" t="s">
        <v>82</v>
      </c>
      <c r="AW137" s="14" t="s">
        <v>34</v>
      </c>
      <c r="AX137" s="14" t="s">
        <v>80</v>
      </c>
      <c r="AY137" s="263" t="s">
        <v>244</v>
      </c>
    </row>
    <row r="138" s="12" customFormat="1" ht="22.8" customHeight="1">
      <c r="A138" s="12"/>
      <c r="B138" s="197"/>
      <c r="C138" s="198"/>
      <c r="D138" s="199" t="s">
        <v>72</v>
      </c>
      <c r="E138" s="211" t="s">
        <v>269</v>
      </c>
      <c r="F138" s="211" t="s">
        <v>2009</v>
      </c>
      <c r="G138" s="198"/>
      <c r="H138" s="198"/>
      <c r="I138" s="201"/>
      <c r="J138" s="212">
        <f>BK138</f>
        <v>0</v>
      </c>
      <c r="K138" s="198"/>
      <c r="L138" s="203"/>
      <c r="M138" s="204"/>
      <c r="N138" s="205"/>
      <c r="O138" s="205"/>
      <c r="P138" s="206">
        <f>SUM(P139:P150)</f>
        <v>0</v>
      </c>
      <c r="Q138" s="205"/>
      <c r="R138" s="206">
        <f>SUM(R139:R150)</f>
        <v>7.9920494</v>
      </c>
      <c r="S138" s="205"/>
      <c r="T138" s="207">
        <f>SUM(T139:T150)</f>
        <v>0</v>
      </c>
      <c r="U138" s="12"/>
      <c r="V138" s="12"/>
      <c r="W138" s="12"/>
      <c r="X138" s="12"/>
      <c r="Y138" s="12"/>
      <c r="Z138" s="12"/>
      <c r="AA138" s="12"/>
      <c r="AB138" s="12"/>
      <c r="AC138" s="12"/>
      <c r="AD138" s="12"/>
      <c r="AE138" s="12"/>
      <c r="AR138" s="208" t="s">
        <v>80</v>
      </c>
      <c r="AT138" s="209" t="s">
        <v>72</v>
      </c>
      <c r="AU138" s="209" t="s">
        <v>80</v>
      </c>
      <c r="AY138" s="208" t="s">
        <v>244</v>
      </c>
      <c r="BK138" s="210">
        <f>SUM(BK139:BK150)</f>
        <v>0</v>
      </c>
    </row>
    <row r="139" s="2" customFormat="1" ht="24.15" customHeight="1">
      <c r="A139" s="39"/>
      <c r="B139" s="40"/>
      <c r="C139" s="213" t="s">
        <v>8</v>
      </c>
      <c r="D139" s="213" t="s">
        <v>247</v>
      </c>
      <c r="E139" s="214" t="s">
        <v>4350</v>
      </c>
      <c r="F139" s="215" t="s">
        <v>4351</v>
      </c>
      <c r="G139" s="216" t="s">
        <v>339</v>
      </c>
      <c r="H139" s="217">
        <v>38.869999999999997</v>
      </c>
      <c r="I139" s="218"/>
      <c r="J139" s="219">
        <f>ROUND(I139*H139,2)</f>
        <v>0</v>
      </c>
      <c r="K139" s="215" t="s">
        <v>251</v>
      </c>
      <c r="L139" s="45"/>
      <c r="M139" s="220" t="s">
        <v>19</v>
      </c>
      <c r="N139" s="221"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264</v>
      </c>
      <c r="AT139" s="224" t="s">
        <v>247</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264</v>
      </c>
      <c r="BM139" s="224" t="s">
        <v>4352</v>
      </c>
    </row>
    <row r="140" s="2" customFormat="1">
      <c r="A140" s="39"/>
      <c r="B140" s="40"/>
      <c r="C140" s="41"/>
      <c r="D140" s="226" t="s">
        <v>254</v>
      </c>
      <c r="E140" s="41"/>
      <c r="F140" s="227" t="s">
        <v>4353</v>
      </c>
      <c r="G140" s="41"/>
      <c r="H140" s="41"/>
      <c r="I140" s="228"/>
      <c r="J140" s="41"/>
      <c r="K140" s="41"/>
      <c r="L140" s="45"/>
      <c r="M140" s="229"/>
      <c r="N140" s="230"/>
      <c r="O140" s="85"/>
      <c r="P140" s="85"/>
      <c r="Q140" s="85"/>
      <c r="R140" s="85"/>
      <c r="S140" s="85"/>
      <c r="T140" s="86"/>
      <c r="U140" s="39"/>
      <c r="V140" s="39"/>
      <c r="W140" s="39"/>
      <c r="X140" s="39"/>
      <c r="Y140" s="39"/>
      <c r="Z140" s="39"/>
      <c r="AA140" s="39"/>
      <c r="AB140" s="39"/>
      <c r="AC140" s="39"/>
      <c r="AD140" s="39"/>
      <c r="AE140" s="39"/>
      <c r="AT140" s="18" t="s">
        <v>254</v>
      </c>
      <c r="AU140" s="18" t="s">
        <v>82</v>
      </c>
    </row>
    <row r="141" s="14" customFormat="1">
      <c r="A141" s="14"/>
      <c r="B141" s="253"/>
      <c r="C141" s="254"/>
      <c r="D141" s="241" t="s">
        <v>284</v>
      </c>
      <c r="E141" s="255" t="s">
        <v>19</v>
      </c>
      <c r="F141" s="256" t="s">
        <v>4293</v>
      </c>
      <c r="G141" s="254"/>
      <c r="H141" s="257">
        <v>74.629999999999995</v>
      </c>
      <c r="I141" s="258"/>
      <c r="J141" s="254"/>
      <c r="K141" s="254"/>
      <c r="L141" s="259"/>
      <c r="M141" s="260"/>
      <c r="N141" s="261"/>
      <c r="O141" s="261"/>
      <c r="P141" s="261"/>
      <c r="Q141" s="261"/>
      <c r="R141" s="261"/>
      <c r="S141" s="261"/>
      <c r="T141" s="262"/>
      <c r="U141" s="14"/>
      <c r="V141" s="14"/>
      <c r="W141" s="14"/>
      <c r="X141" s="14"/>
      <c r="Y141" s="14"/>
      <c r="Z141" s="14"/>
      <c r="AA141" s="14"/>
      <c r="AB141" s="14"/>
      <c r="AC141" s="14"/>
      <c r="AD141" s="14"/>
      <c r="AE141" s="14"/>
      <c r="AT141" s="263" t="s">
        <v>284</v>
      </c>
      <c r="AU141" s="263" t="s">
        <v>82</v>
      </c>
      <c r="AV141" s="14" t="s">
        <v>82</v>
      </c>
      <c r="AW141" s="14" t="s">
        <v>34</v>
      </c>
      <c r="AX141" s="14" t="s">
        <v>73</v>
      </c>
      <c r="AY141" s="263" t="s">
        <v>244</v>
      </c>
    </row>
    <row r="142" s="14" customFormat="1">
      <c r="A142" s="14"/>
      <c r="B142" s="253"/>
      <c r="C142" s="254"/>
      <c r="D142" s="241" t="s">
        <v>284</v>
      </c>
      <c r="E142" s="255" t="s">
        <v>19</v>
      </c>
      <c r="F142" s="256" t="s">
        <v>4354</v>
      </c>
      <c r="G142" s="254"/>
      <c r="H142" s="257">
        <v>-35.759999999999998</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73</v>
      </c>
      <c r="AY142" s="263" t="s">
        <v>244</v>
      </c>
    </row>
    <row r="143" s="15" customFormat="1">
      <c r="A143" s="15"/>
      <c r="B143" s="264"/>
      <c r="C143" s="265"/>
      <c r="D143" s="241" t="s">
        <v>284</v>
      </c>
      <c r="E143" s="266" t="s">
        <v>19</v>
      </c>
      <c r="F143" s="267" t="s">
        <v>287</v>
      </c>
      <c r="G143" s="265"/>
      <c r="H143" s="268">
        <v>38.869999999999997</v>
      </c>
      <c r="I143" s="269"/>
      <c r="J143" s="265"/>
      <c r="K143" s="265"/>
      <c r="L143" s="270"/>
      <c r="M143" s="271"/>
      <c r="N143" s="272"/>
      <c r="O143" s="272"/>
      <c r="P143" s="272"/>
      <c r="Q143" s="272"/>
      <c r="R143" s="272"/>
      <c r="S143" s="272"/>
      <c r="T143" s="273"/>
      <c r="U143" s="15"/>
      <c r="V143" s="15"/>
      <c r="W143" s="15"/>
      <c r="X143" s="15"/>
      <c r="Y143" s="15"/>
      <c r="Z143" s="15"/>
      <c r="AA143" s="15"/>
      <c r="AB143" s="15"/>
      <c r="AC143" s="15"/>
      <c r="AD143" s="15"/>
      <c r="AE143" s="15"/>
      <c r="AT143" s="274" t="s">
        <v>284</v>
      </c>
      <c r="AU143" s="274" t="s">
        <v>82</v>
      </c>
      <c r="AV143" s="15" t="s">
        <v>264</v>
      </c>
      <c r="AW143" s="15" t="s">
        <v>34</v>
      </c>
      <c r="AX143" s="15" t="s">
        <v>80</v>
      </c>
      <c r="AY143" s="274" t="s">
        <v>244</v>
      </c>
    </row>
    <row r="144" s="2" customFormat="1" ht="44.25" customHeight="1">
      <c r="A144" s="39"/>
      <c r="B144" s="40"/>
      <c r="C144" s="213" t="s">
        <v>322</v>
      </c>
      <c r="D144" s="213" t="s">
        <v>247</v>
      </c>
      <c r="E144" s="214" t="s">
        <v>4355</v>
      </c>
      <c r="F144" s="215" t="s">
        <v>4356</v>
      </c>
      <c r="G144" s="216" t="s">
        <v>339</v>
      </c>
      <c r="H144" s="217">
        <v>38.869999999999997</v>
      </c>
      <c r="I144" s="218"/>
      <c r="J144" s="219">
        <f>ROUND(I144*H144,2)</f>
        <v>0</v>
      </c>
      <c r="K144" s="215" t="s">
        <v>251</v>
      </c>
      <c r="L144" s="45"/>
      <c r="M144" s="220" t="s">
        <v>19</v>
      </c>
      <c r="N144" s="221" t="s">
        <v>44</v>
      </c>
      <c r="O144" s="85"/>
      <c r="P144" s="222">
        <f>O144*H144</f>
        <v>0</v>
      </c>
      <c r="Q144" s="222">
        <v>0.089219999999999994</v>
      </c>
      <c r="R144" s="222">
        <f>Q144*H144</f>
        <v>3.4679813999999993</v>
      </c>
      <c r="S144" s="222">
        <v>0</v>
      </c>
      <c r="T144" s="223">
        <f>S144*H144</f>
        <v>0</v>
      </c>
      <c r="U144" s="39"/>
      <c r="V144" s="39"/>
      <c r="W144" s="39"/>
      <c r="X144" s="39"/>
      <c r="Y144" s="39"/>
      <c r="Z144" s="39"/>
      <c r="AA144" s="39"/>
      <c r="AB144" s="39"/>
      <c r="AC144" s="39"/>
      <c r="AD144" s="39"/>
      <c r="AE144" s="39"/>
      <c r="AR144" s="224" t="s">
        <v>264</v>
      </c>
      <c r="AT144" s="224" t="s">
        <v>247</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264</v>
      </c>
      <c r="BM144" s="224" t="s">
        <v>4357</v>
      </c>
    </row>
    <row r="145" s="2" customFormat="1">
      <c r="A145" s="39"/>
      <c r="B145" s="40"/>
      <c r="C145" s="41"/>
      <c r="D145" s="226" t="s">
        <v>254</v>
      </c>
      <c r="E145" s="41"/>
      <c r="F145" s="227" t="s">
        <v>4358</v>
      </c>
      <c r="G145" s="41"/>
      <c r="H145" s="41"/>
      <c r="I145" s="228"/>
      <c r="J145" s="41"/>
      <c r="K145" s="41"/>
      <c r="L145" s="45"/>
      <c r="M145" s="229"/>
      <c r="N145" s="230"/>
      <c r="O145" s="85"/>
      <c r="P145" s="85"/>
      <c r="Q145" s="85"/>
      <c r="R145" s="85"/>
      <c r="S145" s="85"/>
      <c r="T145" s="86"/>
      <c r="U145" s="39"/>
      <c r="V145" s="39"/>
      <c r="W145" s="39"/>
      <c r="X145" s="39"/>
      <c r="Y145" s="39"/>
      <c r="Z145" s="39"/>
      <c r="AA145" s="39"/>
      <c r="AB145" s="39"/>
      <c r="AC145" s="39"/>
      <c r="AD145" s="39"/>
      <c r="AE145" s="39"/>
      <c r="AT145" s="18" t="s">
        <v>254</v>
      </c>
      <c r="AU145" s="18" t="s">
        <v>82</v>
      </c>
    </row>
    <row r="146" s="14" customFormat="1">
      <c r="A146" s="14"/>
      <c r="B146" s="253"/>
      <c r="C146" s="254"/>
      <c r="D146" s="241" t="s">
        <v>284</v>
      </c>
      <c r="E146" s="255" t="s">
        <v>19</v>
      </c>
      <c r="F146" s="256" t="s">
        <v>4293</v>
      </c>
      <c r="G146" s="254"/>
      <c r="H146" s="257">
        <v>74.629999999999995</v>
      </c>
      <c r="I146" s="258"/>
      <c r="J146" s="254"/>
      <c r="K146" s="254"/>
      <c r="L146" s="259"/>
      <c r="M146" s="260"/>
      <c r="N146" s="261"/>
      <c r="O146" s="261"/>
      <c r="P146" s="261"/>
      <c r="Q146" s="261"/>
      <c r="R146" s="261"/>
      <c r="S146" s="261"/>
      <c r="T146" s="262"/>
      <c r="U146" s="14"/>
      <c r="V146" s="14"/>
      <c r="W146" s="14"/>
      <c r="X146" s="14"/>
      <c r="Y146" s="14"/>
      <c r="Z146" s="14"/>
      <c r="AA146" s="14"/>
      <c r="AB146" s="14"/>
      <c r="AC146" s="14"/>
      <c r="AD146" s="14"/>
      <c r="AE146" s="14"/>
      <c r="AT146" s="263" t="s">
        <v>284</v>
      </c>
      <c r="AU146" s="263" t="s">
        <v>82</v>
      </c>
      <c r="AV146" s="14" t="s">
        <v>82</v>
      </c>
      <c r="AW146" s="14" t="s">
        <v>34</v>
      </c>
      <c r="AX146" s="14" t="s">
        <v>73</v>
      </c>
      <c r="AY146" s="263" t="s">
        <v>244</v>
      </c>
    </row>
    <row r="147" s="14" customFormat="1">
      <c r="A147" s="14"/>
      <c r="B147" s="253"/>
      <c r="C147" s="254"/>
      <c r="D147" s="241" t="s">
        <v>284</v>
      </c>
      <c r="E147" s="255" t="s">
        <v>19</v>
      </c>
      <c r="F147" s="256" t="s">
        <v>4354</v>
      </c>
      <c r="G147" s="254"/>
      <c r="H147" s="257">
        <v>-35.759999999999998</v>
      </c>
      <c r="I147" s="258"/>
      <c r="J147" s="254"/>
      <c r="K147" s="254"/>
      <c r="L147" s="259"/>
      <c r="M147" s="260"/>
      <c r="N147" s="261"/>
      <c r="O147" s="261"/>
      <c r="P147" s="261"/>
      <c r="Q147" s="261"/>
      <c r="R147" s="261"/>
      <c r="S147" s="261"/>
      <c r="T147" s="262"/>
      <c r="U147" s="14"/>
      <c r="V147" s="14"/>
      <c r="W147" s="14"/>
      <c r="X147" s="14"/>
      <c r="Y147" s="14"/>
      <c r="Z147" s="14"/>
      <c r="AA147" s="14"/>
      <c r="AB147" s="14"/>
      <c r="AC147" s="14"/>
      <c r="AD147" s="14"/>
      <c r="AE147" s="14"/>
      <c r="AT147" s="263" t="s">
        <v>284</v>
      </c>
      <c r="AU147" s="263" t="s">
        <v>82</v>
      </c>
      <c r="AV147" s="14" t="s">
        <v>82</v>
      </c>
      <c r="AW147" s="14" t="s">
        <v>34</v>
      </c>
      <c r="AX147" s="14" t="s">
        <v>73</v>
      </c>
      <c r="AY147" s="263" t="s">
        <v>244</v>
      </c>
    </row>
    <row r="148" s="15" customFormat="1">
      <c r="A148" s="15"/>
      <c r="B148" s="264"/>
      <c r="C148" s="265"/>
      <c r="D148" s="241" t="s">
        <v>284</v>
      </c>
      <c r="E148" s="266" t="s">
        <v>19</v>
      </c>
      <c r="F148" s="267" t="s">
        <v>287</v>
      </c>
      <c r="G148" s="265"/>
      <c r="H148" s="268">
        <v>38.869999999999997</v>
      </c>
      <c r="I148" s="269"/>
      <c r="J148" s="265"/>
      <c r="K148" s="265"/>
      <c r="L148" s="270"/>
      <c r="M148" s="271"/>
      <c r="N148" s="272"/>
      <c r="O148" s="272"/>
      <c r="P148" s="272"/>
      <c r="Q148" s="272"/>
      <c r="R148" s="272"/>
      <c r="S148" s="272"/>
      <c r="T148" s="273"/>
      <c r="U148" s="15"/>
      <c r="V148" s="15"/>
      <c r="W148" s="15"/>
      <c r="X148" s="15"/>
      <c r="Y148" s="15"/>
      <c r="Z148" s="15"/>
      <c r="AA148" s="15"/>
      <c r="AB148" s="15"/>
      <c r="AC148" s="15"/>
      <c r="AD148" s="15"/>
      <c r="AE148" s="15"/>
      <c r="AT148" s="274" t="s">
        <v>284</v>
      </c>
      <c r="AU148" s="274" t="s">
        <v>82</v>
      </c>
      <c r="AV148" s="15" t="s">
        <v>264</v>
      </c>
      <c r="AW148" s="15" t="s">
        <v>34</v>
      </c>
      <c r="AX148" s="15" t="s">
        <v>80</v>
      </c>
      <c r="AY148" s="274" t="s">
        <v>244</v>
      </c>
    </row>
    <row r="149" s="2" customFormat="1" ht="16.5" customHeight="1">
      <c r="A149" s="39"/>
      <c r="B149" s="40"/>
      <c r="C149" s="231" t="s">
        <v>327</v>
      </c>
      <c r="D149" s="231" t="s">
        <v>241</v>
      </c>
      <c r="E149" s="232" t="s">
        <v>4359</v>
      </c>
      <c r="F149" s="233" t="s">
        <v>4360</v>
      </c>
      <c r="G149" s="234" t="s">
        <v>339</v>
      </c>
      <c r="H149" s="235">
        <v>40.036000000000001</v>
      </c>
      <c r="I149" s="236"/>
      <c r="J149" s="237">
        <f>ROUND(I149*H149,2)</f>
        <v>0</v>
      </c>
      <c r="K149" s="233" t="s">
        <v>251</v>
      </c>
      <c r="L149" s="238"/>
      <c r="M149" s="239" t="s">
        <v>19</v>
      </c>
      <c r="N149" s="240" t="s">
        <v>44</v>
      </c>
      <c r="O149" s="85"/>
      <c r="P149" s="222">
        <f>O149*H149</f>
        <v>0</v>
      </c>
      <c r="Q149" s="222">
        <v>0.113</v>
      </c>
      <c r="R149" s="222">
        <f>Q149*H149</f>
        <v>4.5240680000000006</v>
      </c>
      <c r="S149" s="222">
        <v>0</v>
      </c>
      <c r="T149" s="223">
        <f>S149*H149</f>
        <v>0</v>
      </c>
      <c r="U149" s="39"/>
      <c r="V149" s="39"/>
      <c r="W149" s="39"/>
      <c r="X149" s="39"/>
      <c r="Y149" s="39"/>
      <c r="Z149" s="39"/>
      <c r="AA149" s="39"/>
      <c r="AB149" s="39"/>
      <c r="AC149" s="39"/>
      <c r="AD149" s="39"/>
      <c r="AE149" s="39"/>
      <c r="AR149" s="224" t="s">
        <v>263</v>
      </c>
      <c r="AT149" s="224" t="s">
        <v>241</v>
      </c>
      <c r="AU149" s="224" t="s">
        <v>82</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264</v>
      </c>
      <c r="BM149" s="224" t="s">
        <v>4361</v>
      </c>
    </row>
    <row r="150" s="14" customFormat="1">
      <c r="A150" s="14"/>
      <c r="B150" s="253"/>
      <c r="C150" s="254"/>
      <c r="D150" s="241" t="s">
        <v>284</v>
      </c>
      <c r="E150" s="254"/>
      <c r="F150" s="256" t="s">
        <v>4362</v>
      </c>
      <c r="G150" s="254"/>
      <c r="H150" s="257">
        <v>40.036000000000001</v>
      </c>
      <c r="I150" s="258"/>
      <c r="J150" s="254"/>
      <c r="K150" s="254"/>
      <c r="L150" s="259"/>
      <c r="M150" s="260"/>
      <c r="N150" s="261"/>
      <c r="O150" s="261"/>
      <c r="P150" s="261"/>
      <c r="Q150" s="261"/>
      <c r="R150" s="261"/>
      <c r="S150" s="261"/>
      <c r="T150" s="262"/>
      <c r="U150" s="14"/>
      <c r="V150" s="14"/>
      <c r="W150" s="14"/>
      <c r="X150" s="14"/>
      <c r="Y150" s="14"/>
      <c r="Z150" s="14"/>
      <c r="AA150" s="14"/>
      <c r="AB150" s="14"/>
      <c r="AC150" s="14"/>
      <c r="AD150" s="14"/>
      <c r="AE150" s="14"/>
      <c r="AT150" s="263" t="s">
        <v>284</v>
      </c>
      <c r="AU150" s="263" t="s">
        <v>82</v>
      </c>
      <c r="AV150" s="14" t="s">
        <v>82</v>
      </c>
      <c r="AW150" s="14" t="s">
        <v>4</v>
      </c>
      <c r="AX150" s="14" t="s">
        <v>80</v>
      </c>
      <c r="AY150" s="263" t="s">
        <v>244</v>
      </c>
    </row>
    <row r="151" s="12" customFormat="1" ht="22.8" customHeight="1">
      <c r="A151" s="12"/>
      <c r="B151" s="197"/>
      <c r="C151" s="198"/>
      <c r="D151" s="199" t="s">
        <v>72</v>
      </c>
      <c r="E151" s="211" t="s">
        <v>302</v>
      </c>
      <c r="F151" s="211" t="s">
        <v>626</v>
      </c>
      <c r="G151" s="198"/>
      <c r="H151" s="198"/>
      <c r="I151" s="201"/>
      <c r="J151" s="212">
        <f>BK151</f>
        <v>0</v>
      </c>
      <c r="K151" s="198"/>
      <c r="L151" s="203"/>
      <c r="M151" s="204"/>
      <c r="N151" s="205"/>
      <c r="O151" s="205"/>
      <c r="P151" s="206">
        <f>SUM(P152:P156)</f>
        <v>0</v>
      </c>
      <c r="Q151" s="205"/>
      <c r="R151" s="206">
        <f>SUM(R152:R156)</f>
        <v>2.1899331599999998</v>
      </c>
      <c r="S151" s="205"/>
      <c r="T151" s="207">
        <f>SUM(T152:T156)</f>
        <v>0</v>
      </c>
      <c r="U151" s="12"/>
      <c r="V151" s="12"/>
      <c r="W151" s="12"/>
      <c r="X151" s="12"/>
      <c r="Y151" s="12"/>
      <c r="Z151" s="12"/>
      <c r="AA151" s="12"/>
      <c r="AB151" s="12"/>
      <c r="AC151" s="12"/>
      <c r="AD151" s="12"/>
      <c r="AE151" s="12"/>
      <c r="AR151" s="208" t="s">
        <v>80</v>
      </c>
      <c r="AT151" s="209" t="s">
        <v>72</v>
      </c>
      <c r="AU151" s="209" t="s">
        <v>80</v>
      </c>
      <c r="AY151" s="208" t="s">
        <v>244</v>
      </c>
      <c r="BK151" s="210">
        <f>SUM(BK152:BK156)</f>
        <v>0</v>
      </c>
    </row>
    <row r="152" s="2" customFormat="1" ht="24.15" customHeight="1">
      <c r="A152" s="39"/>
      <c r="B152" s="40"/>
      <c r="C152" s="213" t="s">
        <v>332</v>
      </c>
      <c r="D152" s="213" t="s">
        <v>247</v>
      </c>
      <c r="E152" s="214" t="s">
        <v>4363</v>
      </c>
      <c r="F152" s="215" t="s">
        <v>4364</v>
      </c>
      <c r="G152" s="216" t="s">
        <v>250</v>
      </c>
      <c r="H152" s="217">
        <v>17.460000000000001</v>
      </c>
      <c r="I152" s="218"/>
      <c r="J152" s="219">
        <f>ROUND(I152*H152,2)</f>
        <v>0</v>
      </c>
      <c r="K152" s="215" t="s">
        <v>251</v>
      </c>
      <c r="L152" s="45"/>
      <c r="M152" s="220" t="s">
        <v>19</v>
      </c>
      <c r="N152" s="221" t="s">
        <v>44</v>
      </c>
      <c r="O152" s="85"/>
      <c r="P152" s="222">
        <f>O152*H152</f>
        <v>0</v>
      </c>
      <c r="Q152" s="222">
        <v>0.10094599999999999</v>
      </c>
      <c r="R152" s="222">
        <f>Q152*H152</f>
        <v>1.76251716</v>
      </c>
      <c r="S152" s="222">
        <v>0</v>
      </c>
      <c r="T152" s="223">
        <f>S152*H152</f>
        <v>0</v>
      </c>
      <c r="U152" s="39"/>
      <c r="V152" s="39"/>
      <c r="W152" s="39"/>
      <c r="X152" s="39"/>
      <c r="Y152" s="39"/>
      <c r="Z152" s="39"/>
      <c r="AA152" s="39"/>
      <c r="AB152" s="39"/>
      <c r="AC152" s="39"/>
      <c r="AD152" s="39"/>
      <c r="AE152" s="39"/>
      <c r="AR152" s="224" t="s">
        <v>264</v>
      </c>
      <c r="AT152" s="224" t="s">
        <v>247</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264</v>
      </c>
      <c r="BM152" s="224" t="s">
        <v>4365</v>
      </c>
    </row>
    <row r="153" s="2" customFormat="1">
      <c r="A153" s="39"/>
      <c r="B153" s="40"/>
      <c r="C153" s="41"/>
      <c r="D153" s="226" t="s">
        <v>254</v>
      </c>
      <c r="E153" s="41"/>
      <c r="F153" s="227" t="s">
        <v>4366</v>
      </c>
      <c r="G153" s="41"/>
      <c r="H153" s="41"/>
      <c r="I153" s="228"/>
      <c r="J153" s="41"/>
      <c r="K153" s="41"/>
      <c r="L153" s="45"/>
      <c r="M153" s="229"/>
      <c r="N153" s="230"/>
      <c r="O153" s="85"/>
      <c r="P153" s="85"/>
      <c r="Q153" s="85"/>
      <c r="R153" s="85"/>
      <c r="S153" s="85"/>
      <c r="T153" s="86"/>
      <c r="U153" s="39"/>
      <c r="V153" s="39"/>
      <c r="W153" s="39"/>
      <c r="X153" s="39"/>
      <c r="Y153" s="39"/>
      <c r="Z153" s="39"/>
      <c r="AA153" s="39"/>
      <c r="AB153" s="39"/>
      <c r="AC153" s="39"/>
      <c r="AD153" s="39"/>
      <c r="AE153" s="39"/>
      <c r="AT153" s="18" t="s">
        <v>254</v>
      </c>
      <c r="AU153" s="18" t="s">
        <v>82</v>
      </c>
    </row>
    <row r="154" s="14" customFormat="1">
      <c r="A154" s="14"/>
      <c r="B154" s="253"/>
      <c r="C154" s="254"/>
      <c r="D154" s="241" t="s">
        <v>284</v>
      </c>
      <c r="E154" s="255" t="s">
        <v>19</v>
      </c>
      <c r="F154" s="256" t="s">
        <v>4367</v>
      </c>
      <c r="G154" s="254"/>
      <c r="H154" s="257">
        <v>17.460000000000001</v>
      </c>
      <c r="I154" s="258"/>
      <c r="J154" s="254"/>
      <c r="K154" s="254"/>
      <c r="L154" s="259"/>
      <c r="M154" s="260"/>
      <c r="N154" s="261"/>
      <c r="O154" s="261"/>
      <c r="P154" s="261"/>
      <c r="Q154" s="261"/>
      <c r="R154" s="261"/>
      <c r="S154" s="261"/>
      <c r="T154" s="262"/>
      <c r="U154" s="14"/>
      <c r="V154" s="14"/>
      <c r="W154" s="14"/>
      <c r="X154" s="14"/>
      <c r="Y154" s="14"/>
      <c r="Z154" s="14"/>
      <c r="AA154" s="14"/>
      <c r="AB154" s="14"/>
      <c r="AC154" s="14"/>
      <c r="AD154" s="14"/>
      <c r="AE154" s="14"/>
      <c r="AT154" s="263" t="s">
        <v>284</v>
      </c>
      <c r="AU154" s="263" t="s">
        <v>82</v>
      </c>
      <c r="AV154" s="14" t="s">
        <v>82</v>
      </c>
      <c r="AW154" s="14" t="s">
        <v>34</v>
      </c>
      <c r="AX154" s="14" t="s">
        <v>80</v>
      </c>
      <c r="AY154" s="263" t="s">
        <v>244</v>
      </c>
    </row>
    <row r="155" s="2" customFormat="1" ht="16.5" customHeight="1">
      <c r="A155" s="39"/>
      <c r="B155" s="40"/>
      <c r="C155" s="231" t="s">
        <v>252</v>
      </c>
      <c r="D155" s="231" t="s">
        <v>241</v>
      </c>
      <c r="E155" s="232" t="s">
        <v>4368</v>
      </c>
      <c r="F155" s="233" t="s">
        <v>4369</v>
      </c>
      <c r="G155" s="234" t="s">
        <v>250</v>
      </c>
      <c r="H155" s="235">
        <v>17.809000000000001</v>
      </c>
      <c r="I155" s="236"/>
      <c r="J155" s="237">
        <f>ROUND(I155*H155,2)</f>
        <v>0</v>
      </c>
      <c r="K155" s="233" t="s">
        <v>251</v>
      </c>
      <c r="L155" s="238"/>
      <c r="M155" s="239" t="s">
        <v>19</v>
      </c>
      <c r="N155" s="240" t="s">
        <v>44</v>
      </c>
      <c r="O155" s="85"/>
      <c r="P155" s="222">
        <f>O155*H155</f>
        <v>0</v>
      </c>
      <c r="Q155" s="222">
        <v>0.024</v>
      </c>
      <c r="R155" s="222">
        <f>Q155*H155</f>
        <v>0.42741600000000002</v>
      </c>
      <c r="S155" s="222">
        <v>0</v>
      </c>
      <c r="T155" s="223">
        <f>S155*H155</f>
        <v>0</v>
      </c>
      <c r="U155" s="39"/>
      <c r="V155" s="39"/>
      <c r="W155" s="39"/>
      <c r="X155" s="39"/>
      <c r="Y155" s="39"/>
      <c r="Z155" s="39"/>
      <c r="AA155" s="39"/>
      <c r="AB155" s="39"/>
      <c r="AC155" s="39"/>
      <c r="AD155" s="39"/>
      <c r="AE155" s="39"/>
      <c r="AR155" s="224" t="s">
        <v>263</v>
      </c>
      <c r="AT155" s="224" t="s">
        <v>241</v>
      </c>
      <c r="AU155" s="224" t="s">
        <v>82</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264</v>
      </c>
      <c r="BM155" s="224" t="s">
        <v>4370</v>
      </c>
    </row>
    <row r="156" s="14" customFormat="1">
      <c r="A156" s="14"/>
      <c r="B156" s="253"/>
      <c r="C156" s="254"/>
      <c r="D156" s="241" t="s">
        <v>284</v>
      </c>
      <c r="E156" s="254"/>
      <c r="F156" s="256" t="s">
        <v>4371</v>
      </c>
      <c r="G156" s="254"/>
      <c r="H156" s="257">
        <v>17.809000000000001</v>
      </c>
      <c r="I156" s="258"/>
      <c r="J156" s="254"/>
      <c r="K156" s="254"/>
      <c r="L156" s="259"/>
      <c r="M156" s="260"/>
      <c r="N156" s="261"/>
      <c r="O156" s="261"/>
      <c r="P156" s="261"/>
      <c r="Q156" s="261"/>
      <c r="R156" s="261"/>
      <c r="S156" s="261"/>
      <c r="T156" s="262"/>
      <c r="U156" s="14"/>
      <c r="V156" s="14"/>
      <c r="W156" s="14"/>
      <c r="X156" s="14"/>
      <c r="Y156" s="14"/>
      <c r="Z156" s="14"/>
      <c r="AA156" s="14"/>
      <c r="AB156" s="14"/>
      <c r="AC156" s="14"/>
      <c r="AD156" s="14"/>
      <c r="AE156" s="14"/>
      <c r="AT156" s="263" t="s">
        <v>284</v>
      </c>
      <c r="AU156" s="263" t="s">
        <v>82</v>
      </c>
      <c r="AV156" s="14" t="s">
        <v>82</v>
      </c>
      <c r="AW156" s="14" t="s">
        <v>4</v>
      </c>
      <c r="AX156" s="14" t="s">
        <v>80</v>
      </c>
      <c r="AY156" s="263" t="s">
        <v>244</v>
      </c>
    </row>
    <row r="157" s="12" customFormat="1" ht="22.8" customHeight="1">
      <c r="A157" s="12"/>
      <c r="B157" s="197"/>
      <c r="C157" s="198"/>
      <c r="D157" s="199" t="s">
        <v>72</v>
      </c>
      <c r="E157" s="211" t="s">
        <v>4030</v>
      </c>
      <c r="F157" s="211" t="s">
        <v>4031</v>
      </c>
      <c r="G157" s="198"/>
      <c r="H157" s="198"/>
      <c r="I157" s="201"/>
      <c r="J157" s="212">
        <f>BK157</f>
        <v>0</v>
      </c>
      <c r="K157" s="198"/>
      <c r="L157" s="203"/>
      <c r="M157" s="204"/>
      <c r="N157" s="205"/>
      <c r="O157" s="205"/>
      <c r="P157" s="206">
        <f>SUM(P158:P159)</f>
        <v>0</v>
      </c>
      <c r="Q157" s="205"/>
      <c r="R157" s="206">
        <f>SUM(R158:R159)</f>
        <v>0</v>
      </c>
      <c r="S157" s="205"/>
      <c r="T157" s="207">
        <f>SUM(T158:T159)</f>
        <v>0</v>
      </c>
      <c r="U157" s="12"/>
      <c r="V157" s="12"/>
      <c r="W157" s="12"/>
      <c r="X157" s="12"/>
      <c r="Y157" s="12"/>
      <c r="Z157" s="12"/>
      <c r="AA157" s="12"/>
      <c r="AB157" s="12"/>
      <c r="AC157" s="12"/>
      <c r="AD157" s="12"/>
      <c r="AE157" s="12"/>
      <c r="AR157" s="208" t="s">
        <v>80</v>
      </c>
      <c r="AT157" s="209" t="s">
        <v>72</v>
      </c>
      <c r="AU157" s="209" t="s">
        <v>80</v>
      </c>
      <c r="AY157" s="208" t="s">
        <v>244</v>
      </c>
      <c r="BK157" s="210">
        <f>SUM(BK158:BK159)</f>
        <v>0</v>
      </c>
    </row>
    <row r="158" s="2" customFormat="1" ht="24.15" customHeight="1">
      <c r="A158" s="39"/>
      <c r="B158" s="40"/>
      <c r="C158" s="213" t="s">
        <v>411</v>
      </c>
      <c r="D158" s="213" t="s">
        <v>247</v>
      </c>
      <c r="E158" s="214" t="s">
        <v>4372</v>
      </c>
      <c r="F158" s="215" t="s">
        <v>4373</v>
      </c>
      <c r="G158" s="216" t="s">
        <v>730</v>
      </c>
      <c r="H158" s="217">
        <v>29.983000000000001</v>
      </c>
      <c r="I158" s="218"/>
      <c r="J158" s="219">
        <f>ROUND(I158*H158,2)</f>
        <v>0</v>
      </c>
      <c r="K158" s="215" t="s">
        <v>251</v>
      </c>
      <c r="L158" s="45"/>
      <c r="M158" s="220" t="s">
        <v>19</v>
      </c>
      <c r="N158" s="221"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264</v>
      </c>
      <c r="AT158" s="224" t="s">
        <v>247</v>
      </c>
      <c r="AU158" s="224" t="s">
        <v>82</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264</v>
      </c>
      <c r="BM158" s="224" t="s">
        <v>4374</v>
      </c>
    </row>
    <row r="159" s="2" customFormat="1">
      <c r="A159" s="39"/>
      <c r="B159" s="40"/>
      <c r="C159" s="41"/>
      <c r="D159" s="226" t="s">
        <v>254</v>
      </c>
      <c r="E159" s="41"/>
      <c r="F159" s="227" t="s">
        <v>4375</v>
      </c>
      <c r="G159" s="41"/>
      <c r="H159" s="41"/>
      <c r="I159" s="228"/>
      <c r="J159" s="41"/>
      <c r="K159" s="41"/>
      <c r="L159" s="45"/>
      <c r="M159" s="229"/>
      <c r="N159" s="230"/>
      <c r="O159" s="85"/>
      <c r="P159" s="85"/>
      <c r="Q159" s="85"/>
      <c r="R159" s="85"/>
      <c r="S159" s="85"/>
      <c r="T159" s="86"/>
      <c r="U159" s="39"/>
      <c r="V159" s="39"/>
      <c r="W159" s="39"/>
      <c r="X159" s="39"/>
      <c r="Y159" s="39"/>
      <c r="Z159" s="39"/>
      <c r="AA159" s="39"/>
      <c r="AB159" s="39"/>
      <c r="AC159" s="39"/>
      <c r="AD159" s="39"/>
      <c r="AE159" s="39"/>
      <c r="AT159" s="18" t="s">
        <v>254</v>
      </c>
      <c r="AU159" s="18" t="s">
        <v>82</v>
      </c>
    </row>
    <row r="160" s="12" customFormat="1" ht="25.92" customHeight="1">
      <c r="A160" s="12"/>
      <c r="B160" s="197"/>
      <c r="C160" s="198"/>
      <c r="D160" s="199" t="s">
        <v>72</v>
      </c>
      <c r="E160" s="200" t="s">
        <v>606</v>
      </c>
      <c r="F160" s="200" t="s">
        <v>607</v>
      </c>
      <c r="G160" s="198"/>
      <c r="H160" s="198"/>
      <c r="I160" s="201"/>
      <c r="J160" s="202">
        <f>BK160</f>
        <v>0</v>
      </c>
      <c r="K160" s="198"/>
      <c r="L160" s="203"/>
      <c r="M160" s="204"/>
      <c r="N160" s="205"/>
      <c r="O160" s="205"/>
      <c r="P160" s="206">
        <f>P161</f>
        <v>0</v>
      </c>
      <c r="Q160" s="205"/>
      <c r="R160" s="206">
        <f>R161</f>
        <v>0</v>
      </c>
      <c r="S160" s="205"/>
      <c r="T160" s="207">
        <f>T161</f>
        <v>0</v>
      </c>
      <c r="U160" s="12"/>
      <c r="V160" s="12"/>
      <c r="W160" s="12"/>
      <c r="X160" s="12"/>
      <c r="Y160" s="12"/>
      <c r="Z160" s="12"/>
      <c r="AA160" s="12"/>
      <c r="AB160" s="12"/>
      <c r="AC160" s="12"/>
      <c r="AD160" s="12"/>
      <c r="AE160" s="12"/>
      <c r="AR160" s="208" t="s">
        <v>264</v>
      </c>
      <c r="AT160" s="209" t="s">
        <v>72</v>
      </c>
      <c r="AU160" s="209" t="s">
        <v>73</v>
      </c>
      <c r="AY160" s="208" t="s">
        <v>244</v>
      </c>
      <c r="BK160" s="210">
        <f>BK161</f>
        <v>0</v>
      </c>
    </row>
    <row r="161" s="2" customFormat="1" ht="16.5" customHeight="1">
      <c r="A161" s="39"/>
      <c r="B161" s="40"/>
      <c r="C161" s="213" t="s">
        <v>416</v>
      </c>
      <c r="D161" s="213" t="s">
        <v>247</v>
      </c>
      <c r="E161" s="214" t="s">
        <v>4376</v>
      </c>
      <c r="F161" s="215" t="s">
        <v>4377</v>
      </c>
      <c r="G161" s="216" t="s">
        <v>4154</v>
      </c>
      <c r="H161" s="217">
        <v>1</v>
      </c>
      <c r="I161" s="218"/>
      <c r="J161" s="219">
        <f>ROUND(I161*H161,2)</f>
        <v>0</v>
      </c>
      <c r="K161" s="215" t="s">
        <v>19</v>
      </c>
      <c r="L161" s="45"/>
      <c r="M161" s="220" t="s">
        <v>19</v>
      </c>
      <c r="N161" s="221"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391</v>
      </c>
      <c r="AT161" s="224" t="s">
        <v>247</v>
      </c>
      <c r="AU161" s="224" t="s">
        <v>80</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391</v>
      </c>
      <c r="BM161" s="224" t="s">
        <v>4378</v>
      </c>
    </row>
    <row r="162" s="12" customFormat="1" ht="25.92" customHeight="1">
      <c r="A162" s="12"/>
      <c r="B162" s="197"/>
      <c r="C162" s="198"/>
      <c r="D162" s="199" t="s">
        <v>72</v>
      </c>
      <c r="E162" s="200" t="s">
        <v>4148</v>
      </c>
      <c r="F162" s="200" t="s">
        <v>4149</v>
      </c>
      <c r="G162" s="198"/>
      <c r="H162" s="198"/>
      <c r="I162" s="201"/>
      <c r="J162" s="202">
        <f>BK162</f>
        <v>0</v>
      </c>
      <c r="K162" s="198"/>
      <c r="L162" s="203"/>
      <c r="M162" s="204"/>
      <c r="N162" s="205"/>
      <c r="O162" s="205"/>
      <c r="P162" s="206">
        <f>P163+P167+P170</f>
        <v>0</v>
      </c>
      <c r="Q162" s="205"/>
      <c r="R162" s="206">
        <f>R163+R167+R170</f>
        <v>0</v>
      </c>
      <c r="S162" s="205"/>
      <c r="T162" s="207">
        <f>T163+T167+T170</f>
        <v>0</v>
      </c>
      <c r="U162" s="12"/>
      <c r="V162" s="12"/>
      <c r="W162" s="12"/>
      <c r="X162" s="12"/>
      <c r="Y162" s="12"/>
      <c r="Z162" s="12"/>
      <c r="AA162" s="12"/>
      <c r="AB162" s="12"/>
      <c r="AC162" s="12"/>
      <c r="AD162" s="12"/>
      <c r="AE162" s="12"/>
      <c r="AR162" s="208" t="s">
        <v>269</v>
      </c>
      <c r="AT162" s="209" t="s">
        <v>72</v>
      </c>
      <c r="AU162" s="209" t="s">
        <v>73</v>
      </c>
      <c r="AY162" s="208" t="s">
        <v>244</v>
      </c>
      <c r="BK162" s="210">
        <f>BK163+BK167+BK170</f>
        <v>0</v>
      </c>
    </row>
    <row r="163" s="12" customFormat="1" ht="22.8" customHeight="1">
      <c r="A163" s="12"/>
      <c r="B163" s="197"/>
      <c r="C163" s="198"/>
      <c r="D163" s="199" t="s">
        <v>72</v>
      </c>
      <c r="E163" s="211" t="s">
        <v>4150</v>
      </c>
      <c r="F163" s="211" t="s">
        <v>4151</v>
      </c>
      <c r="G163" s="198"/>
      <c r="H163" s="198"/>
      <c r="I163" s="201"/>
      <c r="J163" s="212">
        <f>BK163</f>
        <v>0</v>
      </c>
      <c r="K163" s="198"/>
      <c r="L163" s="203"/>
      <c r="M163" s="204"/>
      <c r="N163" s="205"/>
      <c r="O163" s="205"/>
      <c r="P163" s="206">
        <f>SUM(P164:P166)</f>
        <v>0</v>
      </c>
      <c r="Q163" s="205"/>
      <c r="R163" s="206">
        <f>SUM(R164:R166)</f>
        <v>0</v>
      </c>
      <c r="S163" s="205"/>
      <c r="T163" s="207">
        <f>SUM(T164:T166)</f>
        <v>0</v>
      </c>
      <c r="U163" s="12"/>
      <c r="V163" s="12"/>
      <c r="W163" s="12"/>
      <c r="X163" s="12"/>
      <c r="Y163" s="12"/>
      <c r="Z163" s="12"/>
      <c r="AA163" s="12"/>
      <c r="AB163" s="12"/>
      <c r="AC163" s="12"/>
      <c r="AD163" s="12"/>
      <c r="AE163" s="12"/>
      <c r="AR163" s="208" t="s">
        <v>269</v>
      </c>
      <c r="AT163" s="209" t="s">
        <v>72</v>
      </c>
      <c r="AU163" s="209" t="s">
        <v>80</v>
      </c>
      <c r="AY163" s="208" t="s">
        <v>244</v>
      </c>
      <c r="BK163" s="210">
        <f>SUM(BK164:BK166)</f>
        <v>0</v>
      </c>
    </row>
    <row r="164" s="2" customFormat="1" ht="16.5" customHeight="1">
      <c r="A164" s="39"/>
      <c r="B164" s="40"/>
      <c r="C164" s="213" t="s">
        <v>420</v>
      </c>
      <c r="D164" s="213" t="s">
        <v>247</v>
      </c>
      <c r="E164" s="214" t="s">
        <v>4379</v>
      </c>
      <c r="F164" s="215" t="s">
        <v>4380</v>
      </c>
      <c r="G164" s="216" t="s">
        <v>4154</v>
      </c>
      <c r="H164" s="217">
        <v>1</v>
      </c>
      <c r="I164" s="218"/>
      <c r="J164" s="219">
        <f>ROUND(I164*H164,2)</f>
        <v>0</v>
      </c>
      <c r="K164" s="215" t="s">
        <v>19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4155</v>
      </c>
      <c r="AT164" s="224" t="s">
        <v>247</v>
      </c>
      <c r="AU164" s="224" t="s">
        <v>82</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4155</v>
      </c>
      <c r="BM164" s="224" t="s">
        <v>4381</v>
      </c>
    </row>
    <row r="165" s="2" customFormat="1" ht="16.5" customHeight="1">
      <c r="A165" s="39"/>
      <c r="B165" s="40"/>
      <c r="C165" s="213" t="s">
        <v>424</v>
      </c>
      <c r="D165" s="213" t="s">
        <v>247</v>
      </c>
      <c r="E165" s="214" t="s">
        <v>4382</v>
      </c>
      <c r="F165" s="215" t="s">
        <v>4383</v>
      </c>
      <c r="G165" s="216" t="s">
        <v>4154</v>
      </c>
      <c r="H165" s="217">
        <v>1</v>
      </c>
      <c r="I165" s="218"/>
      <c r="J165" s="219">
        <f>ROUND(I165*H165,2)</f>
        <v>0</v>
      </c>
      <c r="K165" s="215" t="s">
        <v>19</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4155</v>
      </c>
      <c r="AT165" s="224" t="s">
        <v>247</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4155</v>
      </c>
      <c r="BM165" s="224" t="s">
        <v>4384</v>
      </c>
    </row>
    <row r="166" s="2" customFormat="1" ht="16.5" customHeight="1">
      <c r="A166" s="39"/>
      <c r="B166" s="40"/>
      <c r="C166" s="213" t="s">
        <v>7</v>
      </c>
      <c r="D166" s="213" t="s">
        <v>247</v>
      </c>
      <c r="E166" s="214" t="s">
        <v>4152</v>
      </c>
      <c r="F166" s="215" t="s">
        <v>4153</v>
      </c>
      <c r="G166" s="216" t="s">
        <v>4154</v>
      </c>
      <c r="H166" s="217">
        <v>1</v>
      </c>
      <c r="I166" s="218"/>
      <c r="J166" s="219">
        <f>ROUND(I166*H166,2)</f>
        <v>0</v>
      </c>
      <c r="K166" s="215" t="s">
        <v>19</v>
      </c>
      <c r="L166" s="45"/>
      <c r="M166" s="220" t="s">
        <v>19</v>
      </c>
      <c r="N166" s="221"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4155</v>
      </c>
      <c r="AT166" s="224" t="s">
        <v>247</v>
      </c>
      <c r="AU166" s="224" t="s">
        <v>82</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4155</v>
      </c>
      <c r="BM166" s="224" t="s">
        <v>4156</v>
      </c>
    </row>
    <row r="167" s="12" customFormat="1" ht="22.8" customHeight="1">
      <c r="A167" s="12"/>
      <c r="B167" s="197"/>
      <c r="C167" s="198"/>
      <c r="D167" s="199" t="s">
        <v>72</v>
      </c>
      <c r="E167" s="211" t="s">
        <v>4157</v>
      </c>
      <c r="F167" s="211" t="s">
        <v>4158</v>
      </c>
      <c r="G167" s="198"/>
      <c r="H167" s="198"/>
      <c r="I167" s="201"/>
      <c r="J167" s="212">
        <f>BK167</f>
        <v>0</v>
      </c>
      <c r="K167" s="198"/>
      <c r="L167" s="203"/>
      <c r="M167" s="204"/>
      <c r="N167" s="205"/>
      <c r="O167" s="205"/>
      <c r="P167" s="206">
        <f>SUM(P168:P169)</f>
        <v>0</v>
      </c>
      <c r="Q167" s="205"/>
      <c r="R167" s="206">
        <f>SUM(R168:R169)</f>
        <v>0</v>
      </c>
      <c r="S167" s="205"/>
      <c r="T167" s="207">
        <f>SUM(T168:T169)</f>
        <v>0</v>
      </c>
      <c r="U167" s="12"/>
      <c r="V167" s="12"/>
      <c r="W167" s="12"/>
      <c r="X167" s="12"/>
      <c r="Y167" s="12"/>
      <c r="Z167" s="12"/>
      <c r="AA167" s="12"/>
      <c r="AB167" s="12"/>
      <c r="AC167" s="12"/>
      <c r="AD167" s="12"/>
      <c r="AE167" s="12"/>
      <c r="AR167" s="208" t="s">
        <v>269</v>
      </c>
      <c r="AT167" s="209" t="s">
        <v>72</v>
      </c>
      <c r="AU167" s="209" t="s">
        <v>80</v>
      </c>
      <c r="AY167" s="208" t="s">
        <v>244</v>
      </c>
      <c r="BK167" s="210">
        <f>SUM(BK168:BK169)</f>
        <v>0</v>
      </c>
    </row>
    <row r="168" s="2" customFormat="1" ht="16.5" customHeight="1">
      <c r="A168" s="39"/>
      <c r="B168" s="40"/>
      <c r="C168" s="213" t="s">
        <v>431</v>
      </c>
      <c r="D168" s="213" t="s">
        <v>247</v>
      </c>
      <c r="E168" s="214" t="s">
        <v>4159</v>
      </c>
      <c r="F168" s="215" t="s">
        <v>4158</v>
      </c>
      <c r="G168" s="216" t="s">
        <v>4154</v>
      </c>
      <c r="H168" s="217">
        <v>1</v>
      </c>
      <c r="I168" s="218"/>
      <c r="J168" s="219">
        <f>ROUND(I168*H168,2)</f>
        <v>0</v>
      </c>
      <c r="K168" s="215" t="s">
        <v>19</v>
      </c>
      <c r="L168" s="45"/>
      <c r="M168" s="220" t="s">
        <v>19</v>
      </c>
      <c r="N168" s="221"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4155</v>
      </c>
      <c r="AT168" s="224" t="s">
        <v>247</v>
      </c>
      <c r="AU168" s="224" t="s">
        <v>82</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4155</v>
      </c>
      <c r="BM168" s="224" t="s">
        <v>4160</v>
      </c>
    </row>
    <row r="169" s="2" customFormat="1" ht="16.5" customHeight="1">
      <c r="A169" s="39"/>
      <c r="B169" s="40"/>
      <c r="C169" s="213" t="s">
        <v>437</v>
      </c>
      <c r="D169" s="213" t="s">
        <v>247</v>
      </c>
      <c r="E169" s="214" t="s">
        <v>4161</v>
      </c>
      <c r="F169" s="215" t="s">
        <v>4162</v>
      </c>
      <c r="G169" s="216" t="s">
        <v>4154</v>
      </c>
      <c r="H169" s="217">
        <v>1</v>
      </c>
      <c r="I169" s="218"/>
      <c r="J169" s="219">
        <f>ROUND(I169*H169,2)</f>
        <v>0</v>
      </c>
      <c r="K169" s="215" t="s">
        <v>19</v>
      </c>
      <c r="L169" s="45"/>
      <c r="M169" s="220" t="s">
        <v>19</v>
      </c>
      <c r="N169" s="221"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4155</v>
      </c>
      <c r="AT169" s="224" t="s">
        <v>247</v>
      </c>
      <c r="AU169" s="224" t="s">
        <v>82</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4155</v>
      </c>
      <c r="BM169" s="224" t="s">
        <v>4163</v>
      </c>
    </row>
    <row r="170" s="12" customFormat="1" ht="22.8" customHeight="1">
      <c r="A170" s="12"/>
      <c r="B170" s="197"/>
      <c r="C170" s="198"/>
      <c r="D170" s="199" t="s">
        <v>72</v>
      </c>
      <c r="E170" s="211" t="s">
        <v>4164</v>
      </c>
      <c r="F170" s="211" t="s">
        <v>4165</v>
      </c>
      <c r="G170" s="198"/>
      <c r="H170" s="198"/>
      <c r="I170" s="201"/>
      <c r="J170" s="212">
        <f>BK170</f>
        <v>0</v>
      </c>
      <c r="K170" s="198"/>
      <c r="L170" s="203"/>
      <c r="M170" s="204"/>
      <c r="N170" s="205"/>
      <c r="O170" s="205"/>
      <c r="P170" s="206">
        <f>P171</f>
        <v>0</v>
      </c>
      <c r="Q170" s="205"/>
      <c r="R170" s="206">
        <f>R171</f>
        <v>0</v>
      </c>
      <c r="S170" s="205"/>
      <c r="T170" s="207">
        <f>T171</f>
        <v>0</v>
      </c>
      <c r="U170" s="12"/>
      <c r="V170" s="12"/>
      <c r="W170" s="12"/>
      <c r="X170" s="12"/>
      <c r="Y170" s="12"/>
      <c r="Z170" s="12"/>
      <c r="AA170" s="12"/>
      <c r="AB170" s="12"/>
      <c r="AC170" s="12"/>
      <c r="AD170" s="12"/>
      <c r="AE170" s="12"/>
      <c r="AR170" s="208" t="s">
        <v>269</v>
      </c>
      <c r="AT170" s="209" t="s">
        <v>72</v>
      </c>
      <c r="AU170" s="209" t="s">
        <v>80</v>
      </c>
      <c r="AY170" s="208" t="s">
        <v>244</v>
      </c>
      <c r="BK170" s="210">
        <f>BK171</f>
        <v>0</v>
      </c>
    </row>
    <row r="171" s="2" customFormat="1" ht="16.5" customHeight="1">
      <c r="A171" s="39"/>
      <c r="B171" s="40"/>
      <c r="C171" s="213" t="s">
        <v>442</v>
      </c>
      <c r="D171" s="213" t="s">
        <v>247</v>
      </c>
      <c r="E171" s="214" t="s">
        <v>4166</v>
      </c>
      <c r="F171" s="215" t="s">
        <v>4167</v>
      </c>
      <c r="G171" s="216" t="s">
        <v>4154</v>
      </c>
      <c r="H171" s="217">
        <v>1</v>
      </c>
      <c r="I171" s="218"/>
      <c r="J171" s="219">
        <f>ROUND(I171*H171,2)</f>
        <v>0</v>
      </c>
      <c r="K171" s="215" t="s">
        <v>19</v>
      </c>
      <c r="L171" s="45"/>
      <c r="M171" s="278" t="s">
        <v>19</v>
      </c>
      <c r="N171" s="279" t="s">
        <v>44</v>
      </c>
      <c r="O171" s="280"/>
      <c r="P171" s="281">
        <f>O171*H171</f>
        <v>0</v>
      </c>
      <c r="Q171" s="281">
        <v>0</v>
      </c>
      <c r="R171" s="281">
        <f>Q171*H171</f>
        <v>0</v>
      </c>
      <c r="S171" s="281">
        <v>0</v>
      </c>
      <c r="T171" s="282">
        <f>S171*H171</f>
        <v>0</v>
      </c>
      <c r="U171" s="39"/>
      <c r="V171" s="39"/>
      <c r="W171" s="39"/>
      <c r="X171" s="39"/>
      <c r="Y171" s="39"/>
      <c r="Z171" s="39"/>
      <c r="AA171" s="39"/>
      <c r="AB171" s="39"/>
      <c r="AC171" s="39"/>
      <c r="AD171" s="39"/>
      <c r="AE171" s="39"/>
      <c r="AR171" s="224" t="s">
        <v>4155</v>
      </c>
      <c r="AT171" s="224" t="s">
        <v>247</v>
      </c>
      <c r="AU171" s="224" t="s">
        <v>82</v>
      </c>
      <c r="AY171" s="18" t="s">
        <v>244</v>
      </c>
      <c r="BE171" s="225">
        <f>IF(N171="základní",J171,0)</f>
        <v>0</v>
      </c>
      <c r="BF171" s="225">
        <f>IF(N171="snížená",J171,0)</f>
        <v>0</v>
      </c>
      <c r="BG171" s="225">
        <f>IF(N171="zákl. přenesená",J171,0)</f>
        <v>0</v>
      </c>
      <c r="BH171" s="225">
        <f>IF(N171="sníž. přenesená",J171,0)</f>
        <v>0</v>
      </c>
      <c r="BI171" s="225">
        <f>IF(N171="nulová",J171,0)</f>
        <v>0</v>
      </c>
      <c r="BJ171" s="18" t="s">
        <v>80</v>
      </c>
      <c r="BK171" s="225">
        <f>ROUND(I171*H171,2)</f>
        <v>0</v>
      </c>
      <c r="BL171" s="18" t="s">
        <v>4155</v>
      </c>
      <c r="BM171" s="224" t="s">
        <v>4168</v>
      </c>
    </row>
    <row r="172" s="2" customFormat="1" ht="6.96" customHeight="1">
      <c r="A172" s="39"/>
      <c r="B172" s="60"/>
      <c r="C172" s="61"/>
      <c r="D172" s="61"/>
      <c r="E172" s="61"/>
      <c r="F172" s="61"/>
      <c r="G172" s="61"/>
      <c r="H172" s="61"/>
      <c r="I172" s="61"/>
      <c r="J172" s="61"/>
      <c r="K172" s="61"/>
      <c r="L172" s="45"/>
      <c r="M172" s="39"/>
      <c r="O172" s="39"/>
      <c r="P172" s="39"/>
      <c r="Q172" s="39"/>
      <c r="R172" s="39"/>
      <c r="S172" s="39"/>
      <c r="T172" s="39"/>
      <c r="U172" s="39"/>
      <c r="V172" s="39"/>
      <c r="W172" s="39"/>
      <c r="X172" s="39"/>
      <c r="Y172" s="39"/>
      <c r="Z172" s="39"/>
      <c r="AA172" s="39"/>
      <c r="AB172" s="39"/>
      <c r="AC172" s="39"/>
      <c r="AD172" s="39"/>
      <c r="AE172" s="39"/>
    </row>
  </sheetData>
  <sheetProtection sheet="1" autoFilter="0" formatColumns="0" formatRows="0" objects="1" scenarios="1" spinCount="100000" saltValue="PsBBjcGKHB/dsdyJF4ya44gvijQ5SgwR0mUvbCGCppNoS6XBugsv5e044wixIEw6qXIEnxNbR5aWOZUs/a3JnQ==" hashValue="nmU9xbytjCXOQIAJB1bJWtmObP0qJd+T/Jg7r28FyEA8jKXSvuEv9uoYEsNYrdEL5vhVsaz3SBQBHIHznP2rBw==" algorithmName="SHA-512" password="CC35"/>
  <autoFilter ref="C89:K171"/>
  <mergeCells count="9">
    <mergeCell ref="E7:H7"/>
    <mergeCell ref="E9:H9"/>
    <mergeCell ref="E18:H18"/>
    <mergeCell ref="E27:H27"/>
    <mergeCell ref="E48:H48"/>
    <mergeCell ref="E50:H50"/>
    <mergeCell ref="E80:H80"/>
    <mergeCell ref="E82:H82"/>
    <mergeCell ref="L2:V2"/>
  </mergeCells>
  <hyperlinks>
    <hyperlink ref="F94" r:id="rId1" display="https://podminky.urs.cz/item/CS_URS_2026_01/121151103"/>
    <hyperlink ref="F97" r:id="rId2" display="https://podminky.urs.cz/item/CS_URS_2026_01/131251100"/>
    <hyperlink ref="F100" r:id="rId3" display="https://podminky.urs.cz/item/CS_URS_2026_01/132251101"/>
    <hyperlink ref="F103" r:id="rId4" display="https://podminky.urs.cz/item/CS_URS_2026_01/162751117"/>
    <hyperlink ref="F109" r:id="rId5" display="https://podminky.urs.cz/item/CS_URS_2026_01/162751119"/>
    <hyperlink ref="F115" r:id="rId6" display="https://podminky.urs.cz/item/CS_URS_2026_01/171201221"/>
    <hyperlink ref="F118" r:id="rId7" display="https://podminky.urs.cz/item/CS_URS_2026_01/171201231"/>
    <hyperlink ref="F121" r:id="rId8" display="https://podminky.urs.cz/item/CS_URS_2026_01/171251201"/>
    <hyperlink ref="F128" r:id="rId9" display="https://podminky.urs.cz/item/CS_URS_2026_01/274313711"/>
    <hyperlink ref="F133" r:id="rId10" display="https://podminky.urs.cz/item/CS_URS_2026_01/274351121"/>
    <hyperlink ref="F136" r:id="rId11" display="https://podminky.urs.cz/item/CS_URS_2026_01/274351122"/>
    <hyperlink ref="F140" r:id="rId12" display="https://podminky.urs.cz/item/CS_URS_2026_01/564770001"/>
    <hyperlink ref="F145" r:id="rId13" display="https://podminky.urs.cz/item/CS_URS_2026_01/596211111"/>
    <hyperlink ref="F153" r:id="rId14" display="https://podminky.urs.cz/item/CS_URS_2026_01/916331112"/>
    <hyperlink ref="F159" r:id="rId15" display="https://podminky.urs.cz/item/CS_URS_2026_01/9982230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218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344</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ROUND(J94,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ROUND((SUM(BE94:BE168)),  2)</f>
        <v>0</v>
      </c>
      <c r="G35" s="39"/>
      <c r="H35" s="39"/>
      <c r="I35" s="158">
        <v>0.20999999999999999</v>
      </c>
      <c r="J35" s="157">
        <f>ROUND(((SUM(BE94:BE168))*I35),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ROUND((SUM(BF94:BF168)),  2)</f>
        <v>0</v>
      </c>
      <c r="G36" s="39"/>
      <c r="H36" s="39"/>
      <c r="I36" s="158">
        <v>0.12</v>
      </c>
      <c r="J36" s="157">
        <f>ROUND(((SUM(BF94:BF168))*I36),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ROUND((SUM(BG94:BG168)),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ROUND((SUM(BH94:BH168)),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ROUND((SUM(BI94:BI168)),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218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ÚOŽI</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J94</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345</v>
      </c>
      <c r="E64" s="178"/>
      <c r="F64" s="178"/>
      <c r="G64" s="178"/>
      <c r="H64" s="178"/>
      <c r="I64" s="178"/>
      <c r="J64" s="179">
        <f>J95</f>
        <v>0</v>
      </c>
      <c r="K64" s="176"/>
      <c r="L64" s="180"/>
      <c r="S64" s="9"/>
      <c r="T64" s="9"/>
      <c r="U64" s="9"/>
      <c r="V64" s="9"/>
      <c r="W64" s="9"/>
      <c r="X64" s="9"/>
      <c r="Y64" s="9"/>
      <c r="Z64" s="9"/>
      <c r="AA64" s="9"/>
      <c r="AB64" s="9"/>
      <c r="AC64" s="9"/>
      <c r="AD64" s="9"/>
      <c r="AE64" s="9"/>
    </row>
    <row r="65" hidden="1" s="10" customFormat="1" ht="19.92" customHeight="1">
      <c r="A65" s="10"/>
      <c r="B65" s="181"/>
      <c r="C65" s="126"/>
      <c r="D65" s="182" t="s">
        <v>346</v>
      </c>
      <c r="E65" s="183"/>
      <c r="F65" s="183"/>
      <c r="G65" s="183"/>
      <c r="H65" s="183"/>
      <c r="I65" s="183"/>
      <c r="J65" s="184">
        <f>J96</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347</v>
      </c>
      <c r="E66" s="183"/>
      <c r="F66" s="183"/>
      <c r="G66" s="183"/>
      <c r="H66" s="183"/>
      <c r="I66" s="183"/>
      <c r="J66" s="184">
        <f>J104</f>
        <v>0</v>
      </c>
      <c r="K66" s="126"/>
      <c r="L66" s="185"/>
      <c r="S66" s="10"/>
      <c r="T66" s="10"/>
      <c r="U66" s="10"/>
      <c r="V66" s="10"/>
      <c r="W66" s="10"/>
      <c r="X66" s="10"/>
      <c r="Y66" s="10"/>
      <c r="Z66" s="10"/>
      <c r="AA66" s="10"/>
      <c r="AB66" s="10"/>
      <c r="AC66" s="10"/>
      <c r="AD66" s="10"/>
      <c r="AE66" s="10"/>
    </row>
    <row r="67" hidden="1" s="9" customFormat="1" ht="24.96" customHeight="1">
      <c r="A67" s="9"/>
      <c r="B67" s="175"/>
      <c r="C67" s="176"/>
      <c r="D67" s="177" t="s">
        <v>348</v>
      </c>
      <c r="E67" s="178"/>
      <c r="F67" s="178"/>
      <c r="G67" s="178"/>
      <c r="H67" s="178"/>
      <c r="I67" s="178"/>
      <c r="J67" s="179">
        <f>J115</f>
        <v>0</v>
      </c>
      <c r="K67" s="176"/>
      <c r="L67" s="180"/>
      <c r="S67" s="9"/>
      <c r="T67" s="9"/>
      <c r="U67" s="9"/>
      <c r="V67" s="9"/>
      <c r="W67" s="9"/>
      <c r="X67" s="9"/>
      <c r="Y67" s="9"/>
      <c r="Z67" s="9"/>
      <c r="AA67" s="9"/>
      <c r="AB67" s="9"/>
      <c r="AC67" s="9"/>
      <c r="AD67" s="9"/>
      <c r="AE67" s="9"/>
    </row>
    <row r="68" hidden="1" s="10" customFormat="1" ht="19.92" customHeight="1">
      <c r="A68" s="10"/>
      <c r="B68" s="181"/>
      <c r="C68" s="126"/>
      <c r="D68" s="182" t="s">
        <v>349</v>
      </c>
      <c r="E68" s="183"/>
      <c r="F68" s="183"/>
      <c r="G68" s="183"/>
      <c r="H68" s="183"/>
      <c r="I68" s="183"/>
      <c r="J68" s="184">
        <f>J121</f>
        <v>0</v>
      </c>
      <c r="K68" s="126"/>
      <c r="L68" s="185"/>
      <c r="S68" s="10"/>
      <c r="T68" s="10"/>
      <c r="U68" s="10"/>
      <c r="V68" s="10"/>
      <c r="W68" s="10"/>
      <c r="X68" s="10"/>
      <c r="Y68" s="10"/>
      <c r="Z68" s="10"/>
      <c r="AA68" s="10"/>
      <c r="AB68" s="10"/>
      <c r="AC68" s="10"/>
      <c r="AD68" s="10"/>
      <c r="AE68" s="10"/>
    </row>
    <row r="69" hidden="1" s="9" customFormat="1" ht="24.96" customHeight="1">
      <c r="A69" s="9"/>
      <c r="B69" s="175"/>
      <c r="C69" s="176"/>
      <c r="D69" s="177" t="s">
        <v>350</v>
      </c>
      <c r="E69" s="178"/>
      <c r="F69" s="178"/>
      <c r="G69" s="178"/>
      <c r="H69" s="178"/>
      <c r="I69" s="178"/>
      <c r="J69" s="179">
        <f>J141</f>
        <v>0</v>
      </c>
      <c r="K69" s="176"/>
      <c r="L69" s="180"/>
      <c r="S69" s="9"/>
      <c r="T69" s="9"/>
      <c r="U69" s="9"/>
      <c r="V69" s="9"/>
      <c r="W69" s="9"/>
      <c r="X69" s="9"/>
      <c r="Y69" s="9"/>
      <c r="Z69" s="9"/>
      <c r="AA69" s="9"/>
      <c r="AB69" s="9"/>
      <c r="AC69" s="9"/>
      <c r="AD69" s="9"/>
      <c r="AE69" s="9"/>
    </row>
    <row r="70" hidden="1" s="10" customFormat="1" ht="19.92" customHeight="1">
      <c r="A70" s="10"/>
      <c r="B70" s="181"/>
      <c r="C70" s="126"/>
      <c r="D70" s="182" t="s">
        <v>351</v>
      </c>
      <c r="E70" s="183"/>
      <c r="F70" s="183"/>
      <c r="G70" s="183"/>
      <c r="H70" s="183"/>
      <c r="I70" s="183"/>
      <c r="J70" s="184">
        <f>J153</f>
        <v>0</v>
      </c>
      <c r="K70" s="126"/>
      <c r="L70" s="185"/>
      <c r="S70" s="10"/>
      <c r="T70" s="10"/>
      <c r="U70" s="10"/>
      <c r="V70" s="10"/>
      <c r="W70" s="10"/>
      <c r="X70" s="10"/>
      <c r="Y70" s="10"/>
      <c r="Z70" s="10"/>
      <c r="AA70" s="10"/>
      <c r="AB70" s="10"/>
      <c r="AC70" s="10"/>
      <c r="AD70" s="10"/>
      <c r="AE70" s="10"/>
    </row>
    <row r="71" hidden="1" s="9" customFormat="1" ht="24.96" customHeight="1">
      <c r="A71" s="9"/>
      <c r="B71" s="175"/>
      <c r="C71" s="176"/>
      <c r="D71" s="177" t="s">
        <v>352</v>
      </c>
      <c r="E71" s="178"/>
      <c r="F71" s="178"/>
      <c r="G71" s="178"/>
      <c r="H71" s="178"/>
      <c r="I71" s="178"/>
      <c r="J71" s="179">
        <f>J157</f>
        <v>0</v>
      </c>
      <c r="K71" s="176"/>
      <c r="L71" s="180"/>
      <c r="S71" s="9"/>
      <c r="T71" s="9"/>
      <c r="U71" s="9"/>
      <c r="V71" s="9"/>
      <c r="W71" s="9"/>
      <c r="X71" s="9"/>
      <c r="Y71" s="9"/>
      <c r="Z71" s="9"/>
      <c r="AA71" s="9"/>
      <c r="AB71" s="9"/>
      <c r="AC71" s="9"/>
      <c r="AD71" s="9"/>
      <c r="AE71" s="9"/>
    </row>
    <row r="72" hidden="1" s="9" customFormat="1" ht="24.96" customHeight="1">
      <c r="A72" s="9"/>
      <c r="B72" s="175"/>
      <c r="C72" s="176"/>
      <c r="D72" s="177" t="s">
        <v>353</v>
      </c>
      <c r="E72" s="178"/>
      <c r="F72" s="178"/>
      <c r="G72" s="178"/>
      <c r="H72" s="178"/>
      <c r="I72" s="178"/>
      <c r="J72" s="179">
        <f>J166</f>
        <v>0</v>
      </c>
      <c r="K72" s="176"/>
      <c r="L72" s="180"/>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5"/>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5"/>
      <c r="S78" s="39"/>
      <c r="T78" s="39"/>
      <c r="U78" s="39"/>
      <c r="V78" s="39"/>
      <c r="W78" s="39"/>
      <c r="X78" s="39"/>
      <c r="Y78" s="39"/>
      <c r="Z78" s="39"/>
      <c r="AA78" s="39"/>
      <c r="AB78" s="39"/>
      <c r="AC78" s="39"/>
      <c r="AD78" s="39"/>
      <c r="AE78" s="39"/>
    </row>
    <row r="79" s="2" customFormat="1" ht="24.96" customHeight="1">
      <c r="A79" s="39"/>
      <c r="B79" s="40"/>
      <c r="C79" s="24" t="s">
        <v>228</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170" t="str">
        <f>E7</f>
        <v>Oprava zabezpečovacího zařízení v ŽST Doudleby n. O.</v>
      </c>
      <c r="F82" s="33"/>
      <c r="G82" s="33"/>
      <c r="H82" s="33"/>
      <c r="I82" s="41"/>
      <c r="J82" s="41"/>
      <c r="K82" s="41"/>
      <c r="L82" s="145"/>
      <c r="S82" s="39"/>
      <c r="T82" s="39"/>
      <c r="U82" s="39"/>
      <c r="V82" s="39"/>
      <c r="W82" s="39"/>
      <c r="X82" s="39"/>
      <c r="Y82" s="39"/>
      <c r="Z82" s="39"/>
      <c r="AA82" s="39"/>
      <c r="AB82" s="39"/>
      <c r="AC82" s="39"/>
      <c r="AD82" s="39"/>
      <c r="AE82" s="39"/>
    </row>
    <row r="83" s="1" customFormat="1" ht="12" customHeight="1">
      <c r="B83" s="22"/>
      <c r="C83" s="33" t="s">
        <v>217</v>
      </c>
      <c r="D83" s="23"/>
      <c r="E83" s="23"/>
      <c r="F83" s="23"/>
      <c r="G83" s="23"/>
      <c r="H83" s="23"/>
      <c r="I83" s="23"/>
      <c r="J83" s="23"/>
      <c r="K83" s="23"/>
      <c r="L83" s="21"/>
    </row>
    <row r="84" s="2" customFormat="1" ht="16.5" customHeight="1">
      <c r="A84" s="39"/>
      <c r="B84" s="40"/>
      <c r="C84" s="41"/>
      <c r="D84" s="41"/>
      <c r="E84" s="170" t="s">
        <v>218</v>
      </c>
      <c r="F84" s="41"/>
      <c r="G84" s="41"/>
      <c r="H84" s="41"/>
      <c r="I84" s="41"/>
      <c r="J84" s="41"/>
      <c r="K84" s="41"/>
      <c r="L84" s="145"/>
      <c r="S84" s="39"/>
      <c r="T84" s="39"/>
      <c r="U84" s="39"/>
      <c r="V84" s="39"/>
      <c r="W84" s="39"/>
      <c r="X84" s="39"/>
      <c r="Y84" s="39"/>
      <c r="Z84" s="39"/>
      <c r="AA84" s="39"/>
      <c r="AB84" s="39"/>
      <c r="AC84" s="39"/>
      <c r="AD84" s="39"/>
      <c r="AE84" s="39"/>
    </row>
    <row r="85" s="2" customFormat="1" ht="12" customHeight="1">
      <c r="A85" s="39"/>
      <c r="B85" s="40"/>
      <c r="C85" s="33" t="s">
        <v>219</v>
      </c>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6.5" customHeight="1">
      <c r="A86" s="39"/>
      <c r="B86" s="40"/>
      <c r="C86" s="41"/>
      <c r="D86" s="41"/>
      <c r="E86" s="70" t="str">
        <f>E11</f>
        <v>02 - dle ÚOŽI</v>
      </c>
      <c r="F86" s="41"/>
      <c r="G86" s="41"/>
      <c r="H86" s="41"/>
      <c r="I86" s="41"/>
      <c r="J86" s="41"/>
      <c r="K86" s="41"/>
      <c r="L86" s="145"/>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5"/>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23. 6. 2026</v>
      </c>
      <c r="K88" s="41"/>
      <c r="L88" s="145"/>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5"/>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31</v>
      </c>
      <c r="J90" s="37" t="str">
        <f>E23</f>
        <v>Signal Projekt s.r.o.</v>
      </c>
      <c r="K90" s="41"/>
      <c r="L90" s="145"/>
      <c r="S90" s="39"/>
      <c r="T90" s="39"/>
      <c r="U90" s="39"/>
      <c r="V90" s="39"/>
      <c r="W90" s="39"/>
      <c r="X90" s="39"/>
      <c r="Y90" s="39"/>
      <c r="Z90" s="39"/>
      <c r="AA90" s="39"/>
      <c r="AB90" s="39"/>
      <c r="AC90" s="39"/>
      <c r="AD90" s="39"/>
      <c r="AE90" s="39"/>
    </row>
    <row r="91" s="2" customFormat="1" ht="15.15" customHeight="1">
      <c r="A91" s="39"/>
      <c r="B91" s="40"/>
      <c r="C91" s="33" t="s">
        <v>29</v>
      </c>
      <c r="D91" s="41"/>
      <c r="E91" s="41"/>
      <c r="F91" s="28" t="str">
        <f>IF(E20="","",E20)</f>
        <v>Vyplň údaj</v>
      </c>
      <c r="G91" s="41"/>
      <c r="H91" s="41"/>
      <c r="I91" s="33" t="s">
        <v>35</v>
      </c>
      <c r="J91" s="37" t="str">
        <f>E26</f>
        <v>Pavel Pospíšil, DiS.</v>
      </c>
      <c r="K91" s="41"/>
      <c r="L91" s="145"/>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5"/>
      <c r="S92" s="39"/>
      <c r="T92" s="39"/>
      <c r="U92" s="39"/>
      <c r="V92" s="39"/>
      <c r="W92" s="39"/>
      <c r="X92" s="39"/>
      <c r="Y92" s="39"/>
      <c r="Z92" s="39"/>
      <c r="AA92" s="39"/>
      <c r="AB92" s="39"/>
      <c r="AC92" s="39"/>
      <c r="AD92" s="39"/>
      <c r="AE92" s="39"/>
    </row>
    <row r="93" s="11" customFormat="1" ht="29.28" customHeight="1">
      <c r="A93" s="186"/>
      <c r="B93" s="187"/>
      <c r="C93" s="188" t="s">
        <v>229</v>
      </c>
      <c r="D93" s="189" t="s">
        <v>58</v>
      </c>
      <c r="E93" s="189" t="s">
        <v>54</v>
      </c>
      <c r="F93" s="189" t="s">
        <v>55</v>
      </c>
      <c r="G93" s="189" t="s">
        <v>230</v>
      </c>
      <c r="H93" s="189" t="s">
        <v>231</v>
      </c>
      <c r="I93" s="189" t="s">
        <v>232</v>
      </c>
      <c r="J93" s="189" t="s">
        <v>223</v>
      </c>
      <c r="K93" s="190" t="s">
        <v>233</v>
      </c>
      <c r="L93" s="191"/>
      <c r="M93" s="93" t="s">
        <v>19</v>
      </c>
      <c r="N93" s="94" t="s">
        <v>43</v>
      </c>
      <c r="O93" s="94" t="s">
        <v>234</v>
      </c>
      <c r="P93" s="94" t="s">
        <v>235</v>
      </c>
      <c r="Q93" s="94" t="s">
        <v>236</v>
      </c>
      <c r="R93" s="94" t="s">
        <v>237</v>
      </c>
      <c r="S93" s="94" t="s">
        <v>238</v>
      </c>
      <c r="T93" s="95" t="s">
        <v>239</v>
      </c>
      <c r="U93" s="186"/>
      <c r="V93" s="186"/>
      <c r="W93" s="186"/>
      <c r="X93" s="186"/>
      <c r="Y93" s="186"/>
      <c r="Z93" s="186"/>
      <c r="AA93" s="186"/>
      <c r="AB93" s="186"/>
      <c r="AC93" s="186"/>
      <c r="AD93" s="186"/>
      <c r="AE93" s="186"/>
    </row>
    <row r="94" s="2" customFormat="1" ht="22.8" customHeight="1">
      <c r="A94" s="39"/>
      <c r="B94" s="40"/>
      <c r="C94" s="100" t="s">
        <v>240</v>
      </c>
      <c r="D94" s="41"/>
      <c r="E94" s="41"/>
      <c r="F94" s="41"/>
      <c r="G94" s="41"/>
      <c r="H94" s="41"/>
      <c r="I94" s="41"/>
      <c r="J94" s="192">
        <f>BK94</f>
        <v>0</v>
      </c>
      <c r="K94" s="41"/>
      <c r="L94" s="45"/>
      <c r="M94" s="96"/>
      <c r="N94" s="193"/>
      <c r="O94" s="97"/>
      <c r="P94" s="194">
        <f>P95+P115+P141+P157+P166</f>
        <v>0</v>
      </c>
      <c r="Q94" s="97"/>
      <c r="R94" s="194">
        <f>R95+R115+R141+R157+R166</f>
        <v>0</v>
      </c>
      <c r="S94" s="97"/>
      <c r="T94" s="195">
        <f>T95+T115+T141+T157+T166</f>
        <v>0</v>
      </c>
      <c r="U94" s="39"/>
      <c r="V94" s="39"/>
      <c r="W94" s="39"/>
      <c r="X94" s="39"/>
      <c r="Y94" s="39"/>
      <c r="Z94" s="39"/>
      <c r="AA94" s="39"/>
      <c r="AB94" s="39"/>
      <c r="AC94" s="39"/>
      <c r="AD94" s="39"/>
      <c r="AE94" s="39"/>
      <c r="AT94" s="18" t="s">
        <v>72</v>
      </c>
      <c r="AU94" s="18" t="s">
        <v>224</v>
      </c>
      <c r="BK94" s="196">
        <f>BK95+BK115+BK141+BK157+BK166</f>
        <v>0</v>
      </c>
    </row>
    <row r="95" s="12" customFormat="1" ht="25.92" customHeight="1">
      <c r="A95" s="12"/>
      <c r="B95" s="197"/>
      <c r="C95" s="198"/>
      <c r="D95" s="199" t="s">
        <v>72</v>
      </c>
      <c r="E95" s="200" t="s">
        <v>84</v>
      </c>
      <c r="F95" s="200" t="s">
        <v>354</v>
      </c>
      <c r="G95" s="198"/>
      <c r="H95" s="198"/>
      <c r="I95" s="201"/>
      <c r="J95" s="202">
        <f>BK95</f>
        <v>0</v>
      </c>
      <c r="K95" s="198"/>
      <c r="L95" s="203"/>
      <c r="M95" s="204"/>
      <c r="N95" s="205"/>
      <c r="O95" s="205"/>
      <c r="P95" s="206">
        <f>P96+P104</f>
        <v>0</v>
      </c>
      <c r="Q95" s="205"/>
      <c r="R95" s="206">
        <f>R96+R104</f>
        <v>0</v>
      </c>
      <c r="S95" s="205"/>
      <c r="T95" s="207">
        <f>T96+T104</f>
        <v>0</v>
      </c>
      <c r="U95" s="12"/>
      <c r="V95" s="12"/>
      <c r="W95" s="12"/>
      <c r="X95" s="12"/>
      <c r="Y95" s="12"/>
      <c r="Z95" s="12"/>
      <c r="AA95" s="12"/>
      <c r="AB95" s="12"/>
      <c r="AC95" s="12"/>
      <c r="AD95" s="12"/>
      <c r="AE95" s="12"/>
      <c r="AR95" s="208" t="s">
        <v>80</v>
      </c>
      <c r="AT95" s="209" t="s">
        <v>72</v>
      </c>
      <c r="AU95" s="209" t="s">
        <v>73</v>
      </c>
      <c r="AY95" s="208" t="s">
        <v>244</v>
      </c>
      <c r="BK95" s="210">
        <f>BK96+BK104</f>
        <v>0</v>
      </c>
    </row>
    <row r="96" s="12" customFormat="1" ht="22.8" customHeight="1">
      <c r="A96" s="12"/>
      <c r="B96" s="197"/>
      <c r="C96" s="198"/>
      <c r="D96" s="199" t="s">
        <v>72</v>
      </c>
      <c r="E96" s="211" t="s">
        <v>355</v>
      </c>
      <c r="F96" s="211" t="s">
        <v>356</v>
      </c>
      <c r="G96" s="198"/>
      <c r="H96" s="198"/>
      <c r="I96" s="201"/>
      <c r="J96" s="212">
        <f>BK96</f>
        <v>0</v>
      </c>
      <c r="K96" s="198"/>
      <c r="L96" s="203"/>
      <c r="M96" s="204"/>
      <c r="N96" s="205"/>
      <c r="O96" s="205"/>
      <c r="P96" s="206">
        <f>SUM(P97:P103)</f>
        <v>0</v>
      </c>
      <c r="Q96" s="205"/>
      <c r="R96" s="206">
        <f>SUM(R97:R103)</f>
        <v>0</v>
      </c>
      <c r="S96" s="205"/>
      <c r="T96" s="207">
        <f>SUM(T97:T103)</f>
        <v>0</v>
      </c>
      <c r="U96" s="12"/>
      <c r="V96" s="12"/>
      <c r="W96" s="12"/>
      <c r="X96" s="12"/>
      <c r="Y96" s="12"/>
      <c r="Z96" s="12"/>
      <c r="AA96" s="12"/>
      <c r="AB96" s="12"/>
      <c r="AC96" s="12"/>
      <c r="AD96" s="12"/>
      <c r="AE96" s="12"/>
      <c r="AR96" s="208" t="s">
        <v>80</v>
      </c>
      <c r="AT96" s="209" t="s">
        <v>72</v>
      </c>
      <c r="AU96" s="209" t="s">
        <v>80</v>
      </c>
      <c r="AY96" s="208" t="s">
        <v>244</v>
      </c>
      <c r="BK96" s="210">
        <f>SUM(BK97:BK103)</f>
        <v>0</v>
      </c>
    </row>
    <row r="97" s="2" customFormat="1" ht="16.5" customHeight="1">
      <c r="A97" s="39"/>
      <c r="B97" s="40"/>
      <c r="C97" s="213" t="s">
        <v>80</v>
      </c>
      <c r="D97" s="213" t="s">
        <v>247</v>
      </c>
      <c r="E97" s="214" t="s">
        <v>357</v>
      </c>
      <c r="F97" s="215" t="s">
        <v>358</v>
      </c>
      <c r="G97" s="216" t="s">
        <v>258</v>
      </c>
      <c r="H97" s="217">
        <v>36</v>
      </c>
      <c r="I97" s="218"/>
      <c r="J97" s="219">
        <f>ROUND(I97*H97,2)</f>
        <v>0</v>
      </c>
      <c r="K97" s="215" t="s">
        <v>359</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252</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252</v>
      </c>
      <c r="BM97" s="224" t="s">
        <v>360</v>
      </c>
    </row>
    <row r="98" s="2" customFormat="1" ht="16.5" customHeight="1">
      <c r="A98" s="39"/>
      <c r="B98" s="40"/>
      <c r="C98" s="231" t="s">
        <v>82</v>
      </c>
      <c r="D98" s="231" t="s">
        <v>241</v>
      </c>
      <c r="E98" s="232" t="s">
        <v>361</v>
      </c>
      <c r="F98" s="233" t="s">
        <v>362</v>
      </c>
      <c r="G98" s="234" t="s">
        <v>363</v>
      </c>
      <c r="H98" s="235">
        <v>1</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365</v>
      </c>
    </row>
    <row r="99" s="2" customFormat="1" ht="16.5" customHeight="1">
      <c r="A99" s="39"/>
      <c r="B99" s="40"/>
      <c r="C99" s="213" t="s">
        <v>243</v>
      </c>
      <c r="D99" s="213" t="s">
        <v>247</v>
      </c>
      <c r="E99" s="214" t="s">
        <v>366</v>
      </c>
      <c r="F99" s="215" t="s">
        <v>367</v>
      </c>
      <c r="G99" s="216" t="s">
        <v>250</v>
      </c>
      <c r="H99" s="217">
        <v>1011</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80</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80</v>
      </c>
      <c r="BM99" s="224" t="s">
        <v>368</v>
      </c>
    </row>
    <row r="100" s="2" customFormat="1" ht="21.75" customHeight="1">
      <c r="A100" s="39"/>
      <c r="B100" s="40"/>
      <c r="C100" s="231" t="s">
        <v>264</v>
      </c>
      <c r="D100" s="231" t="s">
        <v>241</v>
      </c>
      <c r="E100" s="232" t="s">
        <v>369</v>
      </c>
      <c r="F100" s="233" t="s">
        <v>370</v>
      </c>
      <c r="G100" s="234" t="s">
        <v>250</v>
      </c>
      <c r="H100" s="235">
        <v>1011</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371</v>
      </c>
    </row>
    <row r="101" s="2" customFormat="1" ht="24.15" customHeight="1">
      <c r="A101" s="39"/>
      <c r="B101" s="40"/>
      <c r="C101" s="213" t="s">
        <v>269</v>
      </c>
      <c r="D101" s="213" t="s">
        <v>247</v>
      </c>
      <c r="E101" s="214" t="s">
        <v>372</v>
      </c>
      <c r="F101" s="215" t="s">
        <v>373</v>
      </c>
      <c r="G101" s="216" t="s">
        <v>258</v>
      </c>
      <c r="H101" s="217">
        <v>22</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252</v>
      </c>
      <c r="AT101" s="224" t="s">
        <v>247</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252</v>
      </c>
      <c r="BM101" s="224" t="s">
        <v>374</v>
      </c>
    </row>
    <row r="102" s="2" customFormat="1" ht="21.75" customHeight="1">
      <c r="A102" s="39"/>
      <c r="B102" s="40"/>
      <c r="C102" s="231" t="s">
        <v>275</v>
      </c>
      <c r="D102" s="231" t="s">
        <v>241</v>
      </c>
      <c r="E102" s="232" t="s">
        <v>375</v>
      </c>
      <c r="F102" s="233" t="s">
        <v>376</v>
      </c>
      <c r="G102" s="234" t="s">
        <v>258</v>
      </c>
      <c r="H102" s="235">
        <v>50</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377</v>
      </c>
    </row>
    <row r="103" s="2" customFormat="1" ht="16.5" customHeight="1">
      <c r="A103" s="39"/>
      <c r="B103" s="40"/>
      <c r="C103" s="231" t="s">
        <v>288</v>
      </c>
      <c r="D103" s="231" t="s">
        <v>241</v>
      </c>
      <c r="E103" s="232" t="s">
        <v>378</v>
      </c>
      <c r="F103" s="233" t="s">
        <v>379</v>
      </c>
      <c r="G103" s="234" t="s">
        <v>250</v>
      </c>
      <c r="H103" s="235">
        <v>29</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380</v>
      </c>
    </row>
    <row r="104" s="12" customFormat="1" ht="22.8" customHeight="1">
      <c r="A104" s="12"/>
      <c r="B104" s="197"/>
      <c r="C104" s="198"/>
      <c r="D104" s="199" t="s">
        <v>72</v>
      </c>
      <c r="E104" s="211" t="s">
        <v>381</v>
      </c>
      <c r="F104" s="211" t="s">
        <v>382</v>
      </c>
      <c r="G104" s="198"/>
      <c r="H104" s="198"/>
      <c r="I104" s="201"/>
      <c r="J104" s="212">
        <f>BK104</f>
        <v>0</v>
      </c>
      <c r="K104" s="198"/>
      <c r="L104" s="203"/>
      <c r="M104" s="204"/>
      <c r="N104" s="205"/>
      <c r="O104" s="205"/>
      <c r="P104" s="206">
        <f>SUM(P105:P114)</f>
        <v>0</v>
      </c>
      <c r="Q104" s="205"/>
      <c r="R104" s="206">
        <f>SUM(R105:R114)</f>
        <v>0</v>
      </c>
      <c r="S104" s="205"/>
      <c r="T104" s="207">
        <f>SUM(T105:T114)</f>
        <v>0</v>
      </c>
      <c r="U104" s="12"/>
      <c r="V104" s="12"/>
      <c r="W104" s="12"/>
      <c r="X104" s="12"/>
      <c r="Y104" s="12"/>
      <c r="Z104" s="12"/>
      <c r="AA104" s="12"/>
      <c r="AB104" s="12"/>
      <c r="AC104" s="12"/>
      <c r="AD104" s="12"/>
      <c r="AE104" s="12"/>
      <c r="AR104" s="208" t="s">
        <v>80</v>
      </c>
      <c r="AT104" s="209" t="s">
        <v>72</v>
      </c>
      <c r="AU104" s="209" t="s">
        <v>80</v>
      </c>
      <c r="AY104" s="208" t="s">
        <v>244</v>
      </c>
      <c r="BK104" s="210">
        <f>SUM(BK105:BK114)</f>
        <v>0</v>
      </c>
    </row>
    <row r="105" s="2" customFormat="1" ht="55.5" customHeight="1">
      <c r="A105" s="39"/>
      <c r="B105" s="40"/>
      <c r="C105" s="213" t="s">
        <v>263</v>
      </c>
      <c r="D105" s="213" t="s">
        <v>247</v>
      </c>
      <c r="E105" s="214" t="s">
        <v>383</v>
      </c>
      <c r="F105" s="215" t="s">
        <v>384</v>
      </c>
      <c r="G105" s="216" t="s">
        <v>250</v>
      </c>
      <c r="H105" s="217">
        <v>1954</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264</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264</v>
      </c>
      <c r="BM105" s="224" t="s">
        <v>385</v>
      </c>
    </row>
    <row r="106" s="2" customFormat="1" ht="55.5" customHeight="1">
      <c r="A106" s="39"/>
      <c r="B106" s="40"/>
      <c r="C106" s="213" t="s">
        <v>302</v>
      </c>
      <c r="D106" s="213" t="s">
        <v>247</v>
      </c>
      <c r="E106" s="214" t="s">
        <v>386</v>
      </c>
      <c r="F106" s="215" t="s">
        <v>387</v>
      </c>
      <c r="G106" s="216" t="s">
        <v>250</v>
      </c>
      <c r="H106" s="217">
        <v>1152</v>
      </c>
      <c r="I106" s="218"/>
      <c r="J106" s="219">
        <f>ROUND(I106*H106,2)</f>
        <v>0</v>
      </c>
      <c r="K106" s="215" t="s">
        <v>359</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264</v>
      </c>
      <c r="AT106" s="224" t="s">
        <v>247</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264</v>
      </c>
      <c r="BM106" s="224" t="s">
        <v>388</v>
      </c>
    </row>
    <row r="107" s="2" customFormat="1" ht="49.05" customHeight="1">
      <c r="A107" s="39"/>
      <c r="B107" s="40"/>
      <c r="C107" s="213" t="s">
        <v>308</v>
      </c>
      <c r="D107" s="213" t="s">
        <v>247</v>
      </c>
      <c r="E107" s="214" t="s">
        <v>389</v>
      </c>
      <c r="F107" s="215" t="s">
        <v>390</v>
      </c>
      <c r="G107" s="216" t="s">
        <v>258</v>
      </c>
      <c r="H107" s="217">
        <v>4</v>
      </c>
      <c r="I107" s="218"/>
      <c r="J107" s="219">
        <f>ROUND(I107*H107,2)</f>
        <v>0</v>
      </c>
      <c r="K107" s="215" t="s">
        <v>359</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391</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391</v>
      </c>
      <c r="BM107" s="224" t="s">
        <v>392</v>
      </c>
    </row>
    <row r="108" s="2" customFormat="1" ht="49.05" customHeight="1">
      <c r="A108" s="39"/>
      <c r="B108" s="40"/>
      <c r="C108" s="213" t="s">
        <v>313</v>
      </c>
      <c r="D108" s="213" t="s">
        <v>247</v>
      </c>
      <c r="E108" s="214" t="s">
        <v>393</v>
      </c>
      <c r="F108" s="215" t="s">
        <v>394</v>
      </c>
      <c r="G108" s="216" t="s">
        <v>258</v>
      </c>
      <c r="H108" s="217">
        <v>2</v>
      </c>
      <c r="I108" s="218"/>
      <c r="J108" s="219">
        <f>ROUND(I108*H108,2)</f>
        <v>0</v>
      </c>
      <c r="K108" s="215" t="s">
        <v>359</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391</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391</v>
      </c>
      <c r="BM108" s="224" t="s">
        <v>395</v>
      </c>
    </row>
    <row r="109" s="2" customFormat="1" ht="24.15" customHeight="1">
      <c r="A109" s="39"/>
      <c r="B109" s="40"/>
      <c r="C109" s="231" t="s">
        <v>8</v>
      </c>
      <c r="D109" s="231" t="s">
        <v>241</v>
      </c>
      <c r="E109" s="232" t="s">
        <v>396</v>
      </c>
      <c r="F109" s="233" t="s">
        <v>397</v>
      </c>
      <c r="G109" s="234" t="s">
        <v>250</v>
      </c>
      <c r="H109" s="235">
        <v>1954</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364</v>
      </c>
      <c r="AT109" s="224" t="s">
        <v>241</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398</v>
      </c>
    </row>
    <row r="110" s="2" customFormat="1" ht="24.15" customHeight="1">
      <c r="A110" s="39"/>
      <c r="B110" s="40"/>
      <c r="C110" s="231" t="s">
        <v>322</v>
      </c>
      <c r="D110" s="231" t="s">
        <v>241</v>
      </c>
      <c r="E110" s="232" t="s">
        <v>399</v>
      </c>
      <c r="F110" s="233" t="s">
        <v>400</v>
      </c>
      <c r="G110" s="234" t="s">
        <v>250</v>
      </c>
      <c r="H110" s="235">
        <v>1152</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401</v>
      </c>
    </row>
    <row r="111" s="2" customFormat="1" ht="24.15" customHeight="1">
      <c r="A111" s="39"/>
      <c r="B111" s="40"/>
      <c r="C111" s="231" t="s">
        <v>327</v>
      </c>
      <c r="D111" s="231" t="s">
        <v>241</v>
      </c>
      <c r="E111" s="232" t="s">
        <v>402</v>
      </c>
      <c r="F111" s="233" t="s">
        <v>403</v>
      </c>
      <c r="G111" s="234" t="s">
        <v>258</v>
      </c>
      <c r="H111" s="235">
        <v>3</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404</v>
      </c>
    </row>
    <row r="112" s="2" customFormat="1" ht="24.15" customHeight="1">
      <c r="A112" s="39"/>
      <c r="B112" s="40"/>
      <c r="C112" s="231" t="s">
        <v>332</v>
      </c>
      <c r="D112" s="231" t="s">
        <v>241</v>
      </c>
      <c r="E112" s="232" t="s">
        <v>405</v>
      </c>
      <c r="F112" s="233" t="s">
        <v>406</v>
      </c>
      <c r="G112" s="234" t="s">
        <v>258</v>
      </c>
      <c r="H112" s="235">
        <v>2</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364</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407</v>
      </c>
    </row>
    <row r="113" s="2" customFormat="1" ht="33" customHeight="1">
      <c r="A113" s="39"/>
      <c r="B113" s="40"/>
      <c r="C113" s="213" t="s">
        <v>252</v>
      </c>
      <c r="D113" s="213" t="s">
        <v>247</v>
      </c>
      <c r="E113" s="214" t="s">
        <v>408</v>
      </c>
      <c r="F113" s="215" t="s">
        <v>409</v>
      </c>
      <c r="G113" s="216" t="s">
        <v>258</v>
      </c>
      <c r="H113" s="217">
        <v>3</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264</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264</v>
      </c>
      <c r="BM113" s="224" t="s">
        <v>410</v>
      </c>
    </row>
    <row r="114" s="2" customFormat="1" ht="33" customHeight="1">
      <c r="A114" s="39"/>
      <c r="B114" s="40"/>
      <c r="C114" s="213" t="s">
        <v>411</v>
      </c>
      <c r="D114" s="213" t="s">
        <v>247</v>
      </c>
      <c r="E114" s="214" t="s">
        <v>412</v>
      </c>
      <c r="F114" s="215" t="s">
        <v>413</v>
      </c>
      <c r="G114" s="216" t="s">
        <v>258</v>
      </c>
      <c r="H114" s="217">
        <v>2</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264</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264</v>
      </c>
      <c r="BM114" s="224" t="s">
        <v>414</v>
      </c>
    </row>
    <row r="115" s="12" customFormat="1" ht="25.92" customHeight="1">
      <c r="A115" s="12"/>
      <c r="B115" s="197"/>
      <c r="C115" s="198"/>
      <c r="D115" s="199" t="s">
        <v>72</v>
      </c>
      <c r="E115" s="200" t="s">
        <v>88</v>
      </c>
      <c r="F115" s="200" t="s">
        <v>415</v>
      </c>
      <c r="G115" s="198"/>
      <c r="H115" s="198"/>
      <c r="I115" s="201"/>
      <c r="J115" s="202">
        <f>BK115</f>
        <v>0</v>
      </c>
      <c r="K115" s="198"/>
      <c r="L115" s="203"/>
      <c r="M115" s="204"/>
      <c r="N115" s="205"/>
      <c r="O115" s="205"/>
      <c r="P115" s="206">
        <f>P116+SUM(P117:P121)</f>
        <v>0</v>
      </c>
      <c r="Q115" s="205"/>
      <c r="R115" s="206">
        <f>R116+SUM(R117:R121)</f>
        <v>0</v>
      </c>
      <c r="S115" s="205"/>
      <c r="T115" s="207">
        <f>T116+SUM(T117:T121)</f>
        <v>0</v>
      </c>
      <c r="U115" s="12"/>
      <c r="V115" s="12"/>
      <c r="W115" s="12"/>
      <c r="X115" s="12"/>
      <c r="Y115" s="12"/>
      <c r="Z115" s="12"/>
      <c r="AA115" s="12"/>
      <c r="AB115" s="12"/>
      <c r="AC115" s="12"/>
      <c r="AD115" s="12"/>
      <c r="AE115" s="12"/>
      <c r="AR115" s="208" t="s">
        <v>80</v>
      </c>
      <c r="AT115" s="209" t="s">
        <v>72</v>
      </c>
      <c r="AU115" s="209" t="s">
        <v>73</v>
      </c>
      <c r="AY115" s="208" t="s">
        <v>244</v>
      </c>
      <c r="BK115" s="210">
        <f>BK116+SUM(BK117:BK121)</f>
        <v>0</v>
      </c>
    </row>
    <row r="116" s="2" customFormat="1" ht="16.5" customHeight="1">
      <c r="A116" s="39"/>
      <c r="B116" s="40"/>
      <c r="C116" s="231" t="s">
        <v>416</v>
      </c>
      <c r="D116" s="231" t="s">
        <v>241</v>
      </c>
      <c r="E116" s="232" t="s">
        <v>417</v>
      </c>
      <c r="F116" s="233" t="s">
        <v>418</v>
      </c>
      <c r="G116" s="234" t="s">
        <v>258</v>
      </c>
      <c r="H116" s="235">
        <v>1</v>
      </c>
      <c r="I116" s="236"/>
      <c r="J116" s="237">
        <f>ROUND(I116*H116,2)</f>
        <v>0</v>
      </c>
      <c r="K116" s="233" t="s">
        <v>359</v>
      </c>
      <c r="L116" s="238"/>
      <c r="M116" s="239" t="s">
        <v>19</v>
      </c>
      <c r="N116" s="240"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364</v>
      </c>
      <c r="AT116" s="224" t="s">
        <v>241</v>
      </c>
      <c r="AU116" s="224" t="s">
        <v>80</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279</v>
      </c>
      <c r="BM116" s="224" t="s">
        <v>419</v>
      </c>
    </row>
    <row r="117" s="2" customFormat="1" ht="21.75" customHeight="1">
      <c r="A117" s="39"/>
      <c r="B117" s="40"/>
      <c r="C117" s="231" t="s">
        <v>420</v>
      </c>
      <c r="D117" s="231" t="s">
        <v>241</v>
      </c>
      <c r="E117" s="232" t="s">
        <v>421</v>
      </c>
      <c r="F117" s="233" t="s">
        <v>422</v>
      </c>
      <c r="G117" s="234" t="s">
        <v>258</v>
      </c>
      <c r="H117" s="235">
        <v>1</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364</v>
      </c>
      <c r="AT117" s="224" t="s">
        <v>241</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423</v>
      </c>
    </row>
    <row r="118" s="2" customFormat="1" ht="21.75" customHeight="1">
      <c r="A118" s="39"/>
      <c r="B118" s="40"/>
      <c r="C118" s="231" t="s">
        <v>424</v>
      </c>
      <c r="D118" s="231" t="s">
        <v>241</v>
      </c>
      <c r="E118" s="232" t="s">
        <v>425</v>
      </c>
      <c r="F118" s="233" t="s">
        <v>426</v>
      </c>
      <c r="G118" s="234" t="s">
        <v>258</v>
      </c>
      <c r="H118" s="235">
        <v>2</v>
      </c>
      <c r="I118" s="236"/>
      <c r="J118" s="237">
        <f>ROUND(I118*H118,2)</f>
        <v>0</v>
      </c>
      <c r="K118" s="233" t="s">
        <v>359</v>
      </c>
      <c r="L118" s="238"/>
      <c r="M118" s="239" t="s">
        <v>19</v>
      </c>
      <c r="N118" s="240"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364</v>
      </c>
      <c r="AT118" s="224" t="s">
        <v>241</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279</v>
      </c>
      <c r="BM118" s="224" t="s">
        <v>427</v>
      </c>
    </row>
    <row r="119" s="2" customFormat="1" ht="37.8" customHeight="1">
      <c r="A119" s="39"/>
      <c r="B119" s="40"/>
      <c r="C119" s="213" t="s">
        <v>7</v>
      </c>
      <c r="D119" s="213" t="s">
        <v>247</v>
      </c>
      <c r="E119" s="214" t="s">
        <v>428</v>
      </c>
      <c r="F119" s="215" t="s">
        <v>429</v>
      </c>
      <c r="G119" s="216" t="s">
        <v>258</v>
      </c>
      <c r="H119" s="217">
        <v>3</v>
      </c>
      <c r="I119" s="218"/>
      <c r="J119" s="219">
        <f>ROUND(I119*H119,2)</f>
        <v>0</v>
      </c>
      <c r="K119" s="215" t="s">
        <v>359</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252</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252</v>
      </c>
      <c r="BM119" s="224" t="s">
        <v>430</v>
      </c>
    </row>
    <row r="120" s="2" customFormat="1" ht="24.15" customHeight="1">
      <c r="A120" s="39"/>
      <c r="B120" s="40"/>
      <c r="C120" s="213" t="s">
        <v>431</v>
      </c>
      <c r="D120" s="213" t="s">
        <v>247</v>
      </c>
      <c r="E120" s="214" t="s">
        <v>432</v>
      </c>
      <c r="F120" s="215" t="s">
        <v>433</v>
      </c>
      <c r="G120" s="216" t="s">
        <v>258</v>
      </c>
      <c r="H120" s="217">
        <v>1</v>
      </c>
      <c r="I120" s="218"/>
      <c r="J120" s="219">
        <f>ROUND(I120*H120,2)</f>
        <v>0</v>
      </c>
      <c r="K120" s="215" t="s">
        <v>359</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252</v>
      </c>
      <c r="AT120" s="224" t="s">
        <v>247</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252</v>
      </c>
      <c r="BM120" s="224" t="s">
        <v>434</v>
      </c>
    </row>
    <row r="121" s="12" customFormat="1" ht="22.8" customHeight="1">
      <c r="A121" s="12"/>
      <c r="B121" s="197"/>
      <c r="C121" s="198"/>
      <c r="D121" s="199" t="s">
        <v>72</v>
      </c>
      <c r="E121" s="211" t="s">
        <v>435</v>
      </c>
      <c r="F121" s="211" t="s">
        <v>436</v>
      </c>
      <c r="G121" s="198"/>
      <c r="H121" s="198"/>
      <c r="I121" s="201"/>
      <c r="J121" s="212">
        <f>BK121</f>
        <v>0</v>
      </c>
      <c r="K121" s="198"/>
      <c r="L121" s="203"/>
      <c r="M121" s="204"/>
      <c r="N121" s="205"/>
      <c r="O121" s="205"/>
      <c r="P121" s="206">
        <f>SUM(P122:P140)</f>
        <v>0</v>
      </c>
      <c r="Q121" s="205"/>
      <c r="R121" s="206">
        <f>SUM(R122:R140)</f>
        <v>0</v>
      </c>
      <c r="S121" s="205"/>
      <c r="T121" s="207">
        <f>SUM(T122:T140)</f>
        <v>0</v>
      </c>
      <c r="U121" s="12"/>
      <c r="V121" s="12"/>
      <c r="W121" s="12"/>
      <c r="X121" s="12"/>
      <c r="Y121" s="12"/>
      <c r="Z121" s="12"/>
      <c r="AA121" s="12"/>
      <c r="AB121" s="12"/>
      <c r="AC121" s="12"/>
      <c r="AD121" s="12"/>
      <c r="AE121" s="12"/>
      <c r="AR121" s="208" t="s">
        <v>80</v>
      </c>
      <c r="AT121" s="209" t="s">
        <v>72</v>
      </c>
      <c r="AU121" s="209" t="s">
        <v>80</v>
      </c>
      <c r="AY121" s="208" t="s">
        <v>244</v>
      </c>
      <c r="BK121" s="210">
        <f>SUM(BK122:BK140)</f>
        <v>0</v>
      </c>
    </row>
    <row r="122" s="2" customFormat="1" ht="16.5" customHeight="1">
      <c r="A122" s="39"/>
      <c r="B122" s="40"/>
      <c r="C122" s="231" t="s">
        <v>437</v>
      </c>
      <c r="D122" s="231" t="s">
        <v>241</v>
      </c>
      <c r="E122" s="232" t="s">
        <v>438</v>
      </c>
      <c r="F122" s="233" t="s">
        <v>439</v>
      </c>
      <c r="G122" s="234" t="s">
        <v>258</v>
      </c>
      <c r="H122" s="235">
        <v>1</v>
      </c>
      <c r="I122" s="236"/>
      <c r="J122" s="237">
        <f>ROUND(I122*H122,2)</f>
        <v>0</v>
      </c>
      <c r="K122" s="233" t="s">
        <v>359</v>
      </c>
      <c r="L122" s="238"/>
      <c r="M122" s="239" t="s">
        <v>19</v>
      </c>
      <c r="N122" s="240"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440</v>
      </c>
      <c r="AT122" s="224" t="s">
        <v>241</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440</v>
      </c>
      <c r="BM122" s="224" t="s">
        <v>441</v>
      </c>
    </row>
    <row r="123" s="2" customFormat="1" ht="55.5" customHeight="1">
      <c r="A123" s="39"/>
      <c r="B123" s="40"/>
      <c r="C123" s="213" t="s">
        <v>442</v>
      </c>
      <c r="D123" s="213" t="s">
        <v>247</v>
      </c>
      <c r="E123" s="214" t="s">
        <v>443</v>
      </c>
      <c r="F123" s="215" t="s">
        <v>444</v>
      </c>
      <c r="G123" s="216" t="s">
        <v>258</v>
      </c>
      <c r="H123" s="217">
        <v>1</v>
      </c>
      <c r="I123" s="218"/>
      <c r="J123" s="219">
        <f>ROUND(I123*H123,2)</f>
        <v>0</v>
      </c>
      <c r="K123" s="215" t="s">
        <v>359</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264</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264</v>
      </c>
      <c r="BM123" s="224" t="s">
        <v>445</v>
      </c>
    </row>
    <row r="124" s="2" customFormat="1" ht="16.5" customHeight="1">
      <c r="A124" s="39"/>
      <c r="B124" s="40"/>
      <c r="C124" s="231" t="s">
        <v>446</v>
      </c>
      <c r="D124" s="231" t="s">
        <v>241</v>
      </c>
      <c r="E124" s="232" t="s">
        <v>447</v>
      </c>
      <c r="F124" s="233" t="s">
        <v>448</v>
      </c>
      <c r="G124" s="234" t="s">
        <v>258</v>
      </c>
      <c r="H124" s="235">
        <v>1</v>
      </c>
      <c r="I124" s="236"/>
      <c r="J124" s="237">
        <f>ROUND(I124*H124,2)</f>
        <v>0</v>
      </c>
      <c r="K124" s="233" t="s">
        <v>359</v>
      </c>
      <c r="L124" s="238"/>
      <c r="M124" s="239" t="s">
        <v>19</v>
      </c>
      <c r="N124" s="240"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364</v>
      </c>
      <c r="AT124" s="224" t="s">
        <v>241</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449</v>
      </c>
    </row>
    <row r="125" s="2" customFormat="1" ht="16.5" customHeight="1">
      <c r="A125" s="39"/>
      <c r="B125" s="40"/>
      <c r="C125" s="213" t="s">
        <v>450</v>
      </c>
      <c r="D125" s="213" t="s">
        <v>247</v>
      </c>
      <c r="E125" s="214" t="s">
        <v>451</v>
      </c>
      <c r="F125" s="215" t="s">
        <v>452</v>
      </c>
      <c r="G125" s="216" t="s">
        <v>258</v>
      </c>
      <c r="H125" s="217">
        <v>1</v>
      </c>
      <c r="I125" s="218"/>
      <c r="J125" s="219">
        <f>ROUND(I125*H125,2)</f>
        <v>0</v>
      </c>
      <c r="K125" s="215" t="s">
        <v>359</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391</v>
      </c>
      <c r="AT125" s="224" t="s">
        <v>247</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391</v>
      </c>
      <c r="BM125" s="224" t="s">
        <v>453</v>
      </c>
    </row>
    <row r="126" s="2" customFormat="1" ht="16.5" customHeight="1">
      <c r="A126" s="39"/>
      <c r="B126" s="40"/>
      <c r="C126" s="231" t="s">
        <v>454</v>
      </c>
      <c r="D126" s="231" t="s">
        <v>241</v>
      </c>
      <c r="E126" s="232" t="s">
        <v>455</v>
      </c>
      <c r="F126" s="233" t="s">
        <v>456</v>
      </c>
      <c r="G126" s="234" t="s">
        <v>258</v>
      </c>
      <c r="H126" s="235">
        <v>1</v>
      </c>
      <c r="I126" s="236"/>
      <c r="J126" s="237">
        <f>ROUND(I126*H126,2)</f>
        <v>0</v>
      </c>
      <c r="K126" s="233" t="s">
        <v>19</v>
      </c>
      <c r="L126" s="238"/>
      <c r="M126" s="239" t="s">
        <v>19</v>
      </c>
      <c r="N126" s="240"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364</v>
      </c>
      <c r="AT126" s="224" t="s">
        <v>241</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279</v>
      </c>
      <c r="BM126" s="224" t="s">
        <v>457</v>
      </c>
    </row>
    <row r="127" s="2" customFormat="1" ht="16.5" customHeight="1">
      <c r="A127" s="39"/>
      <c r="B127" s="40"/>
      <c r="C127" s="213" t="s">
        <v>458</v>
      </c>
      <c r="D127" s="213" t="s">
        <v>247</v>
      </c>
      <c r="E127" s="214" t="s">
        <v>459</v>
      </c>
      <c r="F127" s="215" t="s">
        <v>460</v>
      </c>
      <c r="G127" s="216" t="s">
        <v>258</v>
      </c>
      <c r="H127" s="217">
        <v>1</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264</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264</v>
      </c>
      <c r="BM127" s="224" t="s">
        <v>461</v>
      </c>
    </row>
    <row r="128" s="2" customFormat="1" ht="16.5" customHeight="1">
      <c r="A128" s="39"/>
      <c r="B128" s="40"/>
      <c r="C128" s="231" t="s">
        <v>462</v>
      </c>
      <c r="D128" s="231" t="s">
        <v>241</v>
      </c>
      <c r="E128" s="232" t="s">
        <v>463</v>
      </c>
      <c r="F128" s="233" t="s">
        <v>464</v>
      </c>
      <c r="G128" s="234" t="s">
        <v>258</v>
      </c>
      <c r="H128" s="235">
        <v>1</v>
      </c>
      <c r="I128" s="236"/>
      <c r="J128" s="237">
        <f>ROUND(I128*H128,2)</f>
        <v>0</v>
      </c>
      <c r="K128" s="233" t="s">
        <v>359</v>
      </c>
      <c r="L128" s="238"/>
      <c r="M128" s="239" t="s">
        <v>19</v>
      </c>
      <c r="N128" s="240"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440</v>
      </c>
      <c r="AT128" s="224" t="s">
        <v>241</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440</v>
      </c>
      <c r="BM128" s="224" t="s">
        <v>465</v>
      </c>
    </row>
    <row r="129" s="2" customFormat="1" ht="16.5" customHeight="1">
      <c r="A129" s="39"/>
      <c r="B129" s="40"/>
      <c r="C129" s="231" t="s">
        <v>466</v>
      </c>
      <c r="D129" s="231" t="s">
        <v>241</v>
      </c>
      <c r="E129" s="232" t="s">
        <v>467</v>
      </c>
      <c r="F129" s="233" t="s">
        <v>468</v>
      </c>
      <c r="G129" s="234" t="s">
        <v>258</v>
      </c>
      <c r="H129" s="235">
        <v>2</v>
      </c>
      <c r="I129" s="236"/>
      <c r="J129" s="237">
        <f>ROUND(I129*H129,2)</f>
        <v>0</v>
      </c>
      <c r="K129" s="233" t="s">
        <v>359</v>
      </c>
      <c r="L129" s="238"/>
      <c r="M129" s="239" t="s">
        <v>19</v>
      </c>
      <c r="N129" s="240"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364</v>
      </c>
      <c r="AT129" s="224" t="s">
        <v>241</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469</v>
      </c>
    </row>
    <row r="130" s="2" customFormat="1" ht="16.5" customHeight="1">
      <c r="A130" s="39"/>
      <c r="B130" s="40"/>
      <c r="C130" s="213" t="s">
        <v>470</v>
      </c>
      <c r="D130" s="213" t="s">
        <v>247</v>
      </c>
      <c r="E130" s="214" t="s">
        <v>471</v>
      </c>
      <c r="F130" s="215" t="s">
        <v>472</v>
      </c>
      <c r="G130" s="216" t="s">
        <v>258</v>
      </c>
      <c r="H130" s="217">
        <v>1</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264</v>
      </c>
      <c r="AT130" s="224" t="s">
        <v>247</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264</v>
      </c>
      <c r="BM130" s="224" t="s">
        <v>473</v>
      </c>
    </row>
    <row r="131" s="2" customFormat="1" ht="16.5" customHeight="1">
      <c r="A131" s="39"/>
      <c r="B131" s="40"/>
      <c r="C131" s="213" t="s">
        <v>474</v>
      </c>
      <c r="D131" s="213" t="s">
        <v>247</v>
      </c>
      <c r="E131" s="214" t="s">
        <v>475</v>
      </c>
      <c r="F131" s="215" t="s">
        <v>476</v>
      </c>
      <c r="G131" s="216" t="s">
        <v>258</v>
      </c>
      <c r="H131" s="217">
        <v>1</v>
      </c>
      <c r="I131" s="218"/>
      <c r="J131" s="219">
        <f>ROUND(I131*H131,2)</f>
        <v>0</v>
      </c>
      <c r="K131" s="215" t="s">
        <v>359</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80</v>
      </c>
      <c r="AT131" s="224" t="s">
        <v>247</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80</v>
      </c>
      <c r="BM131" s="224" t="s">
        <v>477</v>
      </c>
    </row>
    <row r="132" s="2" customFormat="1" ht="24.15" customHeight="1">
      <c r="A132" s="39"/>
      <c r="B132" s="40"/>
      <c r="C132" s="231" t="s">
        <v>478</v>
      </c>
      <c r="D132" s="231" t="s">
        <v>241</v>
      </c>
      <c r="E132" s="232" t="s">
        <v>479</v>
      </c>
      <c r="F132" s="233" t="s">
        <v>480</v>
      </c>
      <c r="G132" s="234" t="s">
        <v>258</v>
      </c>
      <c r="H132" s="235">
        <v>1</v>
      </c>
      <c r="I132" s="236"/>
      <c r="J132" s="237">
        <f>ROUND(I132*H132,2)</f>
        <v>0</v>
      </c>
      <c r="K132" s="233" t="s">
        <v>359</v>
      </c>
      <c r="L132" s="238"/>
      <c r="M132" s="239" t="s">
        <v>19</v>
      </c>
      <c r="N132" s="240"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364</v>
      </c>
      <c r="AT132" s="224" t="s">
        <v>241</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279</v>
      </c>
      <c r="BM132" s="224" t="s">
        <v>481</v>
      </c>
    </row>
    <row r="133" s="2" customFormat="1" ht="24.15" customHeight="1">
      <c r="A133" s="39"/>
      <c r="B133" s="40"/>
      <c r="C133" s="231" t="s">
        <v>482</v>
      </c>
      <c r="D133" s="231" t="s">
        <v>241</v>
      </c>
      <c r="E133" s="232" t="s">
        <v>483</v>
      </c>
      <c r="F133" s="233" t="s">
        <v>484</v>
      </c>
      <c r="G133" s="234" t="s">
        <v>258</v>
      </c>
      <c r="H133" s="235">
        <v>1</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364</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485</v>
      </c>
    </row>
    <row r="134" s="2" customFormat="1" ht="24.15" customHeight="1">
      <c r="A134" s="39"/>
      <c r="B134" s="40"/>
      <c r="C134" s="231" t="s">
        <v>486</v>
      </c>
      <c r="D134" s="231" t="s">
        <v>241</v>
      </c>
      <c r="E134" s="232" t="s">
        <v>487</v>
      </c>
      <c r="F134" s="233" t="s">
        <v>488</v>
      </c>
      <c r="G134" s="234" t="s">
        <v>258</v>
      </c>
      <c r="H134" s="235">
        <v>1</v>
      </c>
      <c r="I134" s="236"/>
      <c r="J134" s="237">
        <f>ROUND(I134*H134,2)</f>
        <v>0</v>
      </c>
      <c r="K134" s="233" t="s">
        <v>359</v>
      </c>
      <c r="L134" s="238"/>
      <c r="M134" s="239" t="s">
        <v>19</v>
      </c>
      <c r="N134" s="240"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364</v>
      </c>
      <c r="AT134" s="224" t="s">
        <v>241</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279</v>
      </c>
      <c r="BM134" s="224" t="s">
        <v>489</v>
      </c>
    </row>
    <row r="135" s="2" customFormat="1" ht="24.15" customHeight="1">
      <c r="A135" s="39"/>
      <c r="B135" s="40"/>
      <c r="C135" s="231" t="s">
        <v>490</v>
      </c>
      <c r="D135" s="231" t="s">
        <v>241</v>
      </c>
      <c r="E135" s="232" t="s">
        <v>491</v>
      </c>
      <c r="F135" s="233" t="s">
        <v>492</v>
      </c>
      <c r="G135" s="234" t="s">
        <v>258</v>
      </c>
      <c r="H135" s="235">
        <v>1</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493</v>
      </c>
    </row>
    <row r="136" s="2" customFormat="1" ht="21.75" customHeight="1">
      <c r="A136" s="39"/>
      <c r="B136" s="40"/>
      <c r="C136" s="231" t="s">
        <v>494</v>
      </c>
      <c r="D136" s="231" t="s">
        <v>241</v>
      </c>
      <c r="E136" s="232" t="s">
        <v>495</v>
      </c>
      <c r="F136" s="233" t="s">
        <v>496</v>
      </c>
      <c r="G136" s="234" t="s">
        <v>258</v>
      </c>
      <c r="H136" s="235">
        <v>4</v>
      </c>
      <c r="I136" s="236"/>
      <c r="J136" s="237">
        <f>ROUND(I136*H136,2)</f>
        <v>0</v>
      </c>
      <c r="K136" s="233" t="s">
        <v>359</v>
      </c>
      <c r="L136" s="238"/>
      <c r="M136" s="239" t="s">
        <v>19</v>
      </c>
      <c r="N136" s="240"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364</v>
      </c>
      <c r="AT136" s="224" t="s">
        <v>241</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279</v>
      </c>
      <c r="BM136" s="224" t="s">
        <v>497</v>
      </c>
    </row>
    <row r="137" s="2" customFormat="1">
      <c r="A137" s="39"/>
      <c r="B137" s="40"/>
      <c r="C137" s="41"/>
      <c r="D137" s="241" t="s">
        <v>282</v>
      </c>
      <c r="E137" s="41"/>
      <c r="F137" s="242" t="s">
        <v>498</v>
      </c>
      <c r="G137" s="41"/>
      <c r="H137" s="41"/>
      <c r="I137" s="228"/>
      <c r="J137" s="41"/>
      <c r="K137" s="41"/>
      <c r="L137" s="45"/>
      <c r="M137" s="229"/>
      <c r="N137" s="230"/>
      <c r="O137" s="85"/>
      <c r="P137" s="85"/>
      <c r="Q137" s="85"/>
      <c r="R137" s="85"/>
      <c r="S137" s="85"/>
      <c r="T137" s="86"/>
      <c r="U137" s="39"/>
      <c r="V137" s="39"/>
      <c r="W137" s="39"/>
      <c r="X137" s="39"/>
      <c r="Y137" s="39"/>
      <c r="Z137" s="39"/>
      <c r="AA137" s="39"/>
      <c r="AB137" s="39"/>
      <c r="AC137" s="39"/>
      <c r="AD137" s="39"/>
      <c r="AE137" s="39"/>
      <c r="AT137" s="18" t="s">
        <v>282</v>
      </c>
      <c r="AU137" s="18" t="s">
        <v>82</v>
      </c>
    </row>
    <row r="138" s="2" customFormat="1" ht="16.5" customHeight="1">
      <c r="A138" s="39"/>
      <c r="B138" s="40"/>
      <c r="C138" s="213" t="s">
        <v>499</v>
      </c>
      <c r="D138" s="213" t="s">
        <v>247</v>
      </c>
      <c r="E138" s="214" t="s">
        <v>500</v>
      </c>
      <c r="F138" s="215" t="s">
        <v>501</v>
      </c>
      <c r="G138" s="216" t="s">
        <v>258</v>
      </c>
      <c r="H138" s="217">
        <v>4</v>
      </c>
      <c r="I138" s="218"/>
      <c r="J138" s="219">
        <f>ROUND(I138*H138,2)</f>
        <v>0</v>
      </c>
      <c r="K138" s="215" t="s">
        <v>359</v>
      </c>
      <c r="L138" s="45"/>
      <c r="M138" s="220" t="s">
        <v>19</v>
      </c>
      <c r="N138" s="221"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264</v>
      </c>
      <c r="AT138" s="224" t="s">
        <v>247</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264</v>
      </c>
      <c r="BM138" s="224" t="s">
        <v>502</v>
      </c>
    </row>
    <row r="139" s="2" customFormat="1" ht="24.15" customHeight="1">
      <c r="A139" s="39"/>
      <c r="B139" s="40"/>
      <c r="C139" s="231" t="s">
        <v>503</v>
      </c>
      <c r="D139" s="231" t="s">
        <v>241</v>
      </c>
      <c r="E139" s="232" t="s">
        <v>504</v>
      </c>
      <c r="F139" s="233" t="s">
        <v>505</v>
      </c>
      <c r="G139" s="234" t="s">
        <v>258</v>
      </c>
      <c r="H139" s="235">
        <v>1</v>
      </c>
      <c r="I139" s="236"/>
      <c r="J139" s="237">
        <f>ROUND(I139*H139,2)</f>
        <v>0</v>
      </c>
      <c r="K139" s="233" t="s">
        <v>359</v>
      </c>
      <c r="L139" s="238"/>
      <c r="M139" s="239" t="s">
        <v>19</v>
      </c>
      <c r="N139" s="240"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364</v>
      </c>
      <c r="AT139" s="224" t="s">
        <v>241</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279</v>
      </c>
      <c r="BM139" s="224" t="s">
        <v>506</v>
      </c>
    </row>
    <row r="140" s="2" customFormat="1" ht="16.5" customHeight="1">
      <c r="A140" s="39"/>
      <c r="B140" s="40"/>
      <c r="C140" s="213" t="s">
        <v>507</v>
      </c>
      <c r="D140" s="213" t="s">
        <v>247</v>
      </c>
      <c r="E140" s="214" t="s">
        <v>508</v>
      </c>
      <c r="F140" s="215" t="s">
        <v>509</v>
      </c>
      <c r="G140" s="216" t="s">
        <v>258</v>
      </c>
      <c r="H140" s="217">
        <v>1</v>
      </c>
      <c r="I140" s="218"/>
      <c r="J140" s="219">
        <f>ROUND(I140*H140,2)</f>
        <v>0</v>
      </c>
      <c r="K140" s="215" t="s">
        <v>359</v>
      </c>
      <c r="L140" s="45"/>
      <c r="M140" s="220" t="s">
        <v>19</v>
      </c>
      <c r="N140" s="221"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264</v>
      </c>
      <c r="AT140" s="224" t="s">
        <v>247</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264</v>
      </c>
      <c r="BM140" s="224" t="s">
        <v>510</v>
      </c>
    </row>
    <row r="141" s="12" customFormat="1" ht="25.92" customHeight="1">
      <c r="A141" s="12"/>
      <c r="B141" s="197"/>
      <c r="C141" s="198"/>
      <c r="D141" s="199" t="s">
        <v>72</v>
      </c>
      <c r="E141" s="200" t="s">
        <v>511</v>
      </c>
      <c r="F141" s="200" t="s">
        <v>512</v>
      </c>
      <c r="G141" s="198"/>
      <c r="H141" s="198"/>
      <c r="I141" s="201"/>
      <c r="J141" s="202">
        <f>BK141</f>
        <v>0</v>
      </c>
      <c r="K141" s="198"/>
      <c r="L141" s="203"/>
      <c r="M141" s="204"/>
      <c r="N141" s="205"/>
      <c r="O141" s="205"/>
      <c r="P141" s="206">
        <f>P142+SUM(P143:P153)</f>
        <v>0</v>
      </c>
      <c r="Q141" s="205"/>
      <c r="R141" s="206">
        <f>R142+SUM(R143:R153)</f>
        <v>0</v>
      </c>
      <c r="S141" s="205"/>
      <c r="T141" s="207">
        <f>T142+SUM(T143:T153)</f>
        <v>0</v>
      </c>
      <c r="U141" s="12"/>
      <c r="V141" s="12"/>
      <c r="W141" s="12"/>
      <c r="X141" s="12"/>
      <c r="Y141" s="12"/>
      <c r="Z141" s="12"/>
      <c r="AA141" s="12"/>
      <c r="AB141" s="12"/>
      <c r="AC141" s="12"/>
      <c r="AD141" s="12"/>
      <c r="AE141" s="12"/>
      <c r="AR141" s="208" t="s">
        <v>80</v>
      </c>
      <c r="AT141" s="209" t="s">
        <v>72</v>
      </c>
      <c r="AU141" s="209" t="s">
        <v>73</v>
      </c>
      <c r="AY141" s="208" t="s">
        <v>244</v>
      </c>
      <c r="BK141" s="210">
        <f>BK142+SUM(BK143:BK153)</f>
        <v>0</v>
      </c>
    </row>
    <row r="142" s="2" customFormat="1" ht="21.75" customHeight="1">
      <c r="A142" s="39"/>
      <c r="B142" s="40"/>
      <c r="C142" s="231" t="s">
        <v>513</v>
      </c>
      <c r="D142" s="231" t="s">
        <v>241</v>
      </c>
      <c r="E142" s="232" t="s">
        <v>514</v>
      </c>
      <c r="F142" s="233" t="s">
        <v>515</v>
      </c>
      <c r="G142" s="234" t="s">
        <v>516</v>
      </c>
      <c r="H142" s="235">
        <v>2</v>
      </c>
      <c r="I142" s="236"/>
      <c r="J142" s="237">
        <f>ROUND(I142*H142,2)</f>
        <v>0</v>
      </c>
      <c r="K142" s="233" t="s">
        <v>19</v>
      </c>
      <c r="L142" s="238"/>
      <c r="M142" s="239" t="s">
        <v>19</v>
      </c>
      <c r="N142" s="240"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440</v>
      </c>
      <c r="AT142" s="224" t="s">
        <v>241</v>
      </c>
      <c r="AU142" s="224" t="s">
        <v>80</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440</v>
      </c>
      <c r="BM142" s="224" t="s">
        <v>517</v>
      </c>
    </row>
    <row r="143" s="2" customFormat="1" ht="21.75" customHeight="1">
      <c r="A143" s="39"/>
      <c r="B143" s="40"/>
      <c r="C143" s="213" t="s">
        <v>518</v>
      </c>
      <c r="D143" s="213" t="s">
        <v>247</v>
      </c>
      <c r="E143" s="214" t="s">
        <v>519</v>
      </c>
      <c r="F143" s="215" t="s">
        <v>520</v>
      </c>
      <c r="G143" s="216" t="s">
        <v>516</v>
      </c>
      <c r="H143" s="217">
        <v>2</v>
      </c>
      <c r="I143" s="218"/>
      <c r="J143" s="219">
        <f>ROUND(I143*H143,2)</f>
        <v>0</v>
      </c>
      <c r="K143" s="215" t="s">
        <v>19</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391</v>
      </c>
      <c r="AT143" s="224" t="s">
        <v>247</v>
      </c>
      <c r="AU143" s="224" t="s">
        <v>80</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391</v>
      </c>
      <c r="BM143" s="224" t="s">
        <v>521</v>
      </c>
    </row>
    <row r="144" s="2" customFormat="1" ht="16.5" customHeight="1">
      <c r="A144" s="39"/>
      <c r="B144" s="40"/>
      <c r="C144" s="213" t="s">
        <v>522</v>
      </c>
      <c r="D144" s="213" t="s">
        <v>247</v>
      </c>
      <c r="E144" s="214" t="s">
        <v>523</v>
      </c>
      <c r="F144" s="215" t="s">
        <v>524</v>
      </c>
      <c r="G144" s="216" t="s">
        <v>516</v>
      </c>
      <c r="H144" s="217">
        <v>1</v>
      </c>
      <c r="I144" s="218"/>
      <c r="J144" s="219">
        <f>ROUND(I144*H144,2)</f>
        <v>0</v>
      </c>
      <c r="K144" s="215" t="s">
        <v>19</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391</v>
      </c>
      <c r="AT144" s="224" t="s">
        <v>247</v>
      </c>
      <c r="AU144" s="224" t="s">
        <v>80</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391</v>
      </c>
      <c r="BM144" s="224" t="s">
        <v>525</v>
      </c>
    </row>
    <row r="145" s="2" customFormat="1" ht="16.5" customHeight="1">
      <c r="A145" s="39"/>
      <c r="B145" s="40"/>
      <c r="C145" s="213" t="s">
        <v>526</v>
      </c>
      <c r="D145" s="213" t="s">
        <v>247</v>
      </c>
      <c r="E145" s="214" t="s">
        <v>527</v>
      </c>
      <c r="F145" s="215" t="s">
        <v>528</v>
      </c>
      <c r="G145" s="216" t="s">
        <v>516</v>
      </c>
      <c r="H145" s="217">
        <v>1</v>
      </c>
      <c r="I145" s="218"/>
      <c r="J145" s="219">
        <f>ROUND(I145*H145,2)</f>
        <v>0</v>
      </c>
      <c r="K145" s="215" t="s">
        <v>19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391</v>
      </c>
      <c r="AT145" s="224" t="s">
        <v>247</v>
      </c>
      <c r="AU145" s="224" t="s">
        <v>80</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391</v>
      </c>
      <c r="BM145" s="224" t="s">
        <v>529</v>
      </c>
    </row>
    <row r="146" s="2" customFormat="1" ht="16.5" customHeight="1">
      <c r="A146" s="39"/>
      <c r="B146" s="40"/>
      <c r="C146" s="213" t="s">
        <v>530</v>
      </c>
      <c r="D146" s="213" t="s">
        <v>247</v>
      </c>
      <c r="E146" s="214" t="s">
        <v>531</v>
      </c>
      <c r="F146" s="215" t="s">
        <v>532</v>
      </c>
      <c r="G146" s="216" t="s">
        <v>516</v>
      </c>
      <c r="H146" s="217">
        <v>1</v>
      </c>
      <c r="I146" s="218"/>
      <c r="J146" s="219">
        <f>ROUND(I146*H146,2)</f>
        <v>0</v>
      </c>
      <c r="K146" s="215" t="s">
        <v>19</v>
      </c>
      <c r="L146" s="45"/>
      <c r="M146" s="220" t="s">
        <v>19</v>
      </c>
      <c r="N146" s="221"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391</v>
      </c>
      <c r="AT146" s="224" t="s">
        <v>247</v>
      </c>
      <c r="AU146" s="224" t="s">
        <v>80</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391</v>
      </c>
      <c r="BM146" s="224" t="s">
        <v>533</v>
      </c>
    </row>
    <row r="147" s="2" customFormat="1" ht="16.5" customHeight="1">
      <c r="A147" s="39"/>
      <c r="B147" s="40"/>
      <c r="C147" s="231" t="s">
        <v>534</v>
      </c>
      <c r="D147" s="231" t="s">
        <v>241</v>
      </c>
      <c r="E147" s="232" t="s">
        <v>535</v>
      </c>
      <c r="F147" s="233" t="s">
        <v>536</v>
      </c>
      <c r="G147" s="234" t="s">
        <v>258</v>
      </c>
      <c r="H147" s="235">
        <v>1</v>
      </c>
      <c r="I147" s="236"/>
      <c r="J147" s="237">
        <f>ROUND(I147*H147,2)</f>
        <v>0</v>
      </c>
      <c r="K147" s="233" t="s">
        <v>359</v>
      </c>
      <c r="L147" s="238"/>
      <c r="M147" s="239" t="s">
        <v>19</v>
      </c>
      <c r="N147" s="240"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364</v>
      </c>
      <c r="AT147" s="224" t="s">
        <v>241</v>
      </c>
      <c r="AU147" s="224" t="s">
        <v>80</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279</v>
      </c>
      <c r="BM147" s="224" t="s">
        <v>537</v>
      </c>
    </row>
    <row r="148" s="2" customFormat="1" ht="16.5" customHeight="1">
      <c r="A148" s="39"/>
      <c r="B148" s="40"/>
      <c r="C148" s="231" t="s">
        <v>538</v>
      </c>
      <c r="D148" s="231" t="s">
        <v>241</v>
      </c>
      <c r="E148" s="232" t="s">
        <v>539</v>
      </c>
      <c r="F148" s="233" t="s">
        <v>540</v>
      </c>
      <c r="G148" s="234" t="s">
        <v>258</v>
      </c>
      <c r="H148" s="235">
        <v>1</v>
      </c>
      <c r="I148" s="236"/>
      <c r="J148" s="237">
        <f>ROUND(I148*H148,2)</f>
        <v>0</v>
      </c>
      <c r="K148" s="233" t="s">
        <v>359</v>
      </c>
      <c r="L148" s="238"/>
      <c r="M148" s="239" t="s">
        <v>19</v>
      </c>
      <c r="N148" s="240"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364</v>
      </c>
      <c r="AT148" s="224" t="s">
        <v>241</v>
      </c>
      <c r="AU148" s="224" t="s">
        <v>80</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279</v>
      </c>
      <c r="BM148" s="224" t="s">
        <v>541</v>
      </c>
    </row>
    <row r="149" s="2" customFormat="1" ht="16.5" customHeight="1">
      <c r="A149" s="39"/>
      <c r="B149" s="40"/>
      <c r="C149" s="213" t="s">
        <v>542</v>
      </c>
      <c r="D149" s="213" t="s">
        <v>247</v>
      </c>
      <c r="E149" s="214" t="s">
        <v>543</v>
      </c>
      <c r="F149" s="215" t="s">
        <v>544</v>
      </c>
      <c r="G149" s="216" t="s">
        <v>258</v>
      </c>
      <c r="H149" s="217">
        <v>2</v>
      </c>
      <c r="I149" s="218"/>
      <c r="J149" s="219">
        <f>ROUND(I149*H149,2)</f>
        <v>0</v>
      </c>
      <c r="K149" s="215" t="s">
        <v>359</v>
      </c>
      <c r="L149" s="45"/>
      <c r="M149" s="220" t="s">
        <v>19</v>
      </c>
      <c r="N149" s="221"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252</v>
      </c>
      <c r="AT149" s="224" t="s">
        <v>247</v>
      </c>
      <c r="AU149" s="224" t="s">
        <v>80</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252</v>
      </c>
      <c r="BM149" s="224" t="s">
        <v>545</v>
      </c>
    </row>
    <row r="150" s="2" customFormat="1" ht="44.25" customHeight="1">
      <c r="A150" s="39"/>
      <c r="B150" s="40"/>
      <c r="C150" s="213" t="s">
        <v>546</v>
      </c>
      <c r="D150" s="213" t="s">
        <v>247</v>
      </c>
      <c r="E150" s="214" t="s">
        <v>547</v>
      </c>
      <c r="F150" s="215" t="s">
        <v>548</v>
      </c>
      <c r="G150" s="216" t="s">
        <v>258</v>
      </c>
      <c r="H150" s="217">
        <v>78</v>
      </c>
      <c r="I150" s="218"/>
      <c r="J150" s="219">
        <f>ROUND(I150*H150,2)</f>
        <v>0</v>
      </c>
      <c r="K150" s="215" t="s">
        <v>359</v>
      </c>
      <c r="L150" s="45"/>
      <c r="M150" s="220" t="s">
        <v>19</v>
      </c>
      <c r="N150" s="221"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391</v>
      </c>
      <c r="AT150" s="224" t="s">
        <v>247</v>
      </c>
      <c r="AU150" s="224" t="s">
        <v>80</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391</v>
      </c>
      <c r="BM150" s="224" t="s">
        <v>549</v>
      </c>
    </row>
    <row r="151" s="2" customFormat="1" ht="16.5" customHeight="1">
      <c r="A151" s="39"/>
      <c r="B151" s="40"/>
      <c r="C151" s="213" t="s">
        <v>550</v>
      </c>
      <c r="D151" s="213" t="s">
        <v>247</v>
      </c>
      <c r="E151" s="214" t="s">
        <v>551</v>
      </c>
      <c r="F151" s="215" t="s">
        <v>552</v>
      </c>
      <c r="G151" s="216" t="s">
        <v>258</v>
      </c>
      <c r="H151" s="217">
        <v>186</v>
      </c>
      <c r="I151" s="218"/>
      <c r="J151" s="219">
        <f>ROUND(I151*H151,2)</f>
        <v>0</v>
      </c>
      <c r="K151" s="215" t="s">
        <v>359</v>
      </c>
      <c r="L151" s="45"/>
      <c r="M151" s="220" t="s">
        <v>19</v>
      </c>
      <c r="N151" s="221"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391</v>
      </c>
      <c r="AT151" s="224" t="s">
        <v>247</v>
      </c>
      <c r="AU151" s="224" t="s">
        <v>80</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391</v>
      </c>
      <c r="BM151" s="224" t="s">
        <v>553</v>
      </c>
    </row>
    <row r="152" s="2" customFormat="1" ht="16.5" customHeight="1">
      <c r="A152" s="39"/>
      <c r="B152" s="40"/>
      <c r="C152" s="213" t="s">
        <v>554</v>
      </c>
      <c r="D152" s="213" t="s">
        <v>247</v>
      </c>
      <c r="E152" s="214" t="s">
        <v>555</v>
      </c>
      <c r="F152" s="215" t="s">
        <v>556</v>
      </c>
      <c r="G152" s="216" t="s">
        <v>258</v>
      </c>
      <c r="H152" s="217">
        <v>84</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80</v>
      </c>
      <c r="AT152" s="224" t="s">
        <v>247</v>
      </c>
      <c r="AU152" s="224" t="s">
        <v>80</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80</v>
      </c>
      <c r="BM152" s="224" t="s">
        <v>557</v>
      </c>
    </row>
    <row r="153" s="12" customFormat="1" ht="22.8" customHeight="1">
      <c r="A153" s="12"/>
      <c r="B153" s="197"/>
      <c r="C153" s="198"/>
      <c r="D153" s="199" t="s">
        <v>72</v>
      </c>
      <c r="E153" s="211" t="s">
        <v>558</v>
      </c>
      <c r="F153" s="211" t="s">
        <v>559</v>
      </c>
      <c r="G153" s="198"/>
      <c r="H153" s="198"/>
      <c r="I153" s="201"/>
      <c r="J153" s="212">
        <f>BK153</f>
        <v>0</v>
      </c>
      <c r="K153" s="198"/>
      <c r="L153" s="203"/>
      <c r="M153" s="204"/>
      <c r="N153" s="205"/>
      <c r="O153" s="205"/>
      <c r="P153" s="206">
        <f>SUM(P154:P156)</f>
        <v>0</v>
      </c>
      <c r="Q153" s="205"/>
      <c r="R153" s="206">
        <f>SUM(R154:R156)</f>
        <v>0</v>
      </c>
      <c r="S153" s="205"/>
      <c r="T153" s="207">
        <f>SUM(T154:T156)</f>
        <v>0</v>
      </c>
      <c r="U153" s="12"/>
      <c r="V153" s="12"/>
      <c r="W153" s="12"/>
      <c r="X153" s="12"/>
      <c r="Y153" s="12"/>
      <c r="Z153" s="12"/>
      <c r="AA153" s="12"/>
      <c r="AB153" s="12"/>
      <c r="AC153" s="12"/>
      <c r="AD153" s="12"/>
      <c r="AE153" s="12"/>
      <c r="AR153" s="208" t="s">
        <v>80</v>
      </c>
      <c r="AT153" s="209" t="s">
        <v>72</v>
      </c>
      <c r="AU153" s="209" t="s">
        <v>80</v>
      </c>
      <c r="AY153" s="208" t="s">
        <v>244</v>
      </c>
      <c r="BK153" s="210">
        <f>SUM(BK154:BK156)</f>
        <v>0</v>
      </c>
    </row>
    <row r="154" s="2" customFormat="1" ht="21.75" customHeight="1">
      <c r="A154" s="39"/>
      <c r="B154" s="40"/>
      <c r="C154" s="213" t="s">
        <v>560</v>
      </c>
      <c r="D154" s="213" t="s">
        <v>247</v>
      </c>
      <c r="E154" s="214" t="s">
        <v>561</v>
      </c>
      <c r="F154" s="215" t="s">
        <v>562</v>
      </c>
      <c r="G154" s="216" t="s">
        <v>250</v>
      </c>
      <c r="H154" s="217">
        <v>278</v>
      </c>
      <c r="I154" s="218"/>
      <c r="J154" s="219">
        <f>ROUND(I154*H154,2)</f>
        <v>0</v>
      </c>
      <c r="K154" s="215" t="s">
        <v>359</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264</v>
      </c>
      <c r="AT154" s="224" t="s">
        <v>247</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264</v>
      </c>
      <c r="BM154" s="224" t="s">
        <v>563</v>
      </c>
    </row>
    <row r="155" s="2" customFormat="1" ht="21.75" customHeight="1">
      <c r="A155" s="39"/>
      <c r="B155" s="40"/>
      <c r="C155" s="213" t="s">
        <v>564</v>
      </c>
      <c r="D155" s="213" t="s">
        <v>247</v>
      </c>
      <c r="E155" s="214" t="s">
        <v>565</v>
      </c>
      <c r="F155" s="215" t="s">
        <v>566</v>
      </c>
      <c r="G155" s="216" t="s">
        <v>250</v>
      </c>
      <c r="H155" s="217">
        <v>54</v>
      </c>
      <c r="I155" s="218"/>
      <c r="J155" s="219">
        <f>ROUND(I155*H155,2)</f>
        <v>0</v>
      </c>
      <c r="K155" s="215" t="s">
        <v>359</v>
      </c>
      <c r="L155" s="45"/>
      <c r="M155" s="220" t="s">
        <v>19</v>
      </c>
      <c r="N155" s="221"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264</v>
      </c>
      <c r="AT155" s="224" t="s">
        <v>247</v>
      </c>
      <c r="AU155" s="224" t="s">
        <v>82</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264</v>
      </c>
      <c r="BM155" s="224" t="s">
        <v>567</v>
      </c>
    </row>
    <row r="156" s="2" customFormat="1" ht="24.15" customHeight="1">
      <c r="A156" s="39"/>
      <c r="B156" s="40"/>
      <c r="C156" s="231" t="s">
        <v>568</v>
      </c>
      <c r="D156" s="231" t="s">
        <v>241</v>
      </c>
      <c r="E156" s="232" t="s">
        <v>569</v>
      </c>
      <c r="F156" s="233" t="s">
        <v>570</v>
      </c>
      <c r="G156" s="234" t="s">
        <v>250</v>
      </c>
      <c r="H156" s="235">
        <v>66</v>
      </c>
      <c r="I156" s="236"/>
      <c r="J156" s="237">
        <f>ROUND(I156*H156,2)</f>
        <v>0</v>
      </c>
      <c r="K156" s="233" t="s">
        <v>359</v>
      </c>
      <c r="L156" s="238"/>
      <c r="M156" s="239" t="s">
        <v>19</v>
      </c>
      <c r="N156" s="240"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364</v>
      </c>
      <c r="AT156" s="224" t="s">
        <v>241</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279</v>
      </c>
      <c r="BM156" s="224" t="s">
        <v>571</v>
      </c>
    </row>
    <row r="157" s="12" customFormat="1" ht="25.92" customHeight="1">
      <c r="A157" s="12"/>
      <c r="B157" s="197"/>
      <c r="C157" s="198"/>
      <c r="D157" s="199" t="s">
        <v>72</v>
      </c>
      <c r="E157" s="200" t="s">
        <v>572</v>
      </c>
      <c r="F157" s="200" t="s">
        <v>573</v>
      </c>
      <c r="G157" s="198"/>
      <c r="H157" s="198"/>
      <c r="I157" s="201"/>
      <c r="J157" s="202">
        <f>BK157</f>
        <v>0</v>
      </c>
      <c r="K157" s="198"/>
      <c r="L157" s="203"/>
      <c r="M157" s="204"/>
      <c r="N157" s="205"/>
      <c r="O157" s="205"/>
      <c r="P157" s="206">
        <f>SUM(P158:P165)</f>
        <v>0</v>
      </c>
      <c r="Q157" s="205"/>
      <c r="R157" s="206">
        <f>SUM(R158:R165)</f>
        <v>0</v>
      </c>
      <c r="S157" s="205"/>
      <c r="T157" s="207">
        <f>SUM(T158:T165)</f>
        <v>0</v>
      </c>
      <c r="U157" s="12"/>
      <c r="V157" s="12"/>
      <c r="W157" s="12"/>
      <c r="X157" s="12"/>
      <c r="Y157" s="12"/>
      <c r="Z157" s="12"/>
      <c r="AA157" s="12"/>
      <c r="AB157" s="12"/>
      <c r="AC157" s="12"/>
      <c r="AD157" s="12"/>
      <c r="AE157" s="12"/>
      <c r="AR157" s="208" t="s">
        <v>80</v>
      </c>
      <c r="AT157" s="209" t="s">
        <v>72</v>
      </c>
      <c r="AU157" s="209" t="s">
        <v>73</v>
      </c>
      <c r="AY157" s="208" t="s">
        <v>244</v>
      </c>
      <c r="BK157" s="210">
        <f>SUM(BK158:BK165)</f>
        <v>0</v>
      </c>
    </row>
    <row r="158" s="2" customFormat="1" ht="55.5" customHeight="1">
      <c r="A158" s="39"/>
      <c r="B158" s="40"/>
      <c r="C158" s="213" t="s">
        <v>574</v>
      </c>
      <c r="D158" s="213" t="s">
        <v>247</v>
      </c>
      <c r="E158" s="214" t="s">
        <v>575</v>
      </c>
      <c r="F158" s="215" t="s">
        <v>576</v>
      </c>
      <c r="G158" s="216" t="s">
        <v>258</v>
      </c>
      <c r="H158" s="217">
        <v>1</v>
      </c>
      <c r="I158" s="218"/>
      <c r="J158" s="219">
        <f>ROUND(I158*H158,2)</f>
        <v>0</v>
      </c>
      <c r="K158" s="215" t="s">
        <v>359</v>
      </c>
      <c r="L158" s="45"/>
      <c r="M158" s="220" t="s">
        <v>19</v>
      </c>
      <c r="N158" s="221"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391</v>
      </c>
      <c r="AT158" s="224" t="s">
        <v>247</v>
      </c>
      <c r="AU158" s="224" t="s">
        <v>80</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391</v>
      </c>
      <c r="BM158" s="224" t="s">
        <v>577</v>
      </c>
    </row>
    <row r="159" s="2" customFormat="1" ht="21.75" customHeight="1">
      <c r="A159" s="39"/>
      <c r="B159" s="40"/>
      <c r="C159" s="213" t="s">
        <v>578</v>
      </c>
      <c r="D159" s="213" t="s">
        <v>247</v>
      </c>
      <c r="E159" s="214" t="s">
        <v>579</v>
      </c>
      <c r="F159" s="215" t="s">
        <v>580</v>
      </c>
      <c r="G159" s="216" t="s">
        <v>258</v>
      </c>
      <c r="H159" s="217">
        <v>12</v>
      </c>
      <c r="I159" s="218"/>
      <c r="J159" s="219">
        <f>ROUND(I159*H159,2)</f>
        <v>0</v>
      </c>
      <c r="K159" s="215" t="s">
        <v>359</v>
      </c>
      <c r="L159" s="45"/>
      <c r="M159" s="220" t="s">
        <v>19</v>
      </c>
      <c r="N159" s="221"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391</v>
      </c>
      <c r="AT159" s="224" t="s">
        <v>247</v>
      </c>
      <c r="AU159" s="224" t="s">
        <v>80</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391</v>
      </c>
      <c r="BM159" s="224" t="s">
        <v>581</v>
      </c>
    </row>
    <row r="160" s="2" customFormat="1" ht="66.75" customHeight="1">
      <c r="A160" s="39"/>
      <c r="B160" s="40"/>
      <c r="C160" s="213" t="s">
        <v>582</v>
      </c>
      <c r="D160" s="213" t="s">
        <v>247</v>
      </c>
      <c r="E160" s="214" t="s">
        <v>583</v>
      </c>
      <c r="F160" s="215" t="s">
        <v>584</v>
      </c>
      <c r="G160" s="216" t="s">
        <v>258</v>
      </c>
      <c r="H160" s="217">
        <v>4</v>
      </c>
      <c r="I160" s="218"/>
      <c r="J160" s="219">
        <f>ROUND(I160*H160,2)</f>
        <v>0</v>
      </c>
      <c r="K160" s="215" t="s">
        <v>359</v>
      </c>
      <c r="L160" s="45"/>
      <c r="M160" s="220" t="s">
        <v>19</v>
      </c>
      <c r="N160" s="221"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391</v>
      </c>
      <c r="AT160" s="224" t="s">
        <v>247</v>
      </c>
      <c r="AU160" s="224" t="s">
        <v>80</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391</v>
      </c>
      <c r="BM160" s="224" t="s">
        <v>585</v>
      </c>
    </row>
    <row r="161" s="2" customFormat="1" ht="24.15" customHeight="1">
      <c r="A161" s="39"/>
      <c r="B161" s="40"/>
      <c r="C161" s="213" t="s">
        <v>586</v>
      </c>
      <c r="D161" s="213" t="s">
        <v>247</v>
      </c>
      <c r="E161" s="214" t="s">
        <v>587</v>
      </c>
      <c r="F161" s="215" t="s">
        <v>588</v>
      </c>
      <c r="G161" s="216" t="s">
        <v>258</v>
      </c>
      <c r="H161" s="217">
        <v>4</v>
      </c>
      <c r="I161" s="218"/>
      <c r="J161" s="219">
        <f>ROUND(I161*H161,2)</f>
        <v>0</v>
      </c>
      <c r="K161" s="215" t="s">
        <v>359</v>
      </c>
      <c r="L161" s="45"/>
      <c r="M161" s="220" t="s">
        <v>19</v>
      </c>
      <c r="N161" s="221"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391</v>
      </c>
      <c r="AT161" s="224" t="s">
        <v>247</v>
      </c>
      <c r="AU161" s="224" t="s">
        <v>80</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391</v>
      </c>
      <c r="BM161" s="224" t="s">
        <v>589</v>
      </c>
    </row>
    <row r="162" s="2" customFormat="1" ht="62.7" customHeight="1">
      <c r="A162" s="39"/>
      <c r="B162" s="40"/>
      <c r="C162" s="213" t="s">
        <v>590</v>
      </c>
      <c r="D162" s="213" t="s">
        <v>247</v>
      </c>
      <c r="E162" s="214" t="s">
        <v>591</v>
      </c>
      <c r="F162" s="215" t="s">
        <v>592</v>
      </c>
      <c r="G162" s="216" t="s">
        <v>258</v>
      </c>
      <c r="H162" s="217">
        <v>4</v>
      </c>
      <c r="I162" s="218"/>
      <c r="J162" s="219">
        <f>ROUND(I162*H162,2)</f>
        <v>0</v>
      </c>
      <c r="K162" s="215" t="s">
        <v>359</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391</v>
      </c>
      <c r="AT162" s="224" t="s">
        <v>247</v>
      </c>
      <c r="AU162" s="224" t="s">
        <v>80</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391</v>
      </c>
      <c r="BM162" s="224" t="s">
        <v>593</v>
      </c>
    </row>
    <row r="163" s="2" customFormat="1" ht="24.15" customHeight="1">
      <c r="A163" s="39"/>
      <c r="B163" s="40"/>
      <c r="C163" s="213" t="s">
        <v>594</v>
      </c>
      <c r="D163" s="213" t="s">
        <v>247</v>
      </c>
      <c r="E163" s="214" t="s">
        <v>595</v>
      </c>
      <c r="F163" s="215" t="s">
        <v>596</v>
      </c>
      <c r="G163" s="216" t="s">
        <v>258</v>
      </c>
      <c r="H163" s="217">
        <v>1</v>
      </c>
      <c r="I163" s="218"/>
      <c r="J163" s="219">
        <f>ROUND(I163*H163,2)</f>
        <v>0</v>
      </c>
      <c r="K163" s="215" t="s">
        <v>359</v>
      </c>
      <c r="L163" s="45"/>
      <c r="M163" s="220" t="s">
        <v>19</v>
      </c>
      <c r="N163" s="221" t="s">
        <v>44</v>
      </c>
      <c r="O163" s="85"/>
      <c r="P163" s="222">
        <f>O163*H163</f>
        <v>0</v>
      </c>
      <c r="Q163" s="222">
        <v>0</v>
      </c>
      <c r="R163" s="222">
        <f>Q163*H163</f>
        <v>0</v>
      </c>
      <c r="S163" s="222">
        <v>0</v>
      </c>
      <c r="T163" s="223">
        <f>S163*H163</f>
        <v>0</v>
      </c>
      <c r="U163" s="39"/>
      <c r="V163" s="39"/>
      <c r="W163" s="39"/>
      <c r="X163" s="39"/>
      <c r="Y163" s="39"/>
      <c r="Z163" s="39"/>
      <c r="AA163" s="39"/>
      <c r="AB163" s="39"/>
      <c r="AC163" s="39"/>
      <c r="AD163" s="39"/>
      <c r="AE163" s="39"/>
      <c r="AR163" s="224" t="s">
        <v>391</v>
      </c>
      <c r="AT163" s="224" t="s">
        <v>247</v>
      </c>
      <c r="AU163" s="224" t="s">
        <v>80</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391</v>
      </c>
      <c r="BM163" s="224" t="s">
        <v>597</v>
      </c>
    </row>
    <row r="164" s="2" customFormat="1" ht="37.8" customHeight="1">
      <c r="A164" s="39"/>
      <c r="B164" s="40"/>
      <c r="C164" s="213" t="s">
        <v>598</v>
      </c>
      <c r="D164" s="213" t="s">
        <v>247</v>
      </c>
      <c r="E164" s="214" t="s">
        <v>599</v>
      </c>
      <c r="F164" s="215" t="s">
        <v>600</v>
      </c>
      <c r="G164" s="216" t="s">
        <v>258</v>
      </c>
      <c r="H164" s="217">
        <v>1</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391</v>
      </c>
      <c r="AT164" s="224" t="s">
        <v>247</v>
      </c>
      <c r="AU164" s="224" t="s">
        <v>80</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391</v>
      </c>
      <c r="BM164" s="224" t="s">
        <v>601</v>
      </c>
    </row>
    <row r="165" s="2" customFormat="1" ht="33" customHeight="1">
      <c r="A165" s="39"/>
      <c r="B165" s="40"/>
      <c r="C165" s="213" t="s">
        <v>602</v>
      </c>
      <c r="D165" s="213" t="s">
        <v>247</v>
      </c>
      <c r="E165" s="214" t="s">
        <v>603</v>
      </c>
      <c r="F165" s="215" t="s">
        <v>604</v>
      </c>
      <c r="G165" s="216" t="s">
        <v>258</v>
      </c>
      <c r="H165" s="217">
        <v>1</v>
      </c>
      <c r="I165" s="218"/>
      <c r="J165" s="219">
        <f>ROUND(I165*H165,2)</f>
        <v>0</v>
      </c>
      <c r="K165" s="215" t="s">
        <v>359</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391</v>
      </c>
      <c r="AT165" s="224" t="s">
        <v>247</v>
      </c>
      <c r="AU165" s="224" t="s">
        <v>80</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391</v>
      </c>
      <c r="BM165" s="224" t="s">
        <v>605</v>
      </c>
    </row>
    <row r="166" s="12" customFormat="1" ht="25.92" customHeight="1">
      <c r="A166" s="12"/>
      <c r="B166" s="197"/>
      <c r="C166" s="198"/>
      <c r="D166" s="199" t="s">
        <v>72</v>
      </c>
      <c r="E166" s="200" t="s">
        <v>606</v>
      </c>
      <c r="F166" s="200" t="s">
        <v>607</v>
      </c>
      <c r="G166" s="198"/>
      <c r="H166" s="198"/>
      <c r="I166" s="201"/>
      <c r="J166" s="202">
        <f>BK166</f>
        <v>0</v>
      </c>
      <c r="K166" s="198"/>
      <c r="L166" s="203"/>
      <c r="M166" s="204"/>
      <c r="N166" s="205"/>
      <c r="O166" s="205"/>
      <c r="P166" s="206">
        <f>SUM(P167:P168)</f>
        <v>0</v>
      </c>
      <c r="Q166" s="205"/>
      <c r="R166" s="206">
        <f>SUM(R167:R168)</f>
        <v>0</v>
      </c>
      <c r="S166" s="205"/>
      <c r="T166" s="207">
        <f>SUM(T167:T168)</f>
        <v>0</v>
      </c>
      <c r="U166" s="12"/>
      <c r="V166" s="12"/>
      <c r="W166" s="12"/>
      <c r="X166" s="12"/>
      <c r="Y166" s="12"/>
      <c r="Z166" s="12"/>
      <c r="AA166" s="12"/>
      <c r="AB166" s="12"/>
      <c r="AC166" s="12"/>
      <c r="AD166" s="12"/>
      <c r="AE166" s="12"/>
      <c r="AR166" s="208" t="s">
        <v>264</v>
      </c>
      <c r="AT166" s="209" t="s">
        <v>72</v>
      </c>
      <c r="AU166" s="209" t="s">
        <v>73</v>
      </c>
      <c r="AY166" s="208" t="s">
        <v>244</v>
      </c>
      <c r="BK166" s="210">
        <f>SUM(BK167:BK168)</f>
        <v>0</v>
      </c>
    </row>
    <row r="167" s="2" customFormat="1" ht="21.75" customHeight="1">
      <c r="A167" s="39"/>
      <c r="B167" s="40"/>
      <c r="C167" s="213" t="s">
        <v>608</v>
      </c>
      <c r="D167" s="213" t="s">
        <v>247</v>
      </c>
      <c r="E167" s="214" t="s">
        <v>609</v>
      </c>
      <c r="F167" s="215" t="s">
        <v>610</v>
      </c>
      <c r="G167" s="216" t="s">
        <v>611</v>
      </c>
      <c r="H167" s="217">
        <v>40</v>
      </c>
      <c r="I167" s="218"/>
      <c r="J167" s="219">
        <f>ROUND(I167*H167,2)</f>
        <v>0</v>
      </c>
      <c r="K167" s="215" t="s">
        <v>359</v>
      </c>
      <c r="L167" s="45"/>
      <c r="M167" s="220" t="s">
        <v>19</v>
      </c>
      <c r="N167" s="221"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391</v>
      </c>
      <c r="AT167" s="224" t="s">
        <v>247</v>
      </c>
      <c r="AU167" s="224" t="s">
        <v>80</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391</v>
      </c>
      <c r="BM167" s="224" t="s">
        <v>612</v>
      </c>
    </row>
    <row r="168" s="2" customFormat="1" ht="24.15" customHeight="1">
      <c r="A168" s="39"/>
      <c r="B168" s="40"/>
      <c r="C168" s="213" t="s">
        <v>279</v>
      </c>
      <c r="D168" s="213" t="s">
        <v>247</v>
      </c>
      <c r="E168" s="214" t="s">
        <v>613</v>
      </c>
      <c r="F168" s="215" t="s">
        <v>614</v>
      </c>
      <c r="G168" s="216" t="s">
        <v>611</v>
      </c>
      <c r="H168" s="217">
        <v>40</v>
      </c>
      <c r="I168" s="218"/>
      <c r="J168" s="219">
        <f>ROUND(I168*H168,2)</f>
        <v>0</v>
      </c>
      <c r="K168" s="215" t="s">
        <v>359</v>
      </c>
      <c r="L168" s="45"/>
      <c r="M168" s="278" t="s">
        <v>19</v>
      </c>
      <c r="N168" s="279" t="s">
        <v>44</v>
      </c>
      <c r="O168" s="280"/>
      <c r="P168" s="281">
        <f>O168*H168</f>
        <v>0</v>
      </c>
      <c r="Q168" s="281">
        <v>0</v>
      </c>
      <c r="R168" s="281">
        <f>Q168*H168</f>
        <v>0</v>
      </c>
      <c r="S168" s="281">
        <v>0</v>
      </c>
      <c r="T168" s="282">
        <f>S168*H168</f>
        <v>0</v>
      </c>
      <c r="U168" s="39"/>
      <c r="V168" s="39"/>
      <c r="W168" s="39"/>
      <c r="X168" s="39"/>
      <c r="Y168" s="39"/>
      <c r="Z168" s="39"/>
      <c r="AA168" s="39"/>
      <c r="AB168" s="39"/>
      <c r="AC168" s="39"/>
      <c r="AD168" s="39"/>
      <c r="AE168" s="39"/>
      <c r="AR168" s="224" t="s">
        <v>391</v>
      </c>
      <c r="AT168" s="224" t="s">
        <v>247</v>
      </c>
      <c r="AU168" s="224" t="s">
        <v>80</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391</v>
      </c>
      <c r="BM168" s="224" t="s">
        <v>615</v>
      </c>
    </row>
    <row r="169" s="2" customFormat="1" ht="6.96" customHeight="1">
      <c r="A169" s="39"/>
      <c r="B169" s="60"/>
      <c r="C169" s="61"/>
      <c r="D169" s="61"/>
      <c r="E169" s="61"/>
      <c r="F169" s="61"/>
      <c r="G169" s="61"/>
      <c r="H169" s="61"/>
      <c r="I169" s="61"/>
      <c r="J169" s="61"/>
      <c r="K169" s="61"/>
      <c r="L169" s="45"/>
      <c r="M169" s="39"/>
      <c r="O169" s="39"/>
      <c r="P169" s="39"/>
      <c r="Q169" s="39"/>
      <c r="R169" s="39"/>
      <c r="S169" s="39"/>
      <c r="T169" s="39"/>
      <c r="U169" s="39"/>
      <c r="V169" s="39"/>
      <c r="W169" s="39"/>
      <c r="X169" s="39"/>
      <c r="Y169" s="39"/>
      <c r="Z169" s="39"/>
      <c r="AA169" s="39"/>
      <c r="AB169" s="39"/>
      <c r="AC169" s="39"/>
      <c r="AD169" s="39"/>
      <c r="AE169" s="39"/>
    </row>
  </sheetData>
  <sheetProtection sheet="1" autoFilter="0" formatColumns="0" formatRows="0" objects="1" scenarios="1" spinCount="100000" saltValue="M6s4nm66RuEsCYovzP73dYOymjhK2e+nlMwJoCsFLAXl/LJL72TPfsFX0sFc16ozXvPU6Lf8V4ZNcW/2bGzUCg==" hashValue="sO41be6SgGHe4CnpD2sA/fZTsRA3iHQC8DRFRKZRn/fEh8N2CrkAveW42mcvkelPHjqflSIciQTP+78GDzcDFA==" algorithmName="SHA-512" password="CC35"/>
  <autoFilter ref="C93:K168"/>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172</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4385</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ROUND((SUM(BE88:BE119)),  2)</f>
        <v>0</v>
      </c>
      <c r="G35" s="39"/>
      <c r="H35" s="39"/>
      <c r="I35" s="158">
        <v>0.20999999999999999</v>
      </c>
      <c r="J35" s="157">
        <f>ROUND(((SUM(BE88:BE119))*I35),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ROUND((SUM(BF88:BF119)),  2)</f>
        <v>0</v>
      </c>
      <c r="G36" s="39"/>
      <c r="H36" s="39"/>
      <c r="I36" s="158">
        <v>0.12</v>
      </c>
      <c r="J36" s="157">
        <f>ROUND(((SUM(BF88:BF119))*I36),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ROUND((SUM(BG88:BG119)),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ROUND((SUM(BH88:BH119)),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ROUND((SUM(BI88:BI119)),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4385</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4386</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4387</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4388</v>
      </c>
      <c r="E66" s="178"/>
      <c r="F66" s="178"/>
      <c r="G66" s="178"/>
      <c r="H66" s="178"/>
      <c r="I66" s="178"/>
      <c r="J66" s="179">
        <f>J117</f>
        <v>0</v>
      </c>
      <c r="K66" s="176"/>
      <c r="L66" s="180"/>
      <c r="S66" s="9"/>
      <c r="T66" s="9"/>
      <c r="U66" s="9"/>
      <c r="V66" s="9"/>
      <c r="W66" s="9"/>
      <c r="X66" s="9"/>
      <c r="Y66" s="9"/>
      <c r="Z66" s="9"/>
      <c r="AA66" s="9"/>
      <c r="AB66" s="9"/>
      <c r="AC66" s="9"/>
      <c r="AD66" s="9"/>
      <c r="AE66" s="9"/>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4385</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R01 - Infrastruktura</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Správa železnic, státní organizace, OŘ HK</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Martin Vánský</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P89+P117</f>
        <v>0</v>
      </c>
      <c r="Q88" s="97"/>
      <c r="R88" s="194">
        <f>R89+R117</f>
        <v>0</v>
      </c>
      <c r="S88" s="97"/>
      <c r="T88" s="195">
        <f>T89+T117</f>
        <v>0</v>
      </c>
      <c r="U88" s="39"/>
      <c r="V88" s="39"/>
      <c r="W88" s="39"/>
      <c r="X88" s="39"/>
      <c r="Y88" s="39"/>
      <c r="Z88" s="39"/>
      <c r="AA88" s="39"/>
      <c r="AB88" s="39"/>
      <c r="AC88" s="39"/>
      <c r="AD88" s="39"/>
      <c r="AE88" s="39"/>
      <c r="AT88" s="18" t="s">
        <v>72</v>
      </c>
      <c r="AU88" s="18" t="s">
        <v>224</v>
      </c>
      <c r="BK88" s="196">
        <f>BK89+BK117</f>
        <v>0</v>
      </c>
    </row>
    <row r="89" s="12" customFormat="1" ht="25.92" customHeight="1">
      <c r="A89" s="12"/>
      <c r="B89" s="197"/>
      <c r="C89" s="198"/>
      <c r="D89" s="199" t="s">
        <v>72</v>
      </c>
      <c r="E89" s="200" t="s">
        <v>88</v>
      </c>
      <c r="F89" s="200" t="s">
        <v>356</v>
      </c>
      <c r="G89" s="198"/>
      <c r="H89" s="198"/>
      <c r="I89" s="201"/>
      <c r="J89" s="202">
        <f>BK89</f>
        <v>0</v>
      </c>
      <c r="K89" s="198"/>
      <c r="L89" s="203"/>
      <c r="M89" s="204"/>
      <c r="N89" s="205"/>
      <c r="O89" s="205"/>
      <c r="P89" s="206">
        <f>P90</f>
        <v>0</v>
      </c>
      <c r="Q89" s="205"/>
      <c r="R89" s="206">
        <f>R90</f>
        <v>0</v>
      </c>
      <c r="S89" s="205"/>
      <c r="T89" s="207">
        <f>T90</f>
        <v>0</v>
      </c>
      <c r="U89" s="12"/>
      <c r="V89" s="12"/>
      <c r="W89" s="12"/>
      <c r="X89" s="12"/>
      <c r="Y89" s="12"/>
      <c r="Z89" s="12"/>
      <c r="AA89" s="12"/>
      <c r="AB89" s="12"/>
      <c r="AC89" s="12"/>
      <c r="AD89" s="12"/>
      <c r="AE89" s="12"/>
      <c r="AR89" s="208" t="s">
        <v>80</v>
      </c>
      <c r="AT89" s="209" t="s">
        <v>72</v>
      </c>
      <c r="AU89" s="209" t="s">
        <v>73</v>
      </c>
      <c r="AY89" s="208" t="s">
        <v>244</v>
      </c>
      <c r="BK89" s="210">
        <f>BK90</f>
        <v>0</v>
      </c>
    </row>
    <row r="90" s="12" customFormat="1" ht="22.8" customHeight="1">
      <c r="A90" s="12"/>
      <c r="B90" s="197"/>
      <c r="C90" s="198"/>
      <c r="D90" s="199" t="s">
        <v>72</v>
      </c>
      <c r="E90" s="211" t="s">
        <v>3263</v>
      </c>
      <c r="F90" s="211" t="s">
        <v>667</v>
      </c>
      <c r="G90" s="198"/>
      <c r="H90" s="198"/>
      <c r="I90" s="201"/>
      <c r="J90" s="212">
        <f>BK90</f>
        <v>0</v>
      </c>
      <c r="K90" s="198"/>
      <c r="L90" s="203"/>
      <c r="M90" s="204"/>
      <c r="N90" s="205"/>
      <c r="O90" s="205"/>
      <c r="P90" s="206">
        <f>SUM(P91:P116)</f>
        <v>0</v>
      </c>
      <c r="Q90" s="205"/>
      <c r="R90" s="206">
        <f>SUM(R91:R116)</f>
        <v>0</v>
      </c>
      <c r="S90" s="205"/>
      <c r="T90" s="207">
        <f>SUM(T91:T116)</f>
        <v>0</v>
      </c>
      <c r="U90" s="12"/>
      <c r="V90" s="12"/>
      <c r="W90" s="12"/>
      <c r="X90" s="12"/>
      <c r="Y90" s="12"/>
      <c r="Z90" s="12"/>
      <c r="AA90" s="12"/>
      <c r="AB90" s="12"/>
      <c r="AC90" s="12"/>
      <c r="AD90" s="12"/>
      <c r="AE90" s="12"/>
      <c r="AR90" s="208" t="s">
        <v>80</v>
      </c>
      <c r="AT90" s="209" t="s">
        <v>72</v>
      </c>
      <c r="AU90" s="209" t="s">
        <v>80</v>
      </c>
      <c r="AY90" s="208" t="s">
        <v>244</v>
      </c>
      <c r="BK90" s="210">
        <f>SUM(BK91:BK116)</f>
        <v>0</v>
      </c>
    </row>
    <row r="91" s="2" customFormat="1" ht="16.5" customHeight="1">
      <c r="A91" s="39"/>
      <c r="B91" s="40"/>
      <c r="C91" s="231" t="s">
        <v>80</v>
      </c>
      <c r="D91" s="231" t="s">
        <v>241</v>
      </c>
      <c r="E91" s="232" t="s">
        <v>4389</v>
      </c>
      <c r="F91" s="233" t="s">
        <v>4390</v>
      </c>
      <c r="G91" s="234" t="s">
        <v>258</v>
      </c>
      <c r="H91" s="235">
        <v>24</v>
      </c>
      <c r="I91" s="236"/>
      <c r="J91" s="237">
        <f>ROUND(I91*H91,2)</f>
        <v>0</v>
      </c>
      <c r="K91" s="233" t="s">
        <v>359</v>
      </c>
      <c r="L91" s="238"/>
      <c r="M91" s="239" t="s">
        <v>19</v>
      </c>
      <c r="N91" s="240"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364</v>
      </c>
      <c r="AT91" s="224" t="s">
        <v>241</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4391</v>
      </c>
    </row>
    <row r="92" s="2" customFormat="1">
      <c r="A92" s="39"/>
      <c r="B92" s="40"/>
      <c r="C92" s="41"/>
      <c r="D92" s="241" t="s">
        <v>282</v>
      </c>
      <c r="E92" s="41"/>
      <c r="F92" s="242" t="s">
        <v>4392</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282</v>
      </c>
      <c r="AU92" s="18" t="s">
        <v>82</v>
      </c>
    </row>
    <row r="93" s="14" customFormat="1">
      <c r="A93" s="14"/>
      <c r="B93" s="253"/>
      <c r="C93" s="254"/>
      <c r="D93" s="241" t="s">
        <v>284</v>
      </c>
      <c r="E93" s="255" t="s">
        <v>19</v>
      </c>
      <c r="F93" s="256" t="s">
        <v>4393</v>
      </c>
      <c r="G93" s="254"/>
      <c r="H93" s="257">
        <v>24</v>
      </c>
      <c r="I93" s="258"/>
      <c r="J93" s="254"/>
      <c r="K93" s="254"/>
      <c r="L93" s="259"/>
      <c r="M93" s="260"/>
      <c r="N93" s="261"/>
      <c r="O93" s="261"/>
      <c r="P93" s="261"/>
      <c r="Q93" s="261"/>
      <c r="R93" s="261"/>
      <c r="S93" s="261"/>
      <c r="T93" s="262"/>
      <c r="U93" s="14"/>
      <c r="V93" s="14"/>
      <c r="W93" s="14"/>
      <c r="X93" s="14"/>
      <c r="Y93" s="14"/>
      <c r="Z93" s="14"/>
      <c r="AA93" s="14"/>
      <c r="AB93" s="14"/>
      <c r="AC93" s="14"/>
      <c r="AD93" s="14"/>
      <c r="AE93" s="14"/>
      <c r="AT93" s="263" t="s">
        <v>284</v>
      </c>
      <c r="AU93" s="263" t="s">
        <v>82</v>
      </c>
      <c r="AV93" s="14" t="s">
        <v>82</v>
      </c>
      <c r="AW93" s="14" t="s">
        <v>34</v>
      </c>
      <c r="AX93" s="14" t="s">
        <v>80</v>
      </c>
      <c r="AY93" s="263" t="s">
        <v>244</v>
      </c>
    </row>
    <row r="94" s="2" customFormat="1" ht="16.5" customHeight="1">
      <c r="A94" s="39"/>
      <c r="B94" s="40"/>
      <c r="C94" s="231" t="s">
        <v>82</v>
      </c>
      <c r="D94" s="231" t="s">
        <v>241</v>
      </c>
      <c r="E94" s="232" t="s">
        <v>4394</v>
      </c>
      <c r="F94" s="233" t="s">
        <v>4395</v>
      </c>
      <c r="G94" s="234" t="s">
        <v>258</v>
      </c>
      <c r="H94" s="235">
        <v>16</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4396</v>
      </c>
    </row>
    <row r="95" s="14" customFormat="1">
      <c r="A95" s="14"/>
      <c r="B95" s="253"/>
      <c r="C95" s="254"/>
      <c r="D95" s="241" t="s">
        <v>284</v>
      </c>
      <c r="E95" s="255" t="s">
        <v>19</v>
      </c>
      <c r="F95" s="256" t="s">
        <v>4397</v>
      </c>
      <c r="G95" s="254"/>
      <c r="H95" s="257">
        <v>16</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82</v>
      </c>
      <c r="AV95" s="14" t="s">
        <v>82</v>
      </c>
      <c r="AW95" s="14" t="s">
        <v>34</v>
      </c>
      <c r="AX95" s="14" t="s">
        <v>80</v>
      </c>
      <c r="AY95" s="263" t="s">
        <v>244</v>
      </c>
    </row>
    <row r="96" s="2" customFormat="1" ht="16.5" customHeight="1">
      <c r="A96" s="39"/>
      <c r="B96" s="40"/>
      <c r="C96" s="231" t="s">
        <v>243</v>
      </c>
      <c r="D96" s="231" t="s">
        <v>241</v>
      </c>
      <c r="E96" s="232" t="s">
        <v>4398</v>
      </c>
      <c r="F96" s="233" t="s">
        <v>4399</v>
      </c>
      <c r="G96" s="234" t="s">
        <v>4251</v>
      </c>
      <c r="H96" s="235">
        <v>40</v>
      </c>
      <c r="I96" s="236"/>
      <c r="J96" s="237">
        <f>ROUND(I96*H96,2)</f>
        <v>0</v>
      </c>
      <c r="K96" s="233" t="s">
        <v>359</v>
      </c>
      <c r="L96" s="238"/>
      <c r="M96" s="239" t="s">
        <v>19</v>
      </c>
      <c r="N96" s="240"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364</v>
      </c>
      <c r="AT96" s="224" t="s">
        <v>241</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279</v>
      </c>
      <c r="BM96" s="224" t="s">
        <v>4400</v>
      </c>
    </row>
    <row r="97" s="14" customFormat="1">
      <c r="A97" s="14"/>
      <c r="B97" s="253"/>
      <c r="C97" s="254"/>
      <c r="D97" s="241" t="s">
        <v>284</v>
      </c>
      <c r="E97" s="255" t="s">
        <v>19</v>
      </c>
      <c r="F97" s="256" t="s">
        <v>4401</v>
      </c>
      <c r="G97" s="254"/>
      <c r="H97" s="257">
        <v>40</v>
      </c>
      <c r="I97" s="258"/>
      <c r="J97" s="254"/>
      <c r="K97" s="254"/>
      <c r="L97" s="259"/>
      <c r="M97" s="260"/>
      <c r="N97" s="261"/>
      <c r="O97" s="261"/>
      <c r="P97" s="261"/>
      <c r="Q97" s="261"/>
      <c r="R97" s="261"/>
      <c r="S97" s="261"/>
      <c r="T97" s="262"/>
      <c r="U97" s="14"/>
      <c r="V97" s="14"/>
      <c r="W97" s="14"/>
      <c r="X97" s="14"/>
      <c r="Y97" s="14"/>
      <c r="Z97" s="14"/>
      <c r="AA97" s="14"/>
      <c r="AB97" s="14"/>
      <c r="AC97" s="14"/>
      <c r="AD97" s="14"/>
      <c r="AE97" s="14"/>
      <c r="AT97" s="263" t="s">
        <v>284</v>
      </c>
      <c r="AU97" s="263" t="s">
        <v>82</v>
      </c>
      <c r="AV97" s="14" t="s">
        <v>82</v>
      </c>
      <c r="AW97" s="14" t="s">
        <v>34</v>
      </c>
      <c r="AX97" s="14" t="s">
        <v>80</v>
      </c>
      <c r="AY97" s="263" t="s">
        <v>244</v>
      </c>
    </row>
    <row r="98" s="2" customFormat="1" ht="24.15" customHeight="1">
      <c r="A98" s="39"/>
      <c r="B98" s="40"/>
      <c r="C98" s="213" t="s">
        <v>264</v>
      </c>
      <c r="D98" s="213" t="s">
        <v>247</v>
      </c>
      <c r="E98" s="214" t="s">
        <v>4402</v>
      </c>
      <c r="F98" s="215" t="s">
        <v>4403</v>
      </c>
      <c r="G98" s="216" t="s">
        <v>250</v>
      </c>
      <c r="H98" s="217">
        <v>40</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264</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264</v>
      </c>
      <c r="BM98" s="224" t="s">
        <v>4404</v>
      </c>
    </row>
    <row r="99" s="2" customFormat="1" ht="16.5" customHeight="1">
      <c r="A99" s="39"/>
      <c r="B99" s="40"/>
      <c r="C99" s="231" t="s">
        <v>269</v>
      </c>
      <c r="D99" s="231" t="s">
        <v>241</v>
      </c>
      <c r="E99" s="232" t="s">
        <v>936</v>
      </c>
      <c r="F99" s="233" t="s">
        <v>937</v>
      </c>
      <c r="G99" s="234" t="s">
        <v>250</v>
      </c>
      <c r="H99" s="235">
        <v>8</v>
      </c>
      <c r="I99" s="236"/>
      <c r="J99" s="237">
        <f>ROUND(I99*H99,2)</f>
        <v>0</v>
      </c>
      <c r="K99" s="233" t="s">
        <v>359</v>
      </c>
      <c r="L99" s="238"/>
      <c r="M99" s="239" t="s">
        <v>19</v>
      </c>
      <c r="N99" s="240"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364</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4405</v>
      </c>
    </row>
    <row r="100" s="2" customFormat="1" ht="44.25" customHeight="1">
      <c r="A100" s="39"/>
      <c r="B100" s="40"/>
      <c r="C100" s="213" t="s">
        <v>275</v>
      </c>
      <c r="D100" s="213" t="s">
        <v>247</v>
      </c>
      <c r="E100" s="214" t="s">
        <v>948</v>
      </c>
      <c r="F100" s="215" t="s">
        <v>949</v>
      </c>
      <c r="G100" s="216" t="s">
        <v>250</v>
      </c>
      <c r="H100" s="217">
        <v>8</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264</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264</v>
      </c>
      <c r="BM100" s="224" t="s">
        <v>4406</v>
      </c>
    </row>
    <row r="101" s="2" customFormat="1" ht="16.5" customHeight="1">
      <c r="A101" s="39"/>
      <c r="B101" s="40"/>
      <c r="C101" s="213" t="s">
        <v>288</v>
      </c>
      <c r="D101" s="213" t="s">
        <v>247</v>
      </c>
      <c r="E101" s="214" t="s">
        <v>4407</v>
      </c>
      <c r="F101" s="215" t="s">
        <v>4408</v>
      </c>
      <c r="G101" s="216" t="s">
        <v>258</v>
      </c>
      <c r="H101" s="217">
        <v>4</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264</v>
      </c>
      <c r="AT101" s="224" t="s">
        <v>247</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264</v>
      </c>
      <c r="BM101" s="224" t="s">
        <v>4409</v>
      </c>
    </row>
    <row r="102" s="2" customFormat="1" ht="16.5" customHeight="1">
      <c r="A102" s="39"/>
      <c r="B102" s="40"/>
      <c r="C102" s="231" t="s">
        <v>263</v>
      </c>
      <c r="D102" s="231" t="s">
        <v>241</v>
      </c>
      <c r="E102" s="232" t="s">
        <v>4410</v>
      </c>
      <c r="F102" s="233" t="s">
        <v>4411</v>
      </c>
      <c r="G102" s="234" t="s">
        <v>258</v>
      </c>
      <c r="H102" s="235">
        <v>4</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4412</v>
      </c>
    </row>
    <row r="103" s="2" customFormat="1" ht="24.15" customHeight="1">
      <c r="A103" s="39"/>
      <c r="B103" s="40"/>
      <c r="C103" s="213" t="s">
        <v>302</v>
      </c>
      <c r="D103" s="213" t="s">
        <v>247</v>
      </c>
      <c r="E103" s="214" t="s">
        <v>4413</v>
      </c>
      <c r="F103" s="215" t="s">
        <v>4414</v>
      </c>
      <c r="G103" s="216" t="s">
        <v>250</v>
      </c>
      <c r="H103" s="217">
        <v>4</v>
      </c>
      <c r="I103" s="218"/>
      <c r="J103" s="219">
        <f>ROUND(I103*H103,2)</f>
        <v>0</v>
      </c>
      <c r="K103" s="215" t="s">
        <v>359</v>
      </c>
      <c r="L103" s="45"/>
      <c r="M103" s="220" t="s">
        <v>19</v>
      </c>
      <c r="N103" s="221"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264</v>
      </c>
      <c r="AT103" s="224" t="s">
        <v>247</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264</v>
      </c>
      <c r="BM103" s="224" t="s">
        <v>4415</v>
      </c>
    </row>
    <row r="104" s="2" customFormat="1" ht="16.5" customHeight="1">
      <c r="A104" s="39"/>
      <c r="B104" s="40"/>
      <c r="C104" s="231" t="s">
        <v>308</v>
      </c>
      <c r="D104" s="231" t="s">
        <v>241</v>
      </c>
      <c r="E104" s="232" t="s">
        <v>4416</v>
      </c>
      <c r="F104" s="233" t="s">
        <v>4417</v>
      </c>
      <c r="G104" s="234" t="s">
        <v>258</v>
      </c>
      <c r="H104" s="235">
        <v>4</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4418</v>
      </c>
    </row>
    <row r="105" s="2" customFormat="1" ht="16.5" customHeight="1">
      <c r="A105" s="39"/>
      <c r="B105" s="40"/>
      <c r="C105" s="213" t="s">
        <v>313</v>
      </c>
      <c r="D105" s="213" t="s">
        <v>247</v>
      </c>
      <c r="E105" s="214" t="s">
        <v>3322</v>
      </c>
      <c r="F105" s="215" t="s">
        <v>3323</v>
      </c>
      <c r="G105" s="216" t="s">
        <v>258</v>
      </c>
      <c r="H105" s="217">
        <v>4</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264</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264</v>
      </c>
      <c r="BM105" s="224" t="s">
        <v>4419</v>
      </c>
    </row>
    <row r="106" s="2" customFormat="1" ht="16.5" customHeight="1">
      <c r="A106" s="39"/>
      <c r="B106" s="40"/>
      <c r="C106" s="231" t="s">
        <v>8</v>
      </c>
      <c r="D106" s="231" t="s">
        <v>241</v>
      </c>
      <c r="E106" s="232" t="s">
        <v>4420</v>
      </c>
      <c r="F106" s="233" t="s">
        <v>4421</v>
      </c>
      <c r="G106" s="234" t="s">
        <v>258</v>
      </c>
      <c r="H106" s="235">
        <v>4</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4422</v>
      </c>
    </row>
    <row r="107" s="2" customFormat="1" ht="16.5" customHeight="1">
      <c r="A107" s="39"/>
      <c r="B107" s="40"/>
      <c r="C107" s="231" t="s">
        <v>322</v>
      </c>
      <c r="D107" s="231" t="s">
        <v>241</v>
      </c>
      <c r="E107" s="232" t="s">
        <v>4423</v>
      </c>
      <c r="F107" s="233" t="s">
        <v>4424</v>
      </c>
      <c r="G107" s="234" t="s">
        <v>258</v>
      </c>
      <c r="H107" s="235">
        <v>8</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4425</v>
      </c>
    </row>
    <row r="108" s="14" customFormat="1">
      <c r="A108" s="14"/>
      <c r="B108" s="253"/>
      <c r="C108" s="254"/>
      <c r="D108" s="241" t="s">
        <v>284</v>
      </c>
      <c r="E108" s="255" t="s">
        <v>19</v>
      </c>
      <c r="F108" s="256" t="s">
        <v>4426</v>
      </c>
      <c r="G108" s="254"/>
      <c r="H108" s="257">
        <v>8</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80</v>
      </c>
      <c r="AY108" s="263" t="s">
        <v>244</v>
      </c>
    </row>
    <row r="109" s="2" customFormat="1" ht="16.5" customHeight="1">
      <c r="A109" s="39"/>
      <c r="B109" s="40"/>
      <c r="C109" s="231" t="s">
        <v>327</v>
      </c>
      <c r="D109" s="231" t="s">
        <v>241</v>
      </c>
      <c r="E109" s="232" t="s">
        <v>4427</v>
      </c>
      <c r="F109" s="233" t="s">
        <v>4428</v>
      </c>
      <c r="G109" s="234" t="s">
        <v>258</v>
      </c>
      <c r="H109" s="235">
        <v>4</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364</v>
      </c>
      <c r="AT109" s="224" t="s">
        <v>241</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4429</v>
      </c>
    </row>
    <row r="110" s="2" customFormat="1" ht="16.5" customHeight="1">
      <c r="A110" s="39"/>
      <c r="B110" s="40"/>
      <c r="C110" s="231" t="s">
        <v>332</v>
      </c>
      <c r="D110" s="231" t="s">
        <v>241</v>
      </c>
      <c r="E110" s="232" t="s">
        <v>4430</v>
      </c>
      <c r="F110" s="233" t="s">
        <v>4431</v>
      </c>
      <c r="G110" s="234" t="s">
        <v>258</v>
      </c>
      <c r="H110" s="235">
        <v>4</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4432</v>
      </c>
    </row>
    <row r="111" s="2" customFormat="1" ht="16.5" customHeight="1">
      <c r="A111" s="39"/>
      <c r="B111" s="40"/>
      <c r="C111" s="231" t="s">
        <v>252</v>
      </c>
      <c r="D111" s="231" t="s">
        <v>241</v>
      </c>
      <c r="E111" s="232" t="s">
        <v>4433</v>
      </c>
      <c r="F111" s="233" t="s">
        <v>4434</v>
      </c>
      <c r="G111" s="234" t="s">
        <v>258</v>
      </c>
      <c r="H111" s="235">
        <v>4</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4435</v>
      </c>
    </row>
    <row r="112" s="2" customFormat="1" ht="24.15" customHeight="1">
      <c r="A112" s="39"/>
      <c r="B112" s="40"/>
      <c r="C112" s="213" t="s">
        <v>411</v>
      </c>
      <c r="D112" s="213" t="s">
        <v>247</v>
      </c>
      <c r="E112" s="214" t="s">
        <v>4436</v>
      </c>
      <c r="F112" s="215" t="s">
        <v>4437</v>
      </c>
      <c r="G112" s="216" t="s">
        <v>258</v>
      </c>
      <c r="H112" s="217">
        <v>4</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252</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252</v>
      </c>
      <c r="BM112" s="224" t="s">
        <v>4438</v>
      </c>
    </row>
    <row r="113" s="2" customFormat="1" ht="16.5" customHeight="1">
      <c r="A113" s="39"/>
      <c r="B113" s="40"/>
      <c r="C113" s="231" t="s">
        <v>416</v>
      </c>
      <c r="D113" s="231" t="s">
        <v>241</v>
      </c>
      <c r="E113" s="232" t="s">
        <v>4439</v>
      </c>
      <c r="F113" s="233" t="s">
        <v>4440</v>
      </c>
      <c r="G113" s="234" t="s">
        <v>258</v>
      </c>
      <c r="H113" s="235">
        <v>36</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364</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4441</v>
      </c>
    </row>
    <row r="114" s="2" customFormat="1" ht="16.5" customHeight="1">
      <c r="A114" s="39"/>
      <c r="B114" s="40"/>
      <c r="C114" s="231" t="s">
        <v>420</v>
      </c>
      <c r="D114" s="231" t="s">
        <v>241</v>
      </c>
      <c r="E114" s="232" t="s">
        <v>4442</v>
      </c>
      <c r="F114" s="233" t="s">
        <v>4443</v>
      </c>
      <c r="G114" s="234" t="s">
        <v>258</v>
      </c>
      <c r="H114" s="235">
        <v>11</v>
      </c>
      <c r="I114" s="236"/>
      <c r="J114" s="237">
        <f>ROUND(I114*H114,2)</f>
        <v>0</v>
      </c>
      <c r="K114" s="233" t="s">
        <v>359</v>
      </c>
      <c r="L114" s="238"/>
      <c r="M114" s="239" t="s">
        <v>19</v>
      </c>
      <c r="N114" s="240"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364</v>
      </c>
      <c r="AT114" s="224" t="s">
        <v>241</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4444</v>
      </c>
    </row>
    <row r="115" s="2" customFormat="1" ht="16.5" customHeight="1">
      <c r="A115" s="39"/>
      <c r="B115" s="40"/>
      <c r="C115" s="213" t="s">
        <v>424</v>
      </c>
      <c r="D115" s="213" t="s">
        <v>247</v>
      </c>
      <c r="E115" s="214" t="s">
        <v>4445</v>
      </c>
      <c r="F115" s="215" t="s">
        <v>4446</v>
      </c>
      <c r="G115" s="216" t="s">
        <v>258</v>
      </c>
      <c r="H115" s="217">
        <v>47</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252</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252</v>
      </c>
      <c r="BM115" s="224" t="s">
        <v>4447</v>
      </c>
    </row>
    <row r="116" s="14" customFormat="1">
      <c r="A116" s="14"/>
      <c r="B116" s="253"/>
      <c r="C116" s="254"/>
      <c r="D116" s="241" t="s">
        <v>284</v>
      </c>
      <c r="E116" s="255" t="s">
        <v>19</v>
      </c>
      <c r="F116" s="256" t="s">
        <v>4448</v>
      </c>
      <c r="G116" s="254"/>
      <c r="H116" s="257">
        <v>47</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80</v>
      </c>
      <c r="AY116" s="263" t="s">
        <v>244</v>
      </c>
    </row>
    <row r="117" s="12" customFormat="1" ht="25.92" customHeight="1">
      <c r="A117" s="12"/>
      <c r="B117" s="197"/>
      <c r="C117" s="198"/>
      <c r="D117" s="199" t="s">
        <v>72</v>
      </c>
      <c r="E117" s="200" t="s">
        <v>572</v>
      </c>
      <c r="F117" s="200" t="s">
        <v>3331</v>
      </c>
      <c r="G117" s="198"/>
      <c r="H117" s="198"/>
      <c r="I117" s="201"/>
      <c r="J117" s="202">
        <f>BK117</f>
        <v>0</v>
      </c>
      <c r="K117" s="198"/>
      <c r="L117" s="203"/>
      <c r="M117" s="204"/>
      <c r="N117" s="205"/>
      <c r="O117" s="205"/>
      <c r="P117" s="206">
        <f>SUM(P118:P119)</f>
        <v>0</v>
      </c>
      <c r="Q117" s="205"/>
      <c r="R117" s="206">
        <f>SUM(R118:R119)</f>
        <v>0</v>
      </c>
      <c r="S117" s="205"/>
      <c r="T117" s="207">
        <f>SUM(T118:T119)</f>
        <v>0</v>
      </c>
      <c r="U117" s="12"/>
      <c r="V117" s="12"/>
      <c r="W117" s="12"/>
      <c r="X117" s="12"/>
      <c r="Y117" s="12"/>
      <c r="Z117" s="12"/>
      <c r="AA117" s="12"/>
      <c r="AB117" s="12"/>
      <c r="AC117" s="12"/>
      <c r="AD117" s="12"/>
      <c r="AE117" s="12"/>
      <c r="AR117" s="208" t="s">
        <v>80</v>
      </c>
      <c r="AT117" s="209" t="s">
        <v>72</v>
      </c>
      <c r="AU117" s="209" t="s">
        <v>73</v>
      </c>
      <c r="AY117" s="208" t="s">
        <v>244</v>
      </c>
      <c r="BK117" s="210">
        <f>SUM(BK118:BK119)</f>
        <v>0</v>
      </c>
    </row>
    <row r="118" s="2" customFormat="1" ht="24.15" customHeight="1">
      <c r="A118" s="39"/>
      <c r="B118" s="40"/>
      <c r="C118" s="213" t="s">
        <v>7</v>
      </c>
      <c r="D118" s="213" t="s">
        <v>247</v>
      </c>
      <c r="E118" s="214" t="s">
        <v>2031</v>
      </c>
      <c r="F118" s="215" t="s">
        <v>2032</v>
      </c>
      <c r="G118" s="216" t="s">
        <v>611</v>
      </c>
      <c r="H118" s="217">
        <v>8</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391</v>
      </c>
      <c r="AT118" s="224" t="s">
        <v>247</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391</v>
      </c>
      <c r="BM118" s="224" t="s">
        <v>4449</v>
      </c>
    </row>
    <row r="119" s="2" customFormat="1" ht="21.75" customHeight="1">
      <c r="A119" s="39"/>
      <c r="B119" s="40"/>
      <c r="C119" s="213" t="s">
        <v>431</v>
      </c>
      <c r="D119" s="213" t="s">
        <v>247</v>
      </c>
      <c r="E119" s="214" t="s">
        <v>609</v>
      </c>
      <c r="F119" s="215" t="s">
        <v>610</v>
      </c>
      <c r="G119" s="216" t="s">
        <v>611</v>
      </c>
      <c r="H119" s="217">
        <v>16</v>
      </c>
      <c r="I119" s="218"/>
      <c r="J119" s="219">
        <f>ROUND(I119*H119,2)</f>
        <v>0</v>
      </c>
      <c r="K119" s="215" t="s">
        <v>359</v>
      </c>
      <c r="L119" s="45"/>
      <c r="M119" s="278" t="s">
        <v>19</v>
      </c>
      <c r="N119" s="279" t="s">
        <v>44</v>
      </c>
      <c r="O119" s="280"/>
      <c r="P119" s="281">
        <f>O119*H119</f>
        <v>0</v>
      </c>
      <c r="Q119" s="281">
        <v>0</v>
      </c>
      <c r="R119" s="281">
        <f>Q119*H119</f>
        <v>0</v>
      </c>
      <c r="S119" s="281">
        <v>0</v>
      </c>
      <c r="T119" s="282">
        <f>S119*H119</f>
        <v>0</v>
      </c>
      <c r="U119" s="39"/>
      <c r="V119" s="39"/>
      <c r="W119" s="39"/>
      <c r="X119" s="39"/>
      <c r="Y119" s="39"/>
      <c r="Z119" s="39"/>
      <c r="AA119" s="39"/>
      <c r="AB119" s="39"/>
      <c r="AC119" s="39"/>
      <c r="AD119" s="39"/>
      <c r="AE119" s="39"/>
      <c r="AR119" s="224" t="s">
        <v>391</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391</v>
      </c>
      <c r="BM119" s="224" t="s">
        <v>4450</v>
      </c>
    </row>
    <row r="120" s="2" customFormat="1" ht="6.96" customHeight="1">
      <c r="A120" s="39"/>
      <c r="B120" s="60"/>
      <c r="C120" s="61"/>
      <c r="D120" s="61"/>
      <c r="E120" s="61"/>
      <c r="F120" s="61"/>
      <c r="G120" s="61"/>
      <c r="H120" s="61"/>
      <c r="I120" s="61"/>
      <c r="J120" s="61"/>
      <c r="K120" s="61"/>
      <c r="L120" s="45"/>
      <c r="M120" s="39"/>
      <c r="O120" s="39"/>
      <c r="P120" s="39"/>
      <c r="Q120" s="39"/>
      <c r="R120" s="39"/>
      <c r="S120" s="39"/>
      <c r="T120" s="39"/>
      <c r="U120" s="39"/>
      <c r="V120" s="39"/>
      <c r="W120" s="39"/>
      <c r="X120" s="39"/>
      <c r="Y120" s="39"/>
      <c r="Z120" s="39"/>
      <c r="AA120" s="39"/>
      <c r="AB120" s="39"/>
      <c r="AC120" s="39"/>
      <c r="AD120" s="39"/>
      <c r="AE120" s="39"/>
    </row>
  </sheetData>
  <sheetProtection sheet="1" autoFilter="0" formatColumns="0" formatRows="0" objects="1" scenarios="1" spinCount="100000" saltValue="/4RZZtBdwg2udeYUaW1ENDt3fUsKa1TJTc6eQMPspclJZQeJpG0/HWax2L6NZDApKvr+ZANPMUb2gPWLbuY0Cw==" hashValue="Smzqw0Ap6ih5uOt/xBN9ZUKxE/L028cuG5aBWGnwkJ0S4+fB9xWqo/X4OEUOV2vBthPsvz4dNGw+BbHi25gL+g==" algorithmName="SHA-512" password="CC35"/>
  <autoFilter ref="C87:K119"/>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173</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4385</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ROUND((SUM(BE88:BE105)),  2)</f>
        <v>0</v>
      </c>
      <c r="G35" s="39"/>
      <c r="H35" s="39"/>
      <c r="I35" s="158">
        <v>0.20999999999999999</v>
      </c>
      <c r="J35" s="157">
        <f>ROUND(((SUM(BE88:BE105))*I35),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ROUND((SUM(BF88:BF105)),  2)</f>
        <v>0</v>
      </c>
      <c r="G36" s="39"/>
      <c r="H36" s="39"/>
      <c r="I36" s="158">
        <v>0.12</v>
      </c>
      <c r="J36" s="157">
        <f>ROUND(((SUM(BF88:BF105))*I36),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ROUND((SUM(BG88:BG105)),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ROUND((SUM(BH88:BH105)),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ROUND((SUM(BI88:BI105)),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4385</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4451</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4452</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4453</v>
      </c>
      <c r="E66" s="183"/>
      <c r="F66" s="183"/>
      <c r="G66" s="183"/>
      <c r="H66" s="183"/>
      <c r="I66" s="183"/>
      <c r="J66" s="184">
        <f>J96</f>
        <v>0</v>
      </c>
      <c r="K66" s="126"/>
      <c r="L66" s="185"/>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4385</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R02 - Stavební část</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 xml:space="preserve"> </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Pavel Pospíšil, DiS.</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f>
        <v>0</v>
      </c>
      <c r="Q88" s="97"/>
      <c r="R88" s="194">
        <f>R89</f>
        <v>0.0034999999999999996</v>
      </c>
      <c r="S88" s="97"/>
      <c r="T88" s="195">
        <f>T89</f>
        <v>0</v>
      </c>
      <c r="U88" s="39"/>
      <c r="V88" s="39"/>
      <c r="W88" s="39"/>
      <c r="X88" s="39"/>
      <c r="Y88" s="39"/>
      <c r="Z88" s="39"/>
      <c r="AA88" s="39"/>
      <c r="AB88" s="39"/>
      <c r="AC88" s="39"/>
      <c r="AD88" s="39"/>
      <c r="AE88" s="39"/>
      <c r="AT88" s="18" t="s">
        <v>72</v>
      </c>
      <c r="AU88" s="18" t="s">
        <v>224</v>
      </c>
      <c r="BK88" s="196">
        <f>BK89</f>
        <v>0</v>
      </c>
    </row>
    <row r="89" s="12" customFormat="1" ht="25.92" customHeight="1">
      <c r="A89" s="12"/>
      <c r="B89" s="197"/>
      <c r="C89" s="198"/>
      <c r="D89" s="199" t="s">
        <v>72</v>
      </c>
      <c r="E89" s="200" t="s">
        <v>84</v>
      </c>
      <c r="F89" s="200" t="s">
        <v>2357</v>
      </c>
      <c r="G89" s="198"/>
      <c r="H89" s="198"/>
      <c r="I89" s="201"/>
      <c r="J89" s="202">
        <f>BK89</f>
        <v>0</v>
      </c>
      <c r="K89" s="198"/>
      <c r="L89" s="203"/>
      <c r="M89" s="204"/>
      <c r="N89" s="205"/>
      <c r="O89" s="205"/>
      <c r="P89" s="206">
        <f>P90+P96</f>
        <v>0</v>
      </c>
      <c r="Q89" s="205"/>
      <c r="R89" s="206">
        <f>R90+R96</f>
        <v>0.0034999999999999996</v>
      </c>
      <c r="S89" s="205"/>
      <c r="T89" s="207">
        <f>T90+T96</f>
        <v>0</v>
      </c>
      <c r="U89" s="12"/>
      <c r="V89" s="12"/>
      <c r="W89" s="12"/>
      <c r="X89" s="12"/>
      <c r="Y89" s="12"/>
      <c r="Z89" s="12"/>
      <c r="AA89" s="12"/>
      <c r="AB89" s="12"/>
      <c r="AC89" s="12"/>
      <c r="AD89" s="12"/>
      <c r="AE89" s="12"/>
      <c r="AR89" s="208" t="s">
        <v>80</v>
      </c>
      <c r="AT89" s="209" t="s">
        <v>72</v>
      </c>
      <c r="AU89" s="209" t="s">
        <v>73</v>
      </c>
      <c r="AY89" s="208" t="s">
        <v>244</v>
      </c>
      <c r="BK89" s="210">
        <f>BK90+BK96</f>
        <v>0</v>
      </c>
    </row>
    <row r="90" s="12" customFormat="1" ht="22.8" customHeight="1">
      <c r="A90" s="12"/>
      <c r="B90" s="197"/>
      <c r="C90" s="198"/>
      <c r="D90" s="199" t="s">
        <v>72</v>
      </c>
      <c r="E90" s="211" t="s">
        <v>3029</v>
      </c>
      <c r="F90" s="211" t="s">
        <v>4454</v>
      </c>
      <c r="G90" s="198"/>
      <c r="H90" s="198"/>
      <c r="I90" s="201"/>
      <c r="J90" s="212">
        <f>BK90</f>
        <v>0</v>
      </c>
      <c r="K90" s="198"/>
      <c r="L90" s="203"/>
      <c r="M90" s="204"/>
      <c r="N90" s="205"/>
      <c r="O90" s="205"/>
      <c r="P90" s="206">
        <f>SUM(P91:P95)</f>
        <v>0</v>
      </c>
      <c r="Q90" s="205"/>
      <c r="R90" s="206">
        <f>SUM(R91:R95)</f>
        <v>0</v>
      </c>
      <c r="S90" s="205"/>
      <c r="T90" s="207">
        <f>SUM(T91:T95)</f>
        <v>0</v>
      </c>
      <c r="U90" s="12"/>
      <c r="V90" s="12"/>
      <c r="W90" s="12"/>
      <c r="X90" s="12"/>
      <c r="Y90" s="12"/>
      <c r="Z90" s="12"/>
      <c r="AA90" s="12"/>
      <c r="AB90" s="12"/>
      <c r="AC90" s="12"/>
      <c r="AD90" s="12"/>
      <c r="AE90" s="12"/>
      <c r="AR90" s="208" t="s">
        <v>80</v>
      </c>
      <c r="AT90" s="209" t="s">
        <v>72</v>
      </c>
      <c r="AU90" s="209" t="s">
        <v>80</v>
      </c>
      <c r="AY90" s="208" t="s">
        <v>244</v>
      </c>
      <c r="BK90" s="210">
        <f>SUM(BK91:BK95)</f>
        <v>0</v>
      </c>
    </row>
    <row r="91" s="2" customFormat="1" ht="33" customHeight="1">
      <c r="A91" s="39"/>
      <c r="B91" s="40"/>
      <c r="C91" s="213" t="s">
        <v>80</v>
      </c>
      <c r="D91" s="213" t="s">
        <v>247</v>
      </c>
      <c r="E91" s="214" t="s">
        <v>4455</v>
      </c>
      <c r="F91" s="215" t="s">
        <v>4456</v>
      </c>
      <c r="G91" s="216" t="s">
        <v>250</v>
      </c>
      <c r="H91" s="217">
        <v>8</v>
      </c>
      <c r="I91" s="218"/>
      <c r="J91" s="219">
        <f>ROUND(I91*H91,2)</f>
        <v>0</v>
      </c>
      <c r="K91" s="215" t="s">
        <v>251</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279</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4457</v>
      </c>
    </row>
    <row r="92" s="2" customFormat="1">
      <c r="A92" s="39"/>
      <c r="B92" s="40"/>
      <c r="C92" s="41"/>
      <c r="D92" s="226" t="s">
        <v>254</v>
      </c>
      <c r="E92" s="41"/>
      <c r="F92" s="227" t="s">
        <v>4458</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254</v>
      </c>
      <c r="AU92" s="18" t="s">
        <v>82</v>
      </c>
    </row>
    <row r="93" s="2" customFormat="1">
      <c r="A93" s="39"/>
      <c r="B93" s="40"/>
      <c r="C93" s="41"/>
      <c r="D93" s="241" t="s">
        <v>282</v>
      </c>
      <c r="E93" s="41"/>
      <c r="F93" s="242" t="s">
        <v>4459</v>
      </c>
      <c r="G93" s="41"/>
      <c r="H93" s="41"/>
      <c r="I93" s="228"/>
      <c r="J93" s="41"/>
      <c r="K93" s="41"/>
      <c r="L93" s="45"/>
      <c r="M93" s="229"/>
      <c r="N93" s="230"/>
      <c r="O93" s="85"/>
      <c r="P93" s="85"/>
      <c r="Q93" s="85"/>
      <c r="R93" s="85"/>
      <c r="S93" s="85"/>
      <c r="T93" s="86"/>
      <c r="U93" s="39"/>
      <c r="V93" s="39"/>
      <c r="W93" s="39"/>
      <c r="X93" s="39"/>
      <c r="Y93" s="39"/>
      <c r="Z93" s="39"/>
      <c r="AA93" s="39"/>
      <c r="AB93" s="39"/>
      <c r="AC93" s="39"/>
      <c r="AD93" s="39"/>
      <c r="AE93" s="39"/>
      <c r="AT93" s="18" t="s">
        <v>282</v>
      </c>
      <c r="AU93" s="18" t="s">
        <v>82</v>
      </c>
    </row>
    <row r="94" s="2" customFormat="1" ht="33" customHeight="1">
      <c r="A94" s="39"/>
      <c r="B94" s="40"/>
      <c r="C94" s="213" t="s">
        <v>82</v>
      </c>
      <c r="D94" s="213" t="s">
        <v>247</v>
      </c>
      <c r="E94" s="214" t="s">
        <v>4460</v>
      </c>
      <c r="F94" s="215" t="s">
        <v>4461</v>
      </c>
      <c r="G94" s="216" t="s">
        <v>250</v>
      </c>
      <c r="H94" s="217">
        <v>8</v>
      </c>
      <c r="I94" s="218"/>
      <c r="J94" s="219">
        <f>ROUND(I94*H94,2)</f>
        <v>0</v>
      </c>
      <c r="K94" s="215" t="s">
        <v>251</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279</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4462</v>
      </c>
    </row>
    <row r="95" s="2" customFormat="1">
      <c r="A95" s="39"/>
      <c r="B95" s="40"/>
      <c r="C95" s="41"/>
      <c r="D95" s="226" t="s">
        <v>254</v>
      </c>
      <c r="E95" s="41"/>
      <c r="F95" s="227" t="s">
        <v>4463</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254</v>
      </c>
      <c r="AU95" s="18" t="s">
        <v>82</v>
      </c>
    </row>
    <row r="96" s="12" customFormat="1" ht="22.8" customHeight="1">
      <c r="A96" s="12"/>
      <c r="B96" s="197"/>
      <c r="C96" s="198"/>
      <c r="D96" s="199" t="s">
        <v>72</v>
      </c>
      <c r="E96" s="211" t="s">
        <v>3076</v>
      </c>
      <c r="F96" s="211" t="s">
        <v>4464</v>
      </c>
      <c r="G96" s="198"/>
      <c r="H96" s="198"/>
      <c r="I96" s="201"/>
      <c r="J96" s="212">
        <f>BK96</f>
        <v>0</v>
      </c>
      <c r="K96" s="198"/>
      <c r="L96" s="203"/>
      <c r="M96" s="204"/>
      <c r="N96" s="205"/>
      <c r="O96" s="205"/>
      <c r="P96" s="206">
        <f>SUM(P97:P105)</f>
        <v>0</v>
      </c>
      <c r="Q96" s="205"/>
      <c r="R96" s="206">
        <f>SUM(R97:R105)</f>
        <v>0.0034999999999999996</v>
      </c>
      <c r="S96" s="205"/>
      <c r="T96" s="207">
        <f>SUM(T97:T105)</f>
        <v>0</v>
      </c>
      <c r="U96" s="12"/>
      <c r="V96" s="12"/>
      <c r="W96" s="12"/>
      <c r="X96" s="12"/>
      <c r="Y96" s="12"/>
      <c r="Z96" s="12"/>
      <c r="AA96" s="12"/>
      <c r="AB96" s="12"/>
      <c r="AC96" s="12"/>
      <c r="AD96" s="12"/>
      <c r="AE96" s="12"/>
      <c r="AR96" s="208" t="s">
        <v>80</v>
      </c>
      <c r="AT96" s="209" t="s">
        <v>72</v>
      </c>
      <c r="AU96" s="209" t="s">
        <v>80</v>
      </c>
      <c r="AY96" s="208" t="s">
        <v>244</v>
      </c>
      <c r="BK96" s="210">
        <f>SUM(BK97:BK105)</f>
        <v>0</v>
      </c>
    </row>
    <row r="97" s="2" customFormat="1" ht="21.75" customHeight="1">
      <c r="A97" s="39"/>
      <c r="B97" s="40"/>
      <c r="C97" s="213" t="s">
        <v>243</v>
      </c>
      <c r="D97" s="213" t="s">
        <v>247</v>
      </c>
      <c r="E97" s="214" t="s">
        <v>4465</v>
      </c>
      <c r="F97" s="215" t="s">
        <v>4466</v>
      </c>
      <c r="G97" s="216" t="s">
        <v>339</v>
      </c>
      <c r="H97" s="217">
        <v>20</v>
      </c>
      <c r="I97" s="218"/>
      <c r="J97" s="219">
        <f>ROUND(I97*H97,2)</f>
        <v>0</v>
      </c>
      <c r="K97" s="215" t="s">
        <v>251</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264</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264</v>
      </c>
      <c r="BM97" s="224" t="s">
        <v>4467</v>
      </c>
    </row>
    <row r="98" s="2" customFormat="1">
      <c r="A98" s="39"/>
      <c r="B98" s="40"/>
      <c r="C98" s="41"/>
      <c r="D98" s="226" t="s">
        <v>254</v>
      </c>
      <c r="E98" s="41"/>
      <c r="F98" s="227" t="s">
        <v>4468</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254</v>
      </c>
      <c r="AU98" s="18" t="s">
        <v>82</v>
      </c>
    </row>
    <row r="99" s="2" customFormat="1" ht="16.5" customHeight="1">
      <c r="A99" s="39"/>
      <c r="B99" s="40"/>
      <c r="C99" s="231" t="s">
        <v>264</v>
      </c>
      <c r="D99" s="231" t="s">
        <v>241</v>
      </c>
      <c r="E99" s="232" t="s">
        <v>4469</v>
      </c>
      <c r="F99" s="233" t="s">
        <v>4470</v>
      </c>
      <c r="G99" s="234" t="s">
        <v>4251</v>
      </c>
      <c r="H99" s="235">
        <v>2</v>
      </c>
      <c r="I99" s="236"/>
      <c r="J99" s="237">
        <f>ROUND(I99*H99,2)</f>
        <v>0</v>
      </c>
      <c r="K99" s="233" t="s">
        <v>251</v>
      </c>
      <c r="L99" s="238"/>
      <c r="M99" s="239" t="s">
        <v>19</v>
      </c>
      <c r="N99" s="240" t="s">
        <v>44</v>
      </c>
      <c r="O99" s="85"/>
      <c r="P99" s="222">
        <f>O99*H99</f>
        <v>0</v>
      </c>
      <c r="Q99" s="222">
        <v>0.001</v>
      </c>
      <c r="R99" s="222">
        <f>Q99*H99</f>
        <v>0.002</v>
      </c>
      <c r="S99" s="222">
        <v>0</v>
      </c>
      <c r="T99" s="223">
        <f>S99*H99</f>
        <v>0</v>
      </c>
      <c r="U99" s="39"/>
      <c r="V99" s="39"/>
      <c r="W99" s="39"/>
      <c r="X99" s="39"/>
      <c r="Y99" s="39"/>
      <c r="Z99" s="39"/>
      <c r="AA99" s="39"/>
      <c r="AB99" s="39"/>
      <c r="AC99" s="39"/>
      <c r="AD99" s="39"/>
      <c r="AE99" s="39"/>
      <c r="AR99" s="224" t="s">
        <v>263</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264</v>
      </c>
      <c r="BM99" s="224" t="s">
        <v>4471</v>
      </c>
    </row>
    <row r="100" s="2" customFormat="1">
      <c r="A100" s="39"/>
      <c r="B100" s="40"/>
      <c r="C100" s="41"/>
      <c r="D100" s="241" t="s">
        <v>282</v>
      </c>
      <c r="E100" s="41"/>
      <c r="F100" s="242" t="s">
        <v>4472</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282</v>
      </c>
      <c r="AU100" s="18" t="s">
        <v>82</v>
      </c>
    </row>
    <row r="101" s="2" customFormat="1" ht="16.5" customHeight="1">
      <c r="A101" s="39"/>
      <c r="B101" s="40"/>
      <c r="C101" s="231" t="s">
        <v>269</v>
      </c>
      <c r="D101" s="231" t="s">
        <v>241</v>
      </c>
      <c r="E101" s="232" t="s">
        <v>4473</v>
      </c>
      <c r="F101" s="233" t="s">
        <v>4474</v>
      </c>
      <c r="G101" s="234" t="s">
        <v>339</v>
      </c>
      <c r="H101" s="235">
        <v>5</v>
      </c>
      <c r="I101" s="236"/>
      <c r="J101" s="237">
        <f>ROUND(I101*H101,2)</f>
        <v>0</v>
      </c>
      <c r="K101" s="233" t="s">
        <v>251</v>
      </c>
      <c r="L101" s="238"/>
      <c r="M101" s="239" t="s">
        <v>19</v>
      </c>
      <c r="N101" s="240" t="s">
        <v>44</v>
      </c>
      <c r="O101" s="85"/>
      <c r="P101" s="222">
        <f>O101*H101</f>
        <v>0</v>
      </c>
      <c r="Q101" s="222">
        <v>0.00029999999999999997</v>
      </c>
      <c r="R101" s="222">
        <f>Q101*H101</f>
        <v>0.0014999999999999998</v>
      </c>
      <c r="S101" s="222">
        <v>0</v>
      </c>
      <c r="T101" s="223">
        <f>S101*H101</f>
        <v>0</v>
      </c>
      <c r="U101" s="39"/>
      <c r="V101" s="39"/>
      <c r="W101" s="39"/>
      <c r="X101" s="39"/>
      <c r="Y101" s="39"/>
      <c r="Z101" s="39"/>
      <c r="AA101" s="39"/>
      <c r="AB101" s="39"/>
      <c r="AC101" s="39"/>
      <c r="AD101" s="39"/>
      <c r="AE101" s="39"/>
      <c r="AR101" s="224" t="s">
        <v>263</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264</v>
      </c>
      <c r="BM101" s="224" t="s">
        <v>4475</v>
      </c>
    </row>
    <row r="102" s="2" customFormat="1">
      <c r="A102" s="39"/>
      <c r="B102" s="40"/>
      <c r="C102" s="41"/>
      <c r="D102" s="241" t="s">
        <v>282</v>
      </c>
      <c r="E102" s="41"/>
      <c r="F102" s="242" t="s">
        <v>4476</v>
      </c>
      <c r="G102" s="41"/>
      <c r="H102" s="41"/>
      <c r="I102" s="228"/>
      <c r="J102" s="41"/>
      <c r="K102" s="41"/>
      <c r="L102" s="45"/>
      <c r="M102" s="229"/>
      <c r="N102" s="230"/>
      <c r="O102" s="85"/>
      <c r="P102" s="85"/>
      <c r="Q102" s="85"/>
      <c r="R102" s="85"/>
      <c r="S102" s="85"/>
      <c r="T102" s="86"/>
      <c r="U102" s="39"/>
      <c r="V102" s="39"/>
      <c r="W102" s="39"/>
      <c r="X102" s="39"/>
      <c r="Y102" s="39"/>
      <c r="Z102" s="39"/>
      <c r="AA102" s="39"/>
      <c r="AB102" s="39"/>
      <c r="AC102" s="39"/>
      <c r="AD102" s="39"/>
      <c r="AE102" s="39"/>
      <c r="AT102" s="18" t="s">
        <v>282</v>
      </c>
      <c r="AU102" s="18" t="s">
        <v>82</v>
      </c>
    </row>
    <row r="103" s="2" customFormat="1" ht="16.5" customHeight="1">
      <c r="A103" s="39"/>
      <c r="B103" s="40"/>
      <c r="C103" s="213" t="s">
        <v>275</v>
      </c>
      <c r="D103" s="213" t="s">
        <v>247</v>
      </c>
      <c r="E103" s="214" t="s">
        <v>4477</v>
      </c>
      <c r="F103" s="215" t="s">
        <v>4478</v>
      </c>
      <c r="G103" s="216" t="s">
        <v>339</v>
      </c>
      <c r="H103" s="217">
        <v>5</v>
      </c>
      <c r="I103" s="218"/>
      <c r="J103" s="219">
        <f>ROUND(I103*H103,2)</f>
        <v>0</v>
      </c>
      <c r="K103" s="215" t="s">
        <v>251</v>
      </c>
      <c r="L103" s="45"/>
      <c r="M103" s="220" t="s">
        <v>19</v>
      </c>
      <c r="N103" s="221"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264</v>
      </c>
      <c r="AT103" s="224" t="s">
        <v>247</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264</v>
      </c>
      <c r="BM103" s="224" t="s">
        <v>4479</v>
      </c>
    </row>
    <row r="104" s="2" customFormat="1">
      <c r="A104" s="39"/>
      <c r="B104" s="40"/>
      <c r="C104" s="41"/>
      <c r="D104" s="226" t="s">
        <v>254</v>
      </c>
      <c r="E104" s="41"/>
      <c r="F104" s="227" t="s">
        <v>4480</v>
      </c>
      <c r="G104" s="41"/>
      <c r="H104" s="41"/>
      <c r="I104" s="228"/>
      <c r="J104" s="41"/>
      <c r="K104" s="41"/>
      <c r="L104" s="45"/>
      <c r="M104" s="229"/>
      <c r="N104" s="230"/>
      <c r="O104" s="85"/>
      <c r="P104" s="85"/>
      <c r="Q104" s="85"/>
      <c r="R104" s="85"/>
      <c r="S104" s="85"/>
      <c r="T104" s="86"/>
      <c r="U104" s="39"/>
      <c r="V104" s="39"/>
      <c r="W104" s="39"/>
      <c r="X104" s="39"/>
      <c r="Y104" s="39"/>
      <c r="Z104" s="39"/>
      <c r="AA104" s="39"/>
      <c r="AB104" s="39"/>
      <c r="AC104" s="39"/>
      <c r="AD104" s="39"/>
      <c r="AE104" s="39"/>
      <c r="AT104" s="18" t="s">
        <v>254</v>
      </c>
      <c r="AU104" s="18" t="s">
        <v>82</v>
      </c>
    </row>
    <row r="105" s="2" customFormat="1">
      <c r="A105" s="39"/>
      <c r="B105" s="40"/>
      <c r="C105" s="41"/>
      <c r="D105" s="241" t="s">
        <v>282</v>
      </c>
      <c r="E105" s="41"/>
      <c r="F105" s="242" t="s">
        <v>4476</v>
      </c>
      <c r="G105" s="41"/>
      <c r="H105" s="41"/>
      <c r="I105" s="228"/>
      <c r="J105" s="41"/>
      <c r="K105" s="41"/>
      <c r="L105" s="45"/>
      <c r="M105" s="284"/>
      <c r="N105" s="285"/>
      <c r="O105" s="280"/>
      <c r="P105" s="280"/>
      <c r="Q105" s="280"/>
      <c r="R105" s="280"/>
      <c r="S105" s="280"/>
      <c r="T105" s="286"/>
      <c r="U105" s="39"/>
      <c r="V105" s="39"/>
      <c r="W105" s="39"/>
      <c r="X105" s="39"/>
      <c r="Y105" s="39"/>
      <c r="Z105" s="39"/>
      <c r="AA105" s="39"/>
      <c r="AB105" s="39"/>
      <c r="AC105" s="39"/>
      <c r="AD105" s="39"/>
      <c r="AE105" s="39"/>
      <c r="AT105" s="18" t="s">
        <v>282</v>
      </c>
      <c r="AU105" s="18" t="s">
        <v>82</v>
      </c>
    </row>
    <row r="106" s="2" customFormat="1" ht="6.96" customHeight="1">
      <c r="A106" s="39"/>
      <c r="B106" s="60"/>
      <c r="C106" s="61"/>
      <c r="D106" s="61"/>
      <c r="E106" s="61"/>
      <c r="F106" s="61"/>
      <c r="G106" s="61"/>
      <c r="H106" s="61"/>
      <c r="I106" s="61"/>
      <c r="J106" s="61"/>
      <c r="K106" s="61"/>
      <c r="L106" s="45"/>
      <c r="M106" s="39"/>
      <c r="O106" s="39"/>
      <c r="P106" s="39"/>
      <c r="Q106" s="39"/>
      <c r="R106" s="39"/>
      <c r="S106" s="39"/>
      <c r="T106" s="39"/>
      <c r="U106" s="39"/>
      <c r="V106" s="39"/>
      <c r="W106" s="39"/>
      <c r="X106" s="39"/>
      <c r="Y106" s="39"/>
      <c r="Z106" s="39"/>
      <c r="AA106" s="39"/>
      <c r="AB106" s="39"/>
      <c r="AC106" s="39"/>
      <c r="AD106" s="39"/>
      <c r="AE106" s="39"/>
    </row>
  </sheetData>
  <sheetProtection sheet="1" autoFilter="0" formatColumns="0" formatRows="0" objects="1" scenarios="1" spinCount="100000" saltValue="PZXUx/13o5BX6J8BNQMlmyPvUExot8JzdW48/UzvLAwNWUiJ5TJ6e45LKSDAWAHo/hiaEojSJUbAEcmzjFGuLA==" hashValue="ApM5fX7j/+Xth9eEMgMk5F1par5JkaYK6nEA98/xrVKfNQYMMlbMDnVBdlpN5SUNDxGd7Y7KJTwxE1t+HmQ9xA==" algorithmName="SHA-512" password="CC35"/>
  <autoFilter ref="C87:K105"/>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61283"/>
    <hyperlink ref="F95" r:id="rId2" display="https://podminky.urs.cz/item/CS_URS_2026_01/460431293"/>
    <hyperlink ref="F98" r:id="rId3" display="https://podminky.urs.cz/item/CS_URS_2026_01/181951114"/>
    <hyperlink ref="F104" r:id="rId4"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174</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4385</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ROUND(J86,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ROUND((SUM(BE86:BE90)),  2)</f>
        <v>0</v>
      </c>
      <c r="G35" s="39"/>
      <c r="H35" s="39"/>
      <c r="I35" s="158">
        <v>0.20999999999999999</v>
      </c>
      <c r="J35" s="157">
        <f>ROUND(((SUM(BE86:BE90))*I35),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ROUND((SUM(BF86:BF90)),  2)</f>
        <v>0</v>
      </c>
      <c r="G36" s="39"/>
      <c r="H36" s="39"/>
      <c r="I36" s="158">
        <v>0.12</v>
      </c>
      <c r="J36" s="157">
        <f>ROUND(((SUM(BF86:BF90))*I36),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ROUND((SUM(BG86:BG90)),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ROUND((SUM(BH86:BH90)),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ROUND((SUM(BI86:BI90)),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4385</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J86</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4481</v>
      </c>
      <c r="E64" s="178"/>
      <c r="F64" s="178"/>
      <c r="G64" s="178"/>
      <c r="H64" s="178"/>
      <c r="I64" s="178"/>
      <c r="J64" s="179">
        <f>J87</f>
        <v>0</v>
      </c>
      <c r="K64" s="176"/>
      <c r="L64" s="180"/>
      <c r="S64" s="9"/>
      <c r="T64" s="9"/>
      <c r="U64" s="9"/>
      <c r="V64" s="9"/>
      <c r="W64" s="9"/>
      <c r="X64" s="9"/>
      <c r="Y64" s="9"/>
      <c r="Z64" s="9"/>
      <c r="AA64" s="9"/>
      <c r="AB64" s="9"/>
      <c r="AC64" s="9"/>
      <c r="AD64" s="9"/>
      <c r="AE64" s="9"/>
    </row>
    <row r="65" hidden="1" s="2" customFormat="1" ht="21.84" customHeight="1">
      <c r="A65" s="39"/>
      <c r="B65" s="40"/>
      <c r="C65" s="41"/>
      <c r="D65" s="41"/>
      <c r="E65" s="41"/>
      <c r="F65" s="41"/>
      <c r="G65" s="41"/>
      <c r="H65" s="41"/>
      <c r="I65" s="41"/>
      <c r="J65" s="41"/>
      <c r="K65" s="41"/>
      <c r="L65" s="145"/>
      <c r="S65" s="39"/>
      <c r="T65" s="39"/>
      <c r="U65" s="39"/>
      <c r="V65" s="39"/>
      <c r="W65" s="39"/>
      <c r="X65" s="39"/>
      <c r="Y65" s="39"/>
      <c r="Z65" s="39"/>
      <c r="AA65" s="39"/>
      <c r="AB65" s="39"/>
      <c r="AC65" s="39"/>
      <c r="AD65" s="39"/>
      <c r="AE65" s="39"/>
    </row>
    <row r="66" hidden="1" s="2" customFormat="1" ht="6.96" customHeight="1">
      <c r="A66" s="39"/>
      <c r="B66" s="60"/>
      <c r="C66" s="61"/>
      <c r="D66" s="61"/>
      <c r="E66" s="61"/>
      <c r="F66" s="61"/>
      <c r="G66" s="61"/>
      <c r="H66" s="61"/>
      <c r="I66" s="61"/>
      <c r="J66" s="61"/>
      <c r="K66" s="61"/>
      <c r="L66" s="145"/>
      <c r="S66" s="39"/>
      <c r="T66" s="39"/>
      <c r="U66" s="39"/>
      <c r="V66" s="39"/>
      <c r="W66" s="39"/>
      <c r="X66" s="39"/>
      <c r="Y66" s="39"/>
      <c r="Z66" s="39"/>
      <c r="AA66" s="39"/>
      <c r="AB66" s="39"/>
      <c r="AC66" s="39"/>
      <c r="AD66" s="39"/>
      <c r="AE66" s="39"/>
    </row>
    <row r="67" hidden="1"/>
    <row r="68" hidden="1"/>
    <row r="69" hidden="1"/>
    <row r="70" s="2" customFormat="1" ht="6.96" customHeight="1">
      <c r="A70" s="39"/>
      <c r="B70" s="62"/>
      <c r="C70" s="63"/>
      <c r="D70" s="63"/>
      <c r="E70" s="63"/>
      <c r="F70" s="63"/>
      <c r="G70" s="63"/>
      <c r="H70" s="63"/>
      <c r="I70" s="63"/>
      <c r="J70" s="63"/>
      <c r="K70" s="63"/>
      <c r="L70" s="145"/>
      <c r="S70" s="39"/>
      <c r="T70" s="39"/>
      <c r="U70" s="39"/>
      <c r="V70" s="39"/>
      <c r="W70" s="39"/>
      <c r="X70" s="39"/>
      <c r="Y70" s="39"/>
      <c r="Z70" s="39"/>
      <c r="AA70" s="39"/>
      <c r="AB70" s="39"/>
      <c r="AC70" s="39"/>
      <c r="AD70" s="39"/>
      <c r="AE70" s="39"/>
    </row>
    <row r="71" s="2" customFormat="1" ht="24.96" customHeight="1">
      <c r="A71" s="39"/>
      <c r="B71" s="40"/>
      <c r="C71" s="24" t="s">
        <v>228</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6.96" customHeight="1">
      <c r="A72" s="39"/>
      <c r="B72" s="40"/>
      <c r="C72" s="41"/>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2" customHeight="1">
      <c r="A73" s="39"/>
      <c r="B73" s="40"/>
      <c r="C73" s="33" t="s">
        <v>16</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6.5" customHeight="1">
      <c r="A74" s="39"/>
      <c r="B74" s="40"/>
      <c r="C74" s="41"/>
      <c r="D74" s="41"/>
      <c r="E74" s="170" t="str">
        <f>E7</f>
        <v>Oprava zabezpečovacího zařízení v ŽST Doudleby n. O.</v>
      </c>
      <c r="F74" s="33"/>
      <c r="G74" s="33"/>
      <c r="H74" s="33"/>
      <c r="I74" s="41"/>
      <c r="J74" s="41"/>
      <c r="K74" s="41"/>
      <c r="L74" s="145"/>
      <c r="S74" s="39"/>
      <c r="T74" s="39"/>
      <c r="U74" s="39"/>
      <c r="V74" s="39"/>
      <c r="W74" s="39"/>
      <c r="X74" s="39"/>
      <c r="Y74" s="39"/>
      <c r="Z74" s="39"/>
      <c r="AA74" s="39"/>
      <c r="AB74" s="39"/>
      <c r="AC74" s="39"/>
      <c r="AD74" s="39"/>
      <c r="AE74" s="39"/>
    </row>
    <row r="75" s="1" customFormat="1" ht="12" customHeight="1">
      <c r="B75" s="22"/>
      <c r="C75" s="33" t="s">
        <v>217</v>
      </c>
      <c r="D75" s="23"/>
      <c r="E75" s="23"/>
      <c r="F75" s="23"/>
      <c r="G75" s="23"/>
      <c r="H75" s="23"/>
      <c r="I75" s="23"/>
      <c r="J75" s="23"/>
      <c r="K75" s="23"/>
      <c r="L75" s="21"/>
    </row>
    <row r="76" s="2" customFormat="1" ht="16.5" customHeight="1">
      <c r="A76" s="39"/>
      <c r="B76" s="40"/>
      <c r="C76" s="41"/>
      <c r="D76" s="41"/>
      <c r="E76" s="170" t="s">
        <v>4385</v>
      </c>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219</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70" t="str">
        <f>E11</f>
        <v>R04 - ON</v>
      </c>
      <c r="F78" s="41"/>
      <c r="G78" s="41"/>
      <c r="H78" s="41"/>
      <c r="I78" s="41"/>
      <c r="J78" s="41"/>
      <c r="K78" s="41"/>
      <c r="L78" s="145"/>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21</v>
      </c>
      <c r="D80" s="41"/>
      <c r="E80" s="41"/>
      <c r="F80" s="28" t="str">
        <f>F14</f>
        <v>ŽST Doudleby nad Orlicí</v>
      </c>
      <c r="G80" s="41"/>
      <c r="H80" s="41"/>
      <c r="I80" s="33" t="s">
        <v>23</v>
      </c>
      <c r="J80" s="73" t="str">
        <f>IF(J14="","",J14)</f>
        <v>23. 6. 2026</v>
      </c>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5.15" customHeight="1">
      <c r="A82" s="39"/>
      <c r="B82" s="40"/>
      <c r="C82" s="33" t="s">
        <v>25</v>
      </c>
      <c r="D82" s="41"/>
      <c r="E82" s="41"/>
      <c r="F82" s="28" t="str">
        <f>E17</f>
        <v>Správa železnic, státní organizace, OŘ HK</v>
      </c>
      <c r="G82" s="41"/>
      <c r="H82" s="41"/>
      <c r="I82" s="33" t="s">
        <v>31</v>
      </c>
      <c r="J82" s="37" t="str">
        <f>E23</f>
        <v>Signal Projekt, s.r.o.</v>
      </c>
      <c r="K82" s="41"/>
      <c r="L82" s="145"/>
      <c r="S82" s="39"/>
      <c r="T82" s="39"/>
      <c r="U82" s="39"/>
      <c r="V82" s="39"/>
      <c r="W82" s="39"/>
      <c r="X82" s="39"/>
      <c r="Y82" s="39"/>
      <c r="Z82" s="39"/>
      <c r="AA82" s="39"/>
      <c r="AB82" s="39"/>
      <c r="AC82" s="39"/>
      <c r="AD82" s="39"/>
      <c r="AE82" s="39"/>
    </row>
    <row r="83" s="2" customFormat="1" ht="15.15" customHeight="1">
      <c r="A83" s="39"/>
      <c r="B83" s="40"/>
      <c r="C83" s="33" t="s">
        <v>29</v>
      </c>
      <c r="D83" s="41"/>
      <c r="E83" s="41"/>
      <c r="F83" s="28" t="str">
        <f>IF(E20="","",E20)</f>
        <v>Vyplň údaj</v>
      </c>
      <c r="G83" s="41"/>
      <c r="H83" s="41"/>
      <c r="I83" s="33" t="s">
        <v>35</v>
      </c>
      <c r="J83" s="37" t="str">
        <f>E26</f>
        <v>Martin Vánský</v>
      </c>
      <c r="K83" s="41"/>
      <c r="L83" s="145"/>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11" customFormat="1" ht="29.28" customHeight="1">
      <c r="A85" s="186"/>
      <c r="B85" s="187"/>
      <c r="C85" s="188" t="s">
        <v>229</v>
      </c>
      <c r="D85" s="189" t="s">
        <v>58</v>
      </c>
      <c r="E85" s="189" t="s">
        <v>54</v>
      </c>
      <c r="F85" s="189" t="s">
        <v>55</v>
      </c>
      <c r="G85" s="189" t="s">
        <v>230</v>
      </c>
      <c r="H85" s="189" t="s">
        <v>231</v>
      </c>
      <c r="I85" s="189" t="s">
        <v>232</v>
      </c>
      <c r="J85" s="189" t="s">
        <v>223</v>
      </c>
      <c r="K85" s="190" t="s">
        <v>233</v>
      </c>
      <c r="L85" s="191"/>
      <c r="M85" s="93" t="s">
        <v>19</v>
      </c>
      <c r="N85" s="94" t="s">
        <v>43</v>
      </c>
      <c r="O85" s="94" t="s">
        <v>234</v>
      </c>
      <c r="P85" s="94" t="s">
        <v>235</v>
      </c>
      <c r="Q85" s="94" t="s">
        <v>236</v>
      </c>
      <c r="R85" s="94" t="s">
        <v>237</v>
      </c>
      <c r="S85" s="94" t="s">
        <v>238</v>
      </c>
      <c r="T85" s="95" t="s">
        <v>239</v>
      </c>
      <c r="U85" s="186"/>
      <c r="V85" s="186"/>
      <c r="W85" s="186"/>
      <c r="X85" s="186"/>
      <c r="Y85" s="186"/>
      <c r="Z85" s="186"/>
      <c r="AA85" s="186"/>
      <c r="AB85" s="186"/>
      <c r="AC85" s="186"/>
      <c r="AD85" s="186"/>
      <c r="AE85" s="186"/>
    </row>
    <row r="86" s="2" customFormat="1" ht="22.8" customHeight="1">
      <c r="A86" s="39"/>
      <c r="B86" s="40"/>
      <c r="C86" s="100" t="s">
        <v>240</v>
      </c>
      <c r="D86" s="41"/>
      <c r="E86" s="41"/>
      <c r="F86" s="41"/>
      <c r="G86" s="41"/>
      <c r="H86" s="41"/>
      <c r="I86" s="41"/>
      <c r="J86" s="192">
        <f>BK86</f>
        <v>0</v>
      </c>
      <c r="K86" s="41"/>
      <c r="L86" s="45"/>
      <c r="M86" s="96"/>
      <c r="N86" s="193"/>
      <c r="O86" s="97"/>
      <c r="P86" s="194">
        <f>P87</f>
        <v>0</v>
      </c>
      <c r="Q86" s="97"/>
      <c r="R86" s="194">
        <f>R87</f>
        <v>0</v>
      </c>
      <c r="S86" s="97"/>
      <c r="T86" s="195">
        <f>T87</f>
        <v>0</v>
      </c>
      <c r="U86" s="39"/>
      <c r="V86" s="39"/>
      <c r="W86" s="39"/>
      <c r="X86" s="39"/>
      <c r="Y86" s="39"/>
      <c r="Z86" s="39"/>
      <c r="AA86" s="39"/>
      <c r="AB86" s="39"/>
      <c r="AC86" s="39"/>
      <c r="AD86" s="39"/>
      <c r="AE86" s="39"/>
      <c r="AT86" s="18" t="s">
        <v>72</v>
      </c>
      <c r="AU86" s="18" t="s">
        <v>224</v>
      </c>
      <c r="BK86" s="196">
        <f>BK87</f>
        <v>0</v>
      </c>
    </row>
    <row r="87" s="12" customFormat="1" ht="25.92" customHeight="1">
      <c r="A87" s="12"/>
      <c r="B87" s="197"/>
      <c r="C87" s="198"/>
      <c r="D87" s="199" t="s">
        <v>72</v>
      </c>
      <c r="E87" s="200" t="s">
        <v>4482</v>
      </c>
      <c r="F87" s="200" t="s">
        <v>4483</v>
      </c>
      <c r="G87" s="198"/>
      <c r="H87" s="198"/>
      <c r="I87" s="201"/>
      <c r="J87" s="202">
        <f>BK87</f>
        <v>0</v>
      </c>
      <c r="K87" s="198"/>
      <c r="L87" s="203"/>
      <c r="M87" s="204"/>
      <c r="N87" s="205"/>
      <c r="O87" s="205"/>
      <c r="P87" s="206">
        <f>SUM(P88:P90)</f>
        <v>0</v>
      </c>
      <c r="Q87" s="205"/>
      <c r="R87" s="206">
        <f>SUM(R88:R90)</f>
        <v>0</v>
      </c>
      <c r="S87" s="205"/>
      <c r="T87" s="207">
        <f>SUM(T88:T90)</f>
        <v>0</v>
      </c>
      <c r="U87" s="12"/>
      <c r="V87" s="12"/>
      <c r="W87" s="12"/>
      <c r="X87" s="12"/>
      <c r="Y87" s="12"/>
      <c r="Z87" s="12"/>
      <c r="AA87" s="12"/>
      <c r="AB87" s="12"/>
      <c r="AC87" s="12"/>
      <c r="AD87" s="12"/>
      <c r="AE87" s="12"/>
      <c r="AR87" s="208" t="s">
        <v>80</v>
      </c>
      <c r="AT87" s="209" t="s">
        <v>72</v>
      </c>
      <c r="AU87" s="209" t="s">
        <v>73</v>
      </c>
      <c r="AY87" s="208" t="s">
        <v>244</v>
      </c>
      <c r="BK87" s="210">
        <f>SUM(BK88:BK90)</f>
        <v>0</v>
      </c>
    </row>
    <row r="88" s="2" customFormat="1" ht="49.05" customHeight="1">
      <c r="A88" s="39"/>
      <c r="B88" s="40"/>
      <c r="C88" s="213" t="s">
        <v>80</v>
      </c>
      <c r="D88" s="213" t="s">
        <v>247</v>
      </c>
      <c r="E88" s="214" t="s">
        <v>4282</v>
      </c>
      <c r="F88" s="215" t="s">
        <v>4283</v>
      </c>
      <c r="G88" s="216" t="s">
        <v>258</v>
      </c>
      <c r="H88" s="217">
        <v>1</v>
      </c>
      <c r="I88" s="218"/>
      <c r="J88" s="219">
        <f>ROUND(I88*H88,2)</f>
        <v>0</v>
      </c>
      <c r="K88" s="215" t="s">
        <v>359</v>
      </c>
      <c r="L88" s="45"/>
      <c r="M88" s="220" t="s">
        <v>19</v>
      </c>
      <c r="N88" s="221"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391</v>
      </c>
      <c r="AT88" s="224" t="s">
        <v>247</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391</v>
      </c>
      <c r="BM88" s="224" t="s">
        <v>4484</v>
      </c>
    </row>
    <row r="89" s="2" customFormat="1" ht="62.7" customHeight="1">
      <c r="A89" s="39"/>
      <c r="B89" s="40"/>
      <c r="C89" s="213" t="s">
        <v>82</v>
      </c>
      <c r="D89" s="213" t="s">
        <v>247</v>
      </c>
      <c r="E89" s="214" t="s">
        <v>2409</v>
      </c>
      <c r="F89" s="215" t="s">
        <v>2410</v>
      </c>
      <c r="G89" s="216" t="s">
        <v>258</v>
      </c>
      <c r="H89" s="217">
        <v>1</v>
      </c>
      <c r="I89" s="218"/>
      <c r="J89" s="219">
        <f>ROUND(I89*H89,2)</f>
        <v>0</v>
      </c>
      <c r="K89" s="215" t="s">
        <v>359</v>
      </c>
      <c r="L89" s="45"/>
      <c r="M89" s="220" t="s">
        <v>19</v>
      </c>
      <c r="N89" s="221"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391</v>
      </c>
      <c r="AT89" s="224" t="s">
        <v>247</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391</v>
      </c>
      <c r="BM89" s="224" t="s">
        <v>4485</v>
      </c>
    </row>
    <row r="90" s="2" customFormat="1" ht="24.15" customHeight="1">
      <c r="A90" s="39"/>
      <c r="B90" s="40"/>
      <c r="C90" s="213" t="s">
        <v>243</v>
      </c>
      <c r="D90" s="213" t="s">
        <v>247</v>
      </c>
      <c r="E90" s="214" t="s">
        <v>1940</v>
      </c>
      <c r="F90" s="215" t="s">
        <v>1941</v>
      </c>
      <c r="G90" s="216" t="s">
        <v>258</v>
      </c>
      <c r="H90" s="217">
        <v>1</v>
      </c>
      <c r="I90" s="218"/>
      <c r="J90" s="219">
        <f>ROUND(I90*H90,2)</f>
        <v>0</v>
      </c>
      <c r="K90" s="215" t="s">
        <v>359</v>
      </c>
      <c r="L90" s="45"/>
      <c r="M90" s="278" t="s">
        <v>19</v>
      </c>
      <c r="N90" s="279" t="s">
        <v>44</v>
      </c>
      <c r="O90" s="280"/>
      <c r="P90" s="281">
        <f>O90*H90</f>
        <v>0</v>
      </c>
      <c r="Q90" s="281">
        <v>0</v>
      </c>
      <c r="R90" s="281">
        <f>Q90*H90</f>
        <v>0</v>
      </c>
      <c r="S90" s="281">
        <v>0</v>
      </c>
      <c r="T90" s="282">
        <f>S90*H90</f>
        <v>0</v>
      </c>
      <c r="U90" s="39"/>
      <c r="V90" s="39"/>
      <c r="W90" s="39"/>
      <c r="X90" s="39"/>
      <c r="Y90" s="39"/>
      <c r="Z90" s="39"/>
      <c r="AA90" s="39"/>
      <c r="AB90" s="39"/>
      <c r="AC90" s="39"/>
      <c r="AD90" s="39"/>
      <c r="AE90" s="39"/>
      <c r="AR90" s="224" t="s">
        <v>391</v>
      </c>
      <c r="AT90" s="224" t="s">
        <v>247</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4486</v>
      </c>
    </row>
    <row r="91" s="2" customFormat="1" ht="6.96" customHeight="1">
      <c r="A91" s="39"/>
      <c r="B91" s="60"/>
      <c r="C91" s="61"/>
      <c r="D91" s="61"/>
      <c r="E91" s="61"/>
      <c r="F91" s="61"/>
      <c r="G91" s="61"/>
      <c r="H91" s="61"/>
      <c r="I91" s="61"/>
      <c r="J91" s="61"/>
      <c r="K91" s="61"/>
      <c r="L91" s="45"/>
      <c r="M91" s="39"/>
      <c r="O91" s="39"/>
      <c r="P91" s="39"/>
      <c r="Q91" s="39"/>
      <c r="R91" s="39"/>
      <c r="S91" s="39"/>
      <c r="T91" s="39"/>
      <c r="U91" s="39"/>
      <c r="V91" s="39"/>
      <c r="W91" s="39"/>
      <c r="X91" s="39"/>
      <c r="Y91" s="39"/>
      <c r="Z91" s="39"/>
      <c r="AA91" s="39"/>
      <c r="AB91" s="39"/>
      <c r="AC91" s="39"/>
      <c r="AD91" s="39"/>
      <c r="AE91" s="39"/>
    </row>
  </sheetData>
  <sheetProtection sheet="1" autoFilter="0" formatColumns="0" formatRows="0" objects="1" scenarios="1" spinCount="100000" saltValue="DDhzN5O7qpYDAR5pagaEtprwIbhEVzmLt/lJ2upmLHRDwfN8bFt74H+8MtCCoqKlM8ZJrz2vWfOrbSnF3075pQ==" hashValue="5gk/U1AhEFVLPJUa/CfGIvahGLNqQHjFZ48ZY8qrPfN2cVHoMj/hv6XCs4WdF3nUaJuG1+/ycDUHjhfEndAbFg==" algorithmName="SHA-512" password="CC35"/>
  <autoFilter ref="C85:K90"/>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177</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4487</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3931</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19</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3932</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
        <v>19</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
        <v>3933</v>
      </c>
      <c r="F24" s="39"/>
      <c r="G24" s="39"/>
      <c r="H24" s="39"/>
      <c r="I24" s="143" t="s">
        <v>28</v>
      </c>
      <c r="J24" s="134" t="s">
        <v>19</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ROUND(J91,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ROUND((SUM(BE91:BE187)),  2)</f>
        <v>0</v>
      </c>
      <c r="G33" s="39"/>
      <c r="H33" s="39"/>
      <c r="I33" s="158">
        <v>0.20999999999999999</v>
      </c>
      <c r="J33" s="157">
        <f>ROUND(((SUM(BE91:BE187))*I33),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ROUND((SUM(BF91:BF187)),  2)</f>
        <v>0</v>
      </c>
      <c r="G34" s="39"/>
      <c r="H34" s="39"/>
      <c r="I34" s="158">
        <v>0.12</v>
      </c>
      <c r="J34" s="157">
        <f>ROUND(((SUM(BF91:BF187))*I34),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ROUND((SUM(BG91:BG187)),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ROUND((SUM(BH91:BH187)),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ROUND((SUM(BI91:BI187)),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SO 12-72-03 - Doudleby nad Orlicí, technologický objekt TS</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Doublevy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 xml:space="preserve">PRODIN a.s. </v>
      </c>
      <c r="K54" s="41"/>
      <c r="L54" s="145"/>
      <c r="S54" s="39"/>
      <c r="T54" s="39"/>
      <c r="U54" s="39"/>
      <c r="V54" s="39"/>
      <c r="W54" s="39"/>
      <c r="X54" s="39"/>
      <c r="Y54" s="39"/>
      <c r="Z54" s="39"/>
      <c r="AA54" s="39"/>
      <c r="AB54" s="39"/>
      <c r="AC54" s="39"/>
      <c r="AD54" s="39"/>
      <c r="AE54" s="39"/>
    </row>
    <row r="55" hidden="1" s="2" customFormat="1" ht="25.65" customHeight="1">
      <c r="A55" s="39"/>
      <c r="B55" s="40"/>
      <c r="C55" s="33" t="s">
        <v>29</v>
      </c>
      <c r="D55" s="41"/>
      <c r="E55" s="41"/>
      <c r="F55" s="28" t="str">
        <f>IF(E18="","",E18)</f>
        <v>Vyplň údaj</v>
      </c>
      <c r="G55" s="41"/>
      <c r="H55" s="41"/>
      <c r="I55" s="33" t="s">
        <v>35</v>
      </c>
      <c r="J55" s="37" t="str">
        <f>E24</f>
        <v>PRODIN a.s. - Richard Menšík</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J91</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620</v>
      </c>
      <c r="E60" s="178"/>
      <c r="F60" s="178"/>
      <c r="G60" s="178"/>
      <c r="H60" s="178"/>
      <c r="I60" s="178"/>
      <c r="J60" s="179">
        <f>J92</f>
        <v>0</v>
      </c>
      <c r="K60" s="176"/>
      <c r="L60" s="180"/>
      <c r="S60" s="9"/>
      <c r="T60" s="9"/>
      <c r="U60" s="9"/>
      <c r="V60" s="9"/>
      <c r="W60" s="9"/>
      <c r="X60" s="9"/>
      <c r="Y60" s="9"/>
      <c r="Z60" s="9"/>
      <c r="AA60" s="9"/>
      <c r="AB60" s="9"/>
      <c r="AC60" s="9"/>
      <c r="AD60" s="9"/>
      <c r="AE60" s="9"/>
    </row>
    <row r="61" hidden="1" s="10" customFormat="1" ht="19.92" customHeight="1">
      <c r="A61" s="10"/>
      <c r="B61" s="181"/>
      <c r="C61" s="126"/>
      <c r="D61" s="182" t="s">
        <v>2343</v>
      </c>
      <c r="E61" s="183"/>
      <c r="F61" s="183"/>
      <c r="G61" s="183"/>
      <c r="H61" s="183"/>
      <c r="I61" s="183"/>
      <c r="J61" s="184">
        <f>J93</f>
        <v>0</v>
      </c>
      <c r="K61" s="126"/>
      <c r="L61" s="185"/>
      <c r="S61" s="10"/>
      <c r="T61" s="10"/>
      <c r="U61" s="10"/>
      <c r="V61" s="10"/>
      <c r="W61" s="10"/>
      <c r="X61" s="10"/>
      <c r="Y61" s="10"/>
      <c r="Z61" s="10"/>
      <c r="AA61" s="10"/>
      <c r="AB61" s="10"/>
      <c r="AC61" s="10"/>
      <c r="AD61" s="10"/>
      <c r="AE61" s="10"/>
    </row>
    <row r="62" hidden="1" s="10" customFormat="1" ht="19.92" customHeight="1">
      <c r="A62" s="10"/>
      <c r="B62" s="181"/>
      <c r="C62" s="126"/>
      <c r="D62" s="182" t="s">
        <v>767</v>
      </c>
      <c r="E62" s="183"/>
      <c r="F62" s="183"/>
      <c r="G62" s="183"/>
      <c r="H62" s="183"/>
      <c r="I62" s="183"/>
      <c r="J62" s="184">
        <f>J143</f>
        <v>0</v>
      </c>
      <c r="K62" s="126"/>
      <c r="L62" s="185"/>
      <c r="S62" s="10"/>
      <c r="T62" s="10"/>
      <c r="U62" s="10"/>
      <c r="V62" s="10"/>
      <c r="W62" s="10"/>
      <c r="X62" s="10"/>
      <c r="Y62" s="10"/>
      <c r="Z62" s="10"/>
      <c r="AA62" s="10"/>
      <c r="AB62" s="10"/>
      <c r="AC62" s="10"/>
      <c r="AD62" s="10"/>
      <c r="AE62" s="10"/>
    </row>
    <row r="63" hidden="1" s="10" customFormat="1" ht="19.92" customHeight="1">
      <c r="A63" s="10"/>
      <c r="B63" s="181"/>
      <c r="C63" s="126"/>
      <c r="D63" s="182" t="s">
        <v>621</v>
      </c>
      <c r="E63" s="183"/>
      <c r="F63" s="183"/>
      <c r="G63" s="183"/>
      <c r="H63" s="183"/>
      <c r="I63" s="183"/>
      <c r="J63" s="184">
        <f>J161</f>
        <v>0</v>
      </c>
      <c r="K63" s="126"/>
      <c r="L63" s="185"/>
      <c r="S63" s="10"/>
      <c r="T63" s="10"/>
      <c r="U63" s="10"/>
      <c r="V63" s="10"/>
      <c r="W63" s="10"/>
      <c r="X63" s="10"/>
      <c r="Y63" s="10"/>
      <c r="Z63" s="10"/>
      <c r="AA63" s="10"/>
      <c r="AB63" s="10"/>
      <c r="AC63" s="10"/>
      <c r="AD63" s="10"/>
      <c r="AE63" s="10"/>
    </row>
    <row r="64" hidden="1" s="10" customFormat="1" ht="19.92" customHeight="1">
      <c r="A64" s="10"/>
      <c r="B64" s="181"/>
      <c r="C64" s="126"/>
      <c r="D64" s="182" t="s">
        <v>3936</v>
      </c>
      <c r="E64" s="183"/>
      <c r="F64" s="183"/>
      <c r="G64" s="183"/>
      <c r="H64" s="183"/>
      <c r="I64" s="183"/>
      <c r="J64" s="184">
        <f>J167</f>
        <v>0</v>
      </c>
      <c r="K64" s="126"/>
      <c r="L64" s="185"/>
      <c r="S64" s="10"/>
      <c r="T64" s="10"/>
      <c r="U64" s="10"/>
      <c r="V64" s="10"/>
      <c r="W64" s="10"/>
      <c r="X64" s="10"/>
      <c r="Y64" s="10"/>
      <c r="Z64" s="10"/>
      <c r="AA64" s="10"/>
      <c r="AB64" s="10"/>
      <c r="AC64" s="10"/>
      <c r="AD64" s="10"/>
      <c r="AE64" s="10"/>
    </row>
    <row r="65" hidden="1" s="9" customFormat="1" ht="24.96" customHeight="1">
      <c r="A65" s="9"/>
      <c r="B65" s="175"/>
      <c r="C65" s="176"/>
      <c r="D65" s="177" t="s">
        <v>622</v>
      </c>
      <c r="E65" s="178"/>
      <c r="F65" s="178"/>
      <c r="G65" s="178"/>
      <c r="H65" s="178"/>
      <c r="I65" s="178"/>
      <c r="J65" s="179">
        <f>J170</f>
        <v>0</v>
      </c>
      <c r="K65" s="176"/>
      <c r="L65" s="180"/>
      <c r="S65" s="9"/>
      <c r="T65" s="9"/>
      <c r="U65" s="9"/>
      <c r="V65" s="9"/>
      <c r="W65" s="9"/>
      <c r="X65" s="9"/>
      <c r="Y65" s="9"/>
      <c r="Z65" s="9"/>
      <c r="AA65" s="9"/>
      <c r="AB65" s="9"/>
      <c r="AC65" s="9"/>
      <c r="AD65" s="9"/>
      <c r="AE65" s="9"/>
    </row>
    <row r="66" hidden="1" s="10" customFormat="1" ht="19.92" customHeight="1">
      <c r="A66" s="10"/>
      <c r="B66" s="181"/>
      <c r="C66" s="126"/>
      <c r="D66" s="182" t="s">
        <v>4488</v>
      </c>
      <c r="E66" s="183"/>
      <c r="F66" s="183"/>
      <c r="G66" s="183"/>
      <c r="H66" s="183"/>
      <c r="I66" s="183"/>
      <c r="J66" s="184">
        <f>J171</f>
        <v>0</v>
      </c>
      <c r="K66" s="126"/>
      <c r="L66" s="185"/>
      <c r="S66" s="10"/>
      <c r="T66" s="10"/>
      <c r="U66" s="10"/>
      <c r="V66" s="10"/>
      <c r="W66" s="10"/>
      <c r="X66" s="10"/>
      <c r="Y66" s="10"/>
      <c r="Z66" s="10"/>
      <c r="AA66" s="10"/>
      <c r="AB66" s="10"/>
      <c r="AC66" s="10"/>
      <c r="AD66" s="10"/>
      <c r="AE66" s="10"/>
    </row>
    <row r="67" hidden="1" s="9" customFormat="1" ht="24.96" customHeight="1">
      <c r="A67" s="9"/>
      <c r="B67" s="175"/>
      <c r="C67" s="176"/>
      <c r="D67" s="177" t="s">
        <v>353</v>
      </c>
      <c r="E67" s="178"/>
      <c r="F67" s="178"/>
      <c r="G67" s="178"/>
      <c r="H67" s="178"/>
      <c r="I67" s="178"/>
      <c r="J67" s="179">
        <f>J176</f>
        <v>0</v>
      </c>
      <c r="K67" s="176"/>
      <c r="L67" s="180"/>
      <c r="S67" s="9"/>
      <c r="T67" s="9"/>
      <c r="U67" s="9"/>
      <c r="V67" s="9"/>
      <c r="W67" s="9"/>
      <c r="X67" s="9"/>
      <c r="Y67" s="9"/>
      <c r="Z67" s="9"/>
      <c r="AA67" s="9"/>
      <c r="AB67" s="9"/>
      <c r="AC67" s="9"/>
      <c r="AD67" s="9"/>
      <c r="AE67" s="9"/>
    </row>
    <row r="68" hidden="1" s="9" customFormat="1" ht="24.96" customHeight="1">
      <c r="A68" s="9"/>
      <c r="B68" s="175"/>
      <c r="C68" s="176"/>
      <c r="D68" s="177" t="s">
        <v>3941</v>
      </c>
      <c r="E68" s="178"/>
      <c r="F68" s="178"/>
      <c r="G68" s="178"/>
      <c r="H68" s="178"/>
      <c r="I68" s="178"/>
      <c r="J68" s="179">
        <f>J178</f>
        <v>0</v>
      </c>
      <c r="K68" s="176"/>
      <c r="L68" s="180"/>
      <c r="S68" s="9"/>
      <c r="T68" s="9"/>
      <c r="U68" s="9"/>
      <c r="V68" s="9"/>
      <c r="W68" s="9"/>
      <c r="X68" s="9"/>
      <c r="Y68" s="9"/>
      <c r="Z68" s="9"/>
      <c r="AA68" s="9"/>
      <c r="AB68" s="9"/>
      <c r="AC68" s="9"/>
      <c r="AD68" s="9"/>
      <c r="AE68" s="9"/>
    </row>
    <row r="69" hidden="1" s="10" customFormat="1" ht="19.92" customHeight="1">
      <c r="A69" s="10"/>
      <c r="B69" s="181"/>
      <c r="C69" s="126"/>
      <c r="D69" s="182" t="s">
        <v>3942</v>
      </c>
      <c r="E69" s="183"/>
      <c r="F69" s="183"/>
      <c r="G69" s="183"/>
      <c r="H69" s="183"/>
      <c r="I69" s="183"/>
      <c r="J69" s="184">
        <f>J179</f>
        <v>0</v>
      </c>
      <c r="K69" s="126"/>
      <c r="L69" s="185"/>
      <c r="S69" s="10"/>
      <c r="T69" s="10"/>
      <c r="U69" s="10"/>
      <c r="V69" s="10"/>
      <c r="W69" s="10"/>
      <c r="X69" s="10"/>
      <c r="Y69" s="10"/>
      <c r="Z69" s="10"/>
      <c r="AA69" s="10"/>
      <c r="AB69" s="10"/>
      <c r="AC69" s="10"/>
      <c r="AD69" s="10"/>
      <c r="AE69" s="10"/>
    </row>
    <row r="70" hidden="1" s="10" customFormat="1" ht="19.92" customHeight="1">
      <c r="A70" s="10"/>
      <c r="B70" s="181"/>
      <c r="C70" s="126"/>
      <c r="D70" s="182" t="s">
        <v>3943</v>
      </c>
      <c r="E70" s="183"/>
      <c r="F70" s="183"/>
      <c r="G70" s="183"/>
      <c r="H70" s="183"/>
      <c r="I70" s="183"/>
      <c r="J70" s="184">
        <f>J183</f>
        <v>0</v>
      </c>
      <c r="K70" s="126"/>
      <c r="L70" s="185"/>
      <c r="S70" s="10"/>
      <c r="T70" s="10"/>
      <c r="U70" s="10"/>
      <c r="V70" s="10"/>
      <c r="W70" s="10"/>
      <c r="X70" s="10"/>
      <c r="Y70" s="10"/>
      <c r="Z70" s="10"/>
      <c r="AA70" s="10"/>
      <c r="AB70" s="10"/>
      <c r="AC70" s="10"/>
      <c r="AD70" s="10"/>
      <c r="AE70" s="10"/>
    </row>
    <row r="71" hidden="1" s="10" customFormat="1" ht="19.92" customHeight="1">
      <c r="A71" s="10"/>
      <c r="B71" s="181"/>
      <c r="C71" s="126"/>
      <c r="D71" s="182" t="s">
        <v>3944</v>
      </c>
      <c r="E71" s="183"/>
      <c r="F71" s="183"/>
      <c r="G71" s="183"/>
      <c r="H71" s="183"/>
      <c r="I71" s="183"/>
      <c r="J71" s="184">
        <f>J186</f>
        <v>0</v>
      </c>
      <c r="K71" s="126"/>
      <c r="L71" s="185"/>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5"/>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5"/>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5"/>
      <c r="S77" s="39"/>
      <c r="T77" s="39"/>
      <c r="U77" s="39"/>
      <c r="V77" s="39"/>
      <c r="W77" s="39"/>
      <c r="X77" s="39"/>
      <c r="Y77" s="39"/>
      <c r="Z77" s="39"/>
      <c r="AA77" s="39"/>
      <c r="AB77" s="39"/>
      <c r="AC77" s="39"/>
      <c r="AD77" s="39"/>
      <c r="AE77" s="39"/>
    </row>
    <row r="78" s="2" customFormat="1" ht="24.96" customHeight="1">
      <c r="A78" s="39"/>
      <c r="B78" s="40"/>
      <c r="C78" s="24" t="s">
        <v>228</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6.5" customHeight="1">
      <c r="A81" s="39"/>
      <c r="B81" s="40"/>
      <c r="C81" s="41"/>
      <c r="D81" s="41"/>
      <c r="E81" s="170" t="str">
        <f>E7</f>
        <v>Oprava zabezpečovacího zařízení v ŽST Doudleby n. O.</v>
      </c>
      <c r="F81" s="33"/>
      <c r="G81" s="33"/>
      <c r="H81" s="33"/>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217</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6.5" customHeight="1">
      <c r="A83" s="39"/>
      <c r="B83" s="40"/>
      <c r="C83" s="41"/>
      <c r="D83" s="41"/>
      <c r="E83" s="70" t="str">
        <f>E9</f>
        <v>SO 12-72-03 - Doudleby nad Orlicí, technologický objekt TS</v>
      </c>
      <c r="F83" s="41"/>
      <c r="G83" s="41"/>
      <c r="H83" s="41"/>
      <c r="I83" s="41"/>
      <c r="J83" s="41"/>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F12</f>
        <v>Doublevy nad Orlicí</v>
      </c>
      <c r="G85" s="41"/>
      <c r="H85" s="41"/>
      <c r="I85" s="33" t="s">
        <v>23</v>
      </c>
      <c r="J85" s="73" t="str">
        <f>IF(J12="","",J12)</f>
        <v>23. 6. 2026</v>
      </c>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E15</f>
        <v xml:space="preserve"> </v>
      </c>
      <c r="G87" s="41"/>
      <c r="H87" s="41"/>
      <c r="I87" s="33" t="s">
        <v>31</v>
      </c>
      <c r="J87" s="37" t="str">
        <f>E21</f>
        <v xml:space="preserve">PRODIN a.s. </v>
      </c>
      <c r="K87" s="41"/>
      <c r="L87" s="145"/>
      <c r="S87" s="39"/>
      <c r="T87" s="39"/>
      <c r="U87" s="39"/>
      <c r="V87" s="39"/>
      <c r="W87" s="39"/>
      <c r="X87" s="39"/>
      <c r="Y87" s="39"/>
      <c r="Z87" s="39"/>
      <c r="AA87" s="39"/>
      <c r="AB87" s="39"/>
      <c r="AC87" s="39"/>
      <c r="AD87" s="39"/>
      <c r="AE87" s="39"/>
    </row>
    <row r="88" s="2" customFormat="1" ht="25.65" customHeight="1">
      <c r="A88" s="39"/>
      <c r="B88" s="40"/>
      <c r="C88" s="33" t="s">
        <v>29</v>
      </c>
      <c r="D88" s="41"/>
      <c r="E88" s="41"/>
      <c r="F88" s="28" t="str">
        <f>IF(E18="","",E18)</f>
        <v>Vyplň údaj</v>
      </c>
      <c r="G88" s="41"/>
      <c r="H88" s="41"/>
      <c r="I88" s="33" t="s">
        <v>35</v>
      </c>
      <c r="J88" s="37" t="str">
        <f>E24</f>
        <v>PRODIN a.s. - Richard Menšík</v>
      </c>
      <c r="K88" s="41"/>
      <c r="L88" s="145"/>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5"/>
      <c r="S89" s="39"/>
      <c r="T89" s="39"/>
      <c r="U89" s="39"/>
      <c r="V89" s="39"/>
      <c r="W89" s="39"/>
      <c r="X89" s="39"/>
      <c r="Y89" s="39"/>
      <c r="Z89" s="39"/>
      <c r="AA89" s="39"/>
      <c r="AB89" s="39"/>
      <c r="AC89" s="39"/>
      <c r="AD89" s="39"/>
      <c r="AE89" s="39"/>
    </row>
    <row r="90" s="11" customFormat="1" ht="29.28" customHeight="1">
      <c r="A90" s="186"/>
      <c r="B90" s="187"/>
      <c r="C90" s="188" t="s">
        <v>229</v>
      </c>
      <c r="D90" s="189" t="s">
        <v>58</v>
      </c>
      <c r="E90" s="189" t="s">
        <v>54</v>
      </c>
      <c r="F90" s="189" t="s">
        <v>55</v>
      </c>
      <c r="G90" s="189" t="s">
        <v>230</v>
      </c>
      <c r="H90" s="189" t="s">
        <v>231</v>
      </c>
      <c r="I90" s="189" t="s">
        <v>232</v>
      </c>
      <c r="J90" s="189" t="s">
        <v>223</v>
      </c>
      <c r="K90" s="190" t="s">
        <v>233</v>
      </c>
      <c r="L90" s="191"/>
      <c r="M90" s="93" t="s">
        <v>19</v>
      </c>
      <c r="N90" s="94" t="s">
        <v>43</v>
      </c>
      <c r="O90" s="94" t="s">
        <v>234</v>
      </c>
      <c r="P90" s="94" t="s">
        <v>235</v>
      </c>
      <c r="Q90" s="94" t="s">
        <v>236</v>
      </c>
      <c r="R90" s="94" t="s">
        <v>237</v>
      </c>
      <c r="S90" s="94" t="s">
        <v>238</v>
      </c>
      <c r="T90" s="95" t="s">
        <v>239</v>
      </c>
      <c r="U90" s="186"/>
      <c r="V90" s="186"/>
      <c r="W90" s="186"/>
      <c r="X90" s="186"/>
      <c r="Y90" s="186"/>
      <c r="Z90" s="186"/>
      <c r="AA90" s="186"/>
      <c r="AB90" s="186"/>
      <c r="AC90" s="186"/>
      <c r="AD90" s="186"/>
      <c r="AE90" s="186"/>
    </row>
    <row r="91" s="2" customFormat="1" ht="22.8" customHeight="1">
      <c r="A91" s="39"/>
      <c r="B91" s="40"/>
      <c r="C91" s="100" t="s">
        <v>240</v>
      </c>
      <c r="D91" s="41"/>
      <c r="E91" s="41"/>
      <c r="F91" s="41"/>
      <c r="G91" s="41"/>
      <c r="H91" s="41"/>
      <c r="I91" s="41"/>
      <c r="J91" s="192">
        <f>BK91</f>
        <v>0</v>
      </c>
      <c r="K91" s="41"/>
      <c r="L91" s="45"/>
      <c r="M91" s="96"/>
      <c r="N91" s="193"/>
      <c r="O91" s="97"/>
      <c r="P91" s="194">
        <f>P92+P170+P176+P178</f>
        <v>0</v>
      </c>
      <c r="Q91" s="97"/>
      <c r="R91" s="194">
        <f>R92+R170+R176+R178</f>
        <v>14.52305874</v>
      </c>
      <c r="S91" s="97"/>
      <c r="T91" s="195">
        <f>T92+T170+T176+T178</f>
        <v>0</v>
      </c>
      <c r="U91" s="39"/>
      <c r="V91" s="39"/>
      <c r="W91" s="39"/>
      <c r="X91" s="39"/>
      <c r="Y91" s="39"/>
      <c r="Z91" s="39"/>
      <c r="AA91" s="39"/>
      <c r="AB91" s="39"/>
      <c r="AC91" s="39"/>
      <c r="AD91" s="39"/>
      <c r="AE91" s="39"/>
      <c r="AT91" s="18" t="s">
        <v>72</v>
      </c>
      <c r="AU91" s="18" t="s">
        <v>224</v>
      </c>
      <c r="BK91" s="196">
        <f>BK92+BK170+BK176+BK178</f>
        <v>0</v>
      </c>
    </row>
    <row r="92" s="12" customFormat="1" ht="25.92" customHeight="1">
      <c r="A92" s="12"/>
      <c r="B92" s="197"/>
      <c r="C92" s="198"/>
      <c r="D92" s="199" t="s">
        <v>72</v>
      </c>
      <c r="E92" s="200" t="s">
        <v>624</v>
      </c>
      <c r="F92" s="200" t="s">
        <v>625</v>
      </c>
      <c r="G92" s="198"/>
      <c r="H92" s="198"/>
      <c r="I92" s="201"/>
      <c r="J92" s="202">
        <f>BK92</f>
        <v>0</v>
      </c>
      <c r="K92" s="198"/>
      <c r="L92" s="203"/>
      <c r="M92" s="204"/>
      <c r="N92" s="205"/>
      <c r="O92" s="205"/>
      <c r="P92" s="206">
        <f>P93+P143+P161+P167</f>
        <v>0</v>
      </c>
      <c r="Q92" s="205"/>
      <c r="R92" s="206">
        <f>R93+R143+R161+R167</f>
        <v>14.16305874</v>
      </c>
      <c r="S92" s="205"/>
      <c r="T92" s="207">
        <f>T93+T143+T161+T167</f>
        <v>0</v>
      </c>
      <c r="U92" s="12"/>
      <c r="V92" s="12"/>
      <c r="W92" s="12"/>
      <c r="X92" s="12"/>
      <c r="Y92" s="12"/>
      <c r="Z92" s="12"/>
      <c r="AA92" s="12"/>
      <c r="AB92" s="12"/>
      <c r="AC92" s="12"/>
      <c r="AD92" s="12"/>
      <c r="AE92" s="12"/>
      <c r="AR92" s="208" t="s">
        <v>80</v>
      </c>
      <c r="AT92" s="209" t="s">
        <v>72</v>
      </c>
      <c r="AU92" s="209" t="s">
        <v>73</v>
      </c>
      <c r="AY92" s="208" t="s">
        <v>244</v>
      </c>
      <c r="BK92" s="210">
        <f>BK93+BK143+BK161+BK167</f>
        <v>0</v>
      </c>
    </row>
    <row r="93" s="12" customFormat="1" ht="22.8" customHeight="1">
      <c r="A93" s="12"/>
      <c r="B93" s="197"/>
      <c r="C93" s="198"/>
      <c r="D93" s="199" t="s">
        <v>72</v>
      </c>
      <c r="E93" s="211" t="s">
        <v>80</v>
      </c>
      <c r="F93" s="211" t="s">
        <v>2357</v>
      </c>
      <c r="G93" s="198"/>
      <c r="H93" s="198"/>
      <c r="I93" s="201"/>
      <c r="J93" s="212">
        <f>BK93</f>
        <v>0</v>
      </c>
      <c r="K93" s="198"/>
      <c r="L93" s="203"/>
      <c r="M93" s="204"/>
      <c r="N93" s="205"/>
      <c r="O93" s="205"/>
      <c r="P93" s="206">
        <f>SUM(P94:P142)</f>
        <v>0</v>
      </c>
      <c r="Q93" s="205"/>
      <c r="R93" s="206">
        <f>SUM(R94:R142)</f>
        <v>0</v>
      </c>
      <c r="S93" s="205"/>
      <c r="T93" s="207">
        <f>SUM(T94:T142)</f>
        <v>0</v>
      </c>
      <c r="U93" s="12"/>
      <c r="V93" s="12"/>
      <c r="W93" s="12"/>
      <c r="X93" s="12"/>
      <c r="Y93" s="12"/>
      <c r="Z93" s="12"/>
      <c r="AA93" s="12"/>
      <c r="AB93" s="12"/>
      <c r="AC93" s="12"/>
      <c r="AD93" s="12"/>
      <c r="AE93" s="12"/>
      <c r="AR93" s="208" t="s">
        <v>80</v>
      </c>
      <c r="AT93" s="209" t="s">
        <v>72</v>
      </c>
      <c r="AU93" s="209" t="s">
        <v>80</v>
      </c>
      <c r="AY93" s="208" t="s">
        <v>244</v>
      </c>
      <c r="BK93" s="210">
        <f>SUM(BK94:BK142)</f>
        <v>0</v>
      </c>
    </row>
    <row r="94" s="2" customFormat="1" ht="16.5" customHeight="1">
      <c r="A94" s="39"/>
      <c r="B94" s="40"/>
      <c r="C94" s="213" t="s">
        <v>80</v>
      </c>
      <c r="D94" s="213" t="s">
        <v>247</v>
      </c>
      <c r="E94" s="214" t="s">
        <v>4289</v>
      </c>
      <c r="F94" s="215" t="s">
        <v>4290</v>
      </c>
      <c r="G94" s="216" t="s">
        <v>339</v>
      </c>
      <c r="H94" s="217">
        <v>96</v>
      </c>
      <c r="I94" s="218"/>
      <c r="J94" s="219">
        <f>ROUND(I94*H94,2)</f>
        <v>0</v>
      </c>
      <c r="K94" s="215" t="s">
        <v>251</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264</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264</v>
      </c>
      <c r="BM94" s="224" t="s">
        <v>4291</v>
      </c>
    </row>
    <row r="95" s="2" customFormat="1">
      <c r="A95" s="39"/>
      <c r="B95" s="40"/>
      <c r="C95" s="41"/>
      <c r="D95" s="226" t="s">
        <v>254</v>
      </c>
      <c r="E95" s="41"/>
      <c r="F95" s="227" t="s">
        <v>4292</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254</v>
      </c>
      <c r="AU95" s="18" t="s">
        <v>82</v>
      </c>
    </row>
    <row r="96" s="14" customFormat="1">
      <c r="A96" s="14"/>
      <c r="B96" s="253"/>
      <c r="C96" s="254"/>
      <c r="D96" s="241" t="s">
        <v>284</v>
      </c>
      <c r="E96" s="255" t="s">
        <v>19</v>
      </c>
      <c r="F96" s="256" t="s">
        <v>4489</v>
      </c>
      <c r="G96" s="254"/>
      <c r="H96" s="257">
        <v>96</v>
      </c>
      <c r="I96" s="258"/>
      <c r="J96" s="254"/>
      <c r="K96" s="254"/>
      <c r="L96" s="259"/>
      <c r="M96" s="260"/>
      <c r="N96" s="261"/>
      <c r="O96" s="261"/>
      <c r="P96" s="261"/>
      <c r="Q96" s="261"/>
      <c r="R96" s="261"/>
      <c r="S96" s="261"/>
      <c r="T96" s="262"/>
      <c r="U96" s="14"/>
      <c r="V96" s="14"/>
      <c r="W96" s="14"/>
      <c r="X96" s="14"/>
      <c r="Y96" s="14"/>
      <c r="Z96" s="14"/>
      <c r="AA96" s="14"/>
      <c r="AB96" s="14"/>
      <c r="AC96" s="14"/>
      <c r="AD96" s="14"/>
      <c r="AE96" s="14"/>
      <c r="AT96" s="263" t="s">
        <v>284</v>
      </c>
      <c r="AU96" s="263" t="s">
        <v>82</v>
      </c>
      <c r="AV96" s="14" t="s">
        <v>82</v>
      </c>
      <c r="AW96" s="14" t="s">
        <v>34</v>
      </c>
      <c r="AX96" s="14" t="s">
        <v>80</v>
      </c>
      <c r="AY96" s="263" t="s">
        <v>244</v>
      </c>
    </row>
    <row r="97" s="2" customFormat="1" ht="24.15" customHeight="1">
      <c r="A97" s="39"/>
      <c r="B97" s="40"/>
      <c r="C97" s="213" t="s">
        <v>82</v>
      </c>
      <c r="D97" s="213" t="s">
        <v>247</v>
      </c>
      <c r="E97" s="214" t="s">
        <v>4490</v>
      </c>
      <c r="F97" s="215" t="s">
        <v>4491</v>
      </c>
      <c r="G97" s="216" t="s">
        <v>291</v>
      </c>
      <c r="H97" s="217">
        <v>36.908999999999999</v>
      </c>
      <c r="I97" s="218"/>
      <c r="J97" s="219">
        <f>ROUND(I97*H97,2)</f>
        <v>0</v>
      </c>
      <c r="K97" s="215" t="s">
        <v>251</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264</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264</v>
      </c>
      <c r="BM97" s="224" t="s">
        <v>4296</v>
      </c>
    </row>
    <row r="98" s="2" customFormat="1">
      <c r="A98" s="39"/>
      <c r="B98" s="40"/>
      <c r="C98" s="41"/>
      <c r="D98" s="226" t="s">
        <v>254</v>
      </c>
      <c r="E98" s="41"/>
      <c r="F98" s="227" t="s">
        <v>4492</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254</v>
      </c>
      <c r="AU98" s="18" t="s">
        <v>82</v>
      </c>
    </row>
    <row r="99" s="14" customFormat="1">
      <c r="A99" s="14"/>
      <c r="B99" s="253"/>
      <c r="C99" s="254"/>
      <c r="D99" s="241" t="s">
        <v>284</v>
      </c>
      <c r="E99" s="255" t="s">
        <v>19</v>
      </c>
      <c r="F99" s="256" t="s">
        <v>4493</v>
      </c>
      <c r="G99" s="254"/>
      <c r="H99" s="257">
        <v>29.629000000000001</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73</v>
      </c>
      <c r="AY99" s="263" t="s">
        <v>244</v>
      </c>
    </row>
    <row r="100" s="14" customFormat="1">
      <c r="A100" s="14"/>
      <c r="B100" s="253"/>
      <c r="C100" s="254"/>
      <c r="D100" s="241" t="s">
        <v>284</v>
      </c>
      <c r="E100" s="255" t="s">
        <v>19</v>
      </c>
      <c r="F100" s="256" t="s">
        <v>4494</v>
      </c>
      <c r="G100" s="254"/>
      <c r="H100" s="257">
        <v>7.2800000000000002</v>
      </c>
      <c r="I100" s="258"/>
      <c r="J100" s="254"/>
      <c r="K100" s="254"/>
      <c r="L100" s="259"/>
      <c r="M100" s="260"/>
      <c r="N100" s="261"/>
      <c r="O100" s="261"/>
      <c r="P100" s="261"/>
      <c r="Q100" s="261"/>
      <c r="R100" s="261"/>
      <c r="S100" s="261"/>
      <c r="T100" s="262"/>
      <c r="U100" s="14"/>
      <c r="V100" s="14"/>
      <c r="W100" s="14"/>
      <c r="X100" s="14"/>
      <c r="Y100" s="14"/>
      <c r="Z100" s="14"/>
      <c r="AA100" s="14"/>
      <c r="AB100" s="14"/>
      <c r="AC100" s="14"/>
      <c r="AD100" s="14"/>
      <c r="AE100" s="14"/>
      <c r="AT100" s="263" t="s">
        <v>284</v>
      </c>
      <c r="AU100" s="263" t="s">
        <v>82</v>
      </c>
      <c r="AV100" s="14" t="s">
        <v>82</v>
      </c>
      <c r="AW100" s="14" t="s">
        <v>34</v>
      </c>
      <c r="AX100" s="14" t="s">
        <v>73</v>
      </c>
      <c r="AY100" s="263" t="s">
        <v>244</v>
      </c>
    </row>
    <row r="101" s="15" customFormat="1">
      <c r="A101" s="15"/>
      <c r="B101" s="264"/>
      <c r="C101" s="265"/>
      <c r="D101" s="241" t="s">
        <v>284</v>
      </c>
      <c r="E101" s="266" t="s">
        <v>19</v>
      </c>
      <c r="F101" s="267" t="s">
        <v>287</v>
      </c>
      <c r="G101" s="265"/>
      <c r="H101" s="268">
        <v>36.908999999999999</v>
      </c>
      <c r="I101" s="269"/>
      <c r="J101" s="265"/>
      <c r="K101" s="265"/>
      <c r="L101" s="270"/>
      <c r="M101" s="271"/>
      <c r="N101" s="272"/>
      <c r="O101" s="272"/>
      <c r="P101" s="272"/>
      <c r="Q101" s="272"/>
      <c r="R101" s="272"/>
      <c r="S101" s="272"/>
      <c r="T101" s="273"/>
      <c r="U101" s="15"/>
      <c r="V101" s="15"/>
      <c r="W101" s="15"/>
      <c r="X101" s="15"/>
      <c r="Y101" s="15"/>
      <c r="Z101" s="15"/>
      <c r="AA101" s="15"/>
      <c r="AB101" s="15"/>
      <c r="AC101" s="15"/>
      <c r="AD101" s="15"/>
      <c r="AE101" s="15"/>
      <c r="AT101" s="274" t="s">
        <v>284</v>
      </c>
      <c r="AU101" s="274" t="s">
        <v>82</v>
      </c>
      <c r="AV101" s="15" t="s">
        <v>264</v>
      </c>
      <c r="AW101" s="15" t="s">
        <v>34</v>
      </c>
      <c r="AX101" s="15" t="s">
        <v>80</v>
      </c>
      <c r="AY101" s="274" t="s">
        <v>244</v>
      </c>
    </row>
    <row r="102" s="2" customFormat="1" ht="37.8" customHeight="1">
      <c r="A102" s="39"/>
      <c r="B102" s="40"/>
      <c r="C102" s="213" t="s">
        <v>243</v>
      </c>
      <c r="D102" s="213" t="s">
        <v>247</v>
      </c>
      <c r="E102" s="214" t="s">
        <v>4304</v>
      </c>
      <c r="F102" s="215" t="s">
        <v>4305</v>
      </c>
      <c r="G102" s="216" t="s">
        <v>291</v>
      </c>
      <c r="H102" s="217">
        <v>69.358999999999995</v>
      </c>
      <c r="I102" s="218"/>
      <c r="J102" s="219">
        <f>ROUND(I102*H102,2)</f>
        <v>0</v>
      </c>
      <c r="K102" s="215" t="s">
        <v>251</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264</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264</v>
      </c>
      <c r="BM102" s="224" t="s">
        <v>4306</v>
      </c>
    </row>
    <row r="103" s="2" customFormat="1">
      <c r="A103" s="39"/>
      <c r="B103" s="40"/>
      <c r="C103" s="41"/>
      <c r="D103" s="226" t="s">
        <v>254</v>
      </c>
      <c r="E103" s="41"/>
      <c r="F103" s="227" t="s">
        <v>4307</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254</v>
      </c>
      <c r="AU103" s="18" t="s">
        <v>82</v>
      </c>
    </row>
    <row r="104" s="14" customFormat="1">
      <c r="A104" s="14"/>
      <c r="B104" s="253"/>
      <c r="C104" s="254"/>
      <c r="D104" s="241" t="s">
        <v>284</v>
      </c>
      <c r="E104" s="255" t="s">
        <v>19</v>
      </c>
      <c r="F104" s="256" t="s">
        <v>4495</v>
      </c>
      <c r="G104" s="254"/>
      <c r="H104" s="257">
        <v>19.199999999999999</v>
      </c>
      <c r="I104" s="258"/>
      <c r="J104" s="254"/>
      <c r="K104" s="254"/>
      <c r="L104" s="259"/>
      <c r="M104" s="260"/>
      <c r="N104" s="261"/>
      <c r="O104" s="261"/>
      <c r="P104" s="261"/>
      <c r="Q104" s="261"/>
      <c r="R104" s="261"/>
      <c r="S104" s="261"/>
      <c r="T104" s="262"/>
      <c r="U104" s="14"/>
      <c r="V104" s="14"/>
      <c r="W104" s="14"/>
      <c r="X104" s="14"/>
      <c r="Y104" s="14"/>
      <c r="Z104" s="14"/>
      <c r="AA104" s="14"/>
      <c r="AB104" s="14"/>
      <c r="AC104" s="14"/>
      <c r="AD104" s="14"/>
      <c r="AE104" s="14"/>
      <c r="AT104" s="263" t="s">
        <v>284</v>
      </c>
      <c r="AU104" s="263" t="s">
        <v>82</v>
      </c>
      <c r="AV104" s="14" t="s">
        <v>82</v>
      </c>
      <c r="AW104" s="14" t="s">
        <v>34</v>
      </c>
      <c r="AX104" s="14" t="s">
        <v>73</v>
      </c>
      <c r="AY104" s="263" t="s">
        <v>244</v>
      </c>
    </row>
    <row r="105" s="14" customFormat="1">
      <c r="A105" s="14"/>
      <c r="B105" s="253"/>
      <c r="C105" s="254"/>
      <c r="D105" s="241" t="s">
        <v>284</v>
      </c>
      <c r="E105" s="255" t="s">
        <v>19</v>
      </c>
      <c r="F105" s="256" t="s">
        <v>4496</v>
      </c>
      <c r="G105" s="254"/>
      <c r="H105" s="257">
        <v>36.908999999999999</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73</v>
      </c>
      <c r="AY105" s="263" t="s">
        <v>244</v>
      </c>
    </row>
    <row r="106" s="16" customFormat="1">
      <c r="A106" s="16"/>
      <c r="B106" s="289"/>
      <c r="C106" s="290"/>
      <c r="D106" s="241" t="s">
        <v>284</v>
      </c>
      <c r="E106" s="291" t="s">
        <v>19</v>
      </c>
      <c r="F106" s="292" t="s">
        <v>4311</v>
      </c>
      <c r="G106" s="290"/>
      <c r="H106" s="293">
        <v>56.109000000000002</v>
      </c>
      <c r="I106" s="294"/>
      <c r="J106" s="290"/>
      <c r="K106" s="290"/>
      <c r="L106" s="295"/>
      <c r="M106" s="296"/>
      <c r="N106" s="297"/>
      <c r="O106" s="297"/>
      <c r="P106" s="297"/>
      <c r="Q106" s="297"/>
      <c r="R106" s="297"/>
      <c r="S106" s="297"/>
      <c r="T106" s="298"/>
      <c r="U106" s="16"/>
      <c r="V106" s="16"/>
      <c r="W106" s="16"/>
      <c r="X106" s="16"/>
      <c r="Y106" s="16"/>
      <c r="Z106" s="16"/>
      <c r="AA106" s="16"/>
      <c r="AB106" s="16"/>
      <c r="AC106" s="16"/>
      <c r="AD106" s="16"/>
      <c r="AE106" s="16"/>
      <c r="AT106" s="299" t="s">
        <v>284</v>
      </c>
      <c r="AU106" s="299" t="s">
        <v>82</v>
      </c>
      <c r="AV106" s="16" t="s">
        <v>243</v>
      </c>
      <c r="AW106" s="16" t="s">
        <v>34</v>
      </c>
      <c r="AX106" s="16" t="s">
        <v>73</v>
      </c>
      <c r="AY106" s="299" t="s">
        <v>244</v>
      </c>
    </row>
    <row r="107" s="14" customFormat="1">
      <c r="A107" s="14"/>
      <c r="B107" s="253"/>
      <c r="C107" s="254"/>
      <c r="D107" s="241" t="s">
        <v>284</v>
      </c>
      <c r="E107" s="255" t="s">
        <v>19</v>
      </c>
      <c r="F107" s="256" t="s">
        <v>4494</v>
      </c>
      <c r="G107" s="254"/>
      <c r="H107" s="257">
        <v>7.2800000000000002</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73</v>
      </c>
      <c r="AY107" s="263" t="s">
        <v>244</v>
      </c>
    </row>
    <row r="108" s="14" customFormat="1">
      <c r="A108" s="14"/>
      <c r="B108" s="253"/>
      <c r="C108" s="254"/>
      <c r="D108" s="241" t="s">
        <v>284</v>
      </c>
      <c r="E108" s="255" t="s">
        <v>19</v>
      </c>
      <c r="F108" s="256" t="s">
        <v>4497</v>
      </c>
      <c r="G108" s="254"/>
      <c r="H108" s="257">
        <v>5.9699999999999998</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73</v>
      </c>
      <c r="AY108" s="263" t="s">
        <v>244</v>
      </c>
    </row>
    <row r="109" s="16" customFormat="1">
      <c r="A109" s="16"/>
      <c r="B109" s="289"/>
      <c r="C109" s="290"/>
      <c r="D109" s="241" t="s">
        <v>284</v>
      </c>
      <c r="E109" s="291" t="s">
        <v>19</v>
      </c>
      <c r="F109" s="292" t="s">
        <v>4498</v>
      </c>
      <c r="G109" s="290"/>
      <c r="H109" s="293">
        <v>13.25</v>
      </c>
      <c r="I109" s="294"/>
      <c r="J109" s="290"/>
      <c r="K109" s="290"/>
      <c r="L109" s="295"/>
      <c r="M109" s="296"/>
      <c r="N109" s="297"/>
      <c r="O109" s="297"/>
      <c r="P109" s="297"/>
      <c r="Q109" s="297"/>
      <c r="R109" s="297"/>
      <c r="S109" s="297"/>
      <c r="T109" s="298"/>
      <c r="U109" s="16"/>
      <c r="V109" s="16"/>
      <c r="W109" s="16"/>
      <c r="X109" s="16"/>
      <c r="Y109" s="16"/>
      <c r="Z109" s="16"/>
      <c r="AA109" s="16"/>
      <c r="AB109" s="16"/>
      <c r="AC109" s="16"/>
      <c r="AD109" s="16"/>
      <c r="AE109" s="16"/>
      <c r="AT109" s="299" t="s">
        <v>284</v>
      </c>
      <c r="AU109" s="299" t="s">
        <v>82</v>
      </c>
      <c r="AV109" s="16" t="s">
        <v>243</v>
      </c>
      <c r="AW109" s="16" t="s">
        <v>34</v>
      </c>
      <c r="AX109" s="16" t="s">
        <v>73</v>
      </c>
      <c r="AY109" s="299" t="s">
        <v>244</v>
      </c>
    </row>
    <row r="110" s="15" customFormat="1">
      <c r="A110" s="15"/>
      <c r="B110" s="264"/>
      <c r="C110" s="265"/>
      <c r="D110" s="241" t="s">
        <v>284</v>
      </c>
      <c r="E110" s="266" t="s">
        <v>19</v>
      </c>
      <c r="F110" s="267" t="s">
        <v>287</v>
      </c>
      <c r="G110" s="265"/>
      <c r="H110" s="268">
        <v>69.358999999999995</v>
      </c>
      <c r="I110" s="269"/>
      <c r="J110" s="265"/>
      <c r="K110" s="265"/>
      <c r="L110" s="270"/>
      <c r="M110" s="271"/>
      <c r="N110" s="272"/>
      <c r="O110" s="272"/>
      <c r="P110" s="272"/>
      <c r="Q110" s="272"/>
      <c r="R110" s="272"/>
      <c r="S110" s="272"/>
      <c r="T110" s="273"/>
      <c r="U110" s="15"/>
      <c r="V110" s="15"/>
      <c r="W110" s="15"/>
      <c r="X110" s="15"/>
      <c r="Y110" s="15"/>
      <c r="Z110" s="15"/>
      <c r="AA110" s="15"/>
      <c r="AB110" s="15"/>
      <c r="AC110" s="15"/>
      <c r="AD110" s="15"/>
      <c r="AE110" s="15"/>
      <c r="AT110" s="274" t="s">
        <v>284</v>
      </c>
      <c r="AU110" s="274" t="s">
        <v>82</v>
      </c>
      <c r="AV110" s="15" t="s">
        <v>264</v>
      </c>
      <c r="AW110" s="15" t="s">
        <v>34</v>
      </c>
      <c r="AX110" s="15" t="s">
        <v>80</v>
      </c>
      <c r="AY110" s="274" t="s">
        <v>244</v>
      </c>
    </row>
    <row r="111" s="2" customFormat="1" ht="37.8" customHeight="1">
      <c r="A111" s="39"/>
      <c r="B111" s="40"/>
      <c r="C111" s="213" t="s">
        <v>264</v>
      </c>
      <c r="D111" s="213" t="s">
        <v>247</v>
      </c>
      <c r="E111" s="214" t="s">
        <v>4312</v>
      </c>
      <c r="F111" s="215" t="s">
        <v>4499</v>
      </c>
      <c r="G111" s="216" t="s">
        <v>291</v>
      </c>
      <c r="H111" s="217">
        <v>693.58600000000001</v>
      </c>
      <c r="I111" s="218"/>
      <c r="J111" s="219">
        <f>ROUND(I111*H111,2)</f>
        <v>0</v>
      </c>
      <c r="K111" s="215" t="s">
        <v>251</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264</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264</v>
      </c>
      <c r="BM111" s="224" t="s">
        <v>4314</v>
      </c>
    </row>
    <row r="112" s="2" customFormat="1">
      <c r="A112" s="39"/>
      <c r="B112" s="40"/>
      <c r="C112" s="41"/>
      <c r="D112" s="226" t="s">
        <v>254</v>
      </c>
      <c r="E112" s="41"/>
      <c r="F112" s="227" t="s">
        <v>4315</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254</v>
      </c>
      <c r="AU112" s="18" t="s">
        <v>82</v>
      </c>
    </row>
    <row r="113" s="14" customFormat="1">
      <c r="A113" s="14"/>
      <c r="B113" s="253"/>
      <c r="C113" s="254"/>
      <c r="D113" s="241" t="s">
        <v>284</v>
      </c>
      <c r="E113" s="255" t="s">
        <v>19</v>
      </c>
      <c r="F113" s="256" t="s">
        <v>4500</v>
      </c>
      <c r="G113" s="254"/>
      <c r="H113" s="257">
        <v>192</v>
      </c>
      <c r="I113" s="258"/>
      <c r="J113" s="254"/>
      <c r="K113" s="254"/>
      <c r="L113" s="259"/>
      <c r="M113" s="260"/>
      <c r="N113" s="261"/>
      <c r="O113" s="261"/>
      <c r="P113" s="261"/>
      <c r="Q113" s="261"/>
      <c r="R113" s="261"/>
      <c r="S113" s="261"/>
      <c r="T113" s="262"/>
      <c r="U113" s="14"/>
      <c r="V113" s="14"/>
      <c r="W113" s="14"/>
      <c r="X113" s="14"/>
      <c r="Y113" s="14"/>
      <c r="Z113" s="14"/>
      <c r="AA113" s="14"/>
      <c r="AB113" s="14"/>
      <c r="AC113" s="14"/>
      <c r="AD113" s="14"/>
      <c r="AE113" s="14"/>
      <c r="AT113" s="263" t="s">
        <v>284</v>
      </c>
      <c r="AU113" s="263" t="s">
        <v>82</v>
      </c>
      <c r="AV113" s="14" t="s">
        <v>82</v>
      </c>
      <c r="AW113" s="14" t="s">
        <v>34</v>
      </c>
      <c r="AX113" s="14" t="s">
        <v>73</v>
      </c>
      <c r="AY113" s="263" t="s">
        <v>244</v>
      </c>
    </row>
    <row r="114" s="14" customFormat="1">
      <c r="A114" s="14"/>
      <c r="B114" s="253"/>
      <c r="C114" s="254"/>
      <c r="D114" s="241" t="s">
        <v>284</v>
      </c>
      <c r="E114" s="255" t="s">
        <v>19</v>
      </c>
      <c r="F114" s="256" t="s">
        <v>4501</v>
      </c>
      <c r="G114" s="254"/>
      <c r="H114" s="257">
        <v>369.08999999999998</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73</v>
      </c>
      <c r="AY114" s="263" t="s">
        <v>244</v>
      </c>
    </row>
    <row r="115" s="16" customFormat="1">
      <c r="A115" s="16"/>
      <c r="B115" s="289"/>
      <c r="C115" s="290"/>
      <c r="D115" s="241" t="s">
        <v>284</v>
      </c>
      <c r="E115" s="291" t="s">
        <v>19</v>
      </c>
      <c r="F115" s="292" t="s">
        <v>4319</v>
      </c>
      <c r="G115" s="290"/>
      <c r="H115" s="293">
        <v>561.08999999999992</v>
      </c>
      <c r="I115" s="294"/>
      <c r="J115" s="290"/>
      <c r="K115" s="290"/>
      <c r="L115" s="295"/>
      <c r="M115" s="296"/>
      <c r="N115" s="297"/>
      <c r="O115" s="297"/>
      <c r="P115" s="297"/>
      <c r="Q115" s="297"/>
      <c r="R115" s="297"/>
      <c r="S115" s="297"/>
      <c r="T115" s="298"/>
      <c r="U115" s="16"/>
      <c r="V115" s="16"/>
      <c r="W115" s="16"/>
      <c r="X115" s="16"/>
      <c r="Y115" s="16"/>
      <c r="Z115" s="16"/>
      <c r="AA115" s="16"/>
      <c r="AB115" s="16"/>
      <c r="AC115" s="16"/>
      <c r="AD115" s="16"/>
      <c r="AE115" s="16"/>
      <c r="AT115" s="299" t="s">
        <v>284</v>
      </c>
      <c r="AU115" s="299" t="s">
        <v>82</v>
      </c>
      <c r="AV115" s="16" t="s">
        <v>243</v>
      </c>
      <c r="AW115" s="16" t="s">
        <v>34</v>
      </c>
      <c r="AX115" s="16" t="s">
        <v>73</v>
      </c>
      <c r="AY115" s="299" t="s">
        <v>244</v>
      </c>
    </row>
    <row r="116" s="14" customFormat="1">
      <c r="A116" s="14"/>
      <c r="B116" s="253"/>
      <c r="C116" s="254"/>
      <c r="D116" s="241" t="s">
        <v>284</v>
      </c>
      <c r="E116" s="255" t="s">
        <v>19</v>
      </c>
      <c r="F116" s="256" t="s">
        <v>4502</v>
      </c>
      <c r="G116" s="254"/>
      <c r="H116" s="257">
        <v>72.799999999999997</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73</v>
      </c>
      <c r="AY116" s="263" t="s">
        <v>244</v>
      </c>
    </row>
    <row r="117" s="14" customFormat="1">
      <c r="A117" s="14"/>
      <c r="B117" s="253"/>
      <c r="C117" s="254"/>
      <c r="D117" s="241" t="s">
        <v>284</v>
      </c>
      <c r="E117" s="255" t="s">
        <v>19</v>
      </c>
      <c r="F117" s="256" t="s">
        <v>4503</v>
      </c>
      <c r="G117" s="254"/>
      <c r="H117" s="257">
        <v>59.695999999999998</v>
      </c>
      <c r="I117" s="258"/>
      <c r="J117" s="254"/>
      <c r="K117" s="254"/>
      <c r="L117" s="259"/>
      <c r="M117" s="260"/>
      <c r="N117" s="261"/>
      <c r="O117" s="261"/>
      <c r="P117" s="261"/>
      <c r="Q117" s="261"/>
      <c r="R117" s="261"/>
      <c r="S117" s="261"/>
      <c r="T117" s="262"/>
      <c r="U117" s="14"/>
      <c r="V117" s="14"/>
      <c r="W117" s="14"/>
      <c r="X117" s="14"/>
      <c r="Y117" s="14"/>
      <c r="Z117" s="14"/>
      <c r="AA117" s="14"/>
      <c r="AB117" s="14"/>
      <c r="AC117" s="14"/>
      <c r="AD117" s="14"/>
      <c r="AE117" s="14"/>
      <c r="AT117" s="263" t="s">
        <v>284</v>
      </c>
      <c r="AU117" s="263" t="s">
        <v>82</v>
      </c>
      <c r="AV117" s="14" t="s">
        <v>82</v>
      </c>
      <c r="AW117" s="14" t="s">
        <v>34</v>
      </c>
      <c r="AX117" s="14" t="s">
        <v>73</v>
      </c>
      <c r="AY117" s="263" t="s">
        <v>244</v>
      </c>
    </row>
    <row r="118" s="16" customFormat="1">
      <c r="A118" s="16"/>
      <c r="B118" s="289"/>
      <c r="C118" s="290"/>
      <c r="D118" s="241" t="s">
        <v>284</v>
      </c>
      <c r="E118" s="291" t="s">
        <v>19</v>
      </c>
      <c r="F118" s="292" t="s">
        <v>4498</v>
      </c>
      <c r="G118" s="290"/>
      <c r="H118" s="293">
        <v>132.49599999999998</v>
      </c>
      <c r="I118" s="294"/>
      <c r="J118" s="290"/>
      <c r="K118" s="290"/>
      <c r="L118" s="295"/>
      <c r="M118" s="296"/>
      <c r="N118" s="297"/>
      <c r="O118" s="297"/>
      <c r="P118" s="297"/>
      <c r="Q118" s="297"/>
      <c r="R118" s="297"/>
      <c r="S118" s="297"/>
      <c r="T118" s="298"/>
      <c r="U118" s="16"/>
      <c r="V118" s="16"/>
      <c r="W118" s="16"/>
      <c r="X118" s="16"/>
      <c r="Y118" s="16"/>
      <c r="Z118" s="16"/>
      <c r="AA118" s="16"/>
      <c r="AB118" s="16"/>
      <c r="AC118" s="16"/>
      <c r="AD118" s="16"/>
      <c r="AE118" s="16"/>
      <c r="AT118" s="299" t="s">
        <v>284</v>
      </c>
      <c r="AU118" s="299" t="s">
        <v>82</v>
      </c>
      <c r="AV118" s="16" t="s">
        <v>243</v>
      </c>
      <c r="AW118" s="16" t="s">
        <v>34</v>
      </c>
      <c r="AX118" s="16" t="s">
        <v>73</v>
      </c>
      <c r="AY118" s="299" t="s">
        <v>244</v>
      </c>
    </row>
    <row r="119" s="15" customFormat="1">
      <c r="A119" s="15"/>
      <c r="B119" s="264"/>
      <c r="C119" s="265"/>
      <c r="D119" s="241" t="s">
        <v>284</v>
      </c>
      <c r="E119" s="266" t="s">
        <v>19</v>
      </c>
      <c r="F119" s="267" t="s">
        <v>287</v>
      </c>
      <c r="G119" s="265"/>
      <c r="H119" s="268">
        <v>693.5859999999999</v>
      </c>
      <c r="I119" s="269"/>
      <c r="J119" s="265"/>
      <c r="K119" s="265"/>
      <c r="L119" s="270"/>
      <c r="M119" s="271"/>
      <c r="N119" s="272"/>
      <c r="O119" s="272"/>
      <c r="P119" s="272"/>
      <c r="Q119" s="272"/>
      <c r="R119" s="272"/>
      <c r="S119" s="272"/>
      <c r="T119" s="273"/>
      <c r="U119" s="15"/>
      <c r="V119" s="15"/>
      <c r="W119" s="15"/>
      <c r="X119" s="15"/>
      <c r="Y119" s="15"/>
      <c r="Z119" s="15"/>
      <c r="AA119" s="15"/>
      <c r="AB119" s="15"/>
      <c r="AC119" s="15"/>
      <c r="AD119" s="15"/>
      <c r="AE119" s="15"/>
      <c r="AT119" s="274" t="s">
        <v>284</v>
      </c>
      <c r="AU119" s="274" t="s">
        <v>82</v>
      </c>
      <c r="AV119" s="15" t="s">
        <v>264</v>
      </c>
      <c r="AW119" s="15" t="s">
        <v>34</v>
      </c>
      <c r="AX119" s="15" t="s">
        <v>80</v>
      </c>
      <c r="AY119" s="274" t="s">
        <v>244</v>
      </c>
    </row>
    <row r="120" s="2" customFormat="1" ht="24.15" customHeight="1">
      <c r="A120" s="39"/>
      <c r="B120" s="40"/>
      <c r="C120" s="213" t="s">
        <v>269</v>
      </c>
      <c r="D120" s="213" t="s">
        <v>247</v>
      </c>
      <c r="E120" s="214" t="s">
        <v>4320</v>
      </c>
      <c r="F120" s="215" t="s">
        <v>4321</v>
      </c>
      <c r="G120" s="216" t="s">
        <v>730</v>
      </c>
      <c r="H120" s="217">
        <v>12.858000000000001</v>
      </c>
      <c r="I120" s="218"/>
      <c r="J120" s="219">
        <f>ROUND(I120*H120,2)</f>
        <v>0</v>
      </c>
      <c r="K120" s="215" t="s">
        <v>251</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264</v>
      </c>
      <c r="AT120" s="224" t="s">
        <v>247</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264</v>
      </c>
      <c r="BM120" s="224" t="s">
        <v>4322</v>
      </c>
    </row>
    <row r="121" s="2" customFormat="1">
      <c r="A121" s="39"/>
      <c r="B121" s="40"/>
      <c r="C121" s="41"/>
      <c r="D121" s="226" t="s">
        <v>254</v>
      </c>
      <c r="E121" s="41"/>
      <c r="F121" s="227" t="s">
        <v>4323</v>
      </c>
      <c r="G121" s="41"/>
      <c r="H121" s="41"/>
      <c r="I121" s="228"/>
      <c r="J121" s="41"/>
      <c r="K121" s="41"/>
      <c r="L121" s="45"/>
      <c r="M121" s="229"/>
      <c r="N121" s="230"/>
      <c r="O121" s="85"/>
      <c r="P121" s="85"/>
      <c r="Q121" s="85"/>
      <c r="R121" s="85"/>
      <c r="S121" s="85"/>
      <c r="T121" s="86"/>
      <c r="U121" s="39"/>
      <c r="V121" s="39"/>
      <c r="W121" s="39"/>
      <c r="X121" s="39"/>
      <c r="Y121" s="39"/>
      <c r="Z121" s="39"/>
      <c r="AA121" s="39"/>
      <c r="AB121" s="39"/>
      <c r="AC121" s="39"/>
      <c r="AD121" s="39"/>
      <c r="AE121" s="39"/>
      <c r="AT121" s="18" t="s">
        <v>254</v>
      </c>
      <c r="AU121" s="18" t="s">
        <v>82</v>
      </c>
    </row>
    <row r="122" s="14" customFormat="1">
      <c r="A122" s="14"/>
      <c r="B122" s="253"/>
      <c r="C122" s="254"/>
      <c r="D122" s="241" t="s">
        <v>284</v>
      </c>
      <c r="E122" s="255" t="s">
        <v>19</v>
      </c>
      <c r="F122" s="256" t="s">
        <v>4504</v>
      </c>
      <c r="G122" s="254"/>
      <c r="H122" s="257">
        <v>12.858000000000001</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82</v>
      </c>
      <c r="AV122" s="14" t="s">
        <v>82</v>
      </c>
      <c r="AW122" s="14" t="s">
        <v>34</v>
      </c>
      <c r="AX122" s="14" t="s">
        <v>80</v>
      </c>
      <c r="AY122" s="263" t="s">
        <v>244</v>
      </c>
    </row>
    <row r="123" s="2" customFormat="1" ht="24.15" customHeight="1">
      <c r="A123" s="39"/>
      <c r="B123" s="40"/>
      <c r="C123" s="213" t="s">
        <v>275</v>
      </c>
      <c r="D123" s="213" t="s">
        <v>247</v>
      </c>
      <c r="E123" s="214" t="s">
        <v>4325</v>
      </c>
      <c r="F123" s="215" t="s">
        <v>4326</v>
      </c>
      <c r="G123" s="216" t="s">
        <v>730</v>
      </c>
      <c r="H123" s="217">
        <v>51.430999999999997</v>
      </c>
      <c r="I123" s="218"/>
      <c r="J123" s="219">
        <f>ROUND(I123*H123,2)</f>
        <v>0</v>
      </c>
      <c r="K123" s="215" t="s">
        <v>251</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264</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264</v>
      </c>
      <c r="BM123" s="224" t="s">
        <v>4327</v>
      </c>
    </row>
    <row r="124" s="2" customFormat="1">
      <c r="A124" s="39"/>
      <c r="B124" s="40"/>
      <c r="C124" s="41"/>
      <c r="D124" s="226" t="s">
        <v>254</v>
      </c>
      <c r="E124" s="41"/>
      <c r="F124" s="227" t="s">
        <v>4328</v>
      </c>
      <c r="G124" s="41"/>
      <c r="H124" s="41"/>
      <c r="I124" s="228"/>
      <c r="J124" s="41"/>
      <c r="K124" s="41"/>
      <c r="L124" s="45"/>
      <c r="M124" s="229"/>
      <c r="N124" s="230"/>
      <c r="O124" s="85"/>
      <c r="P124" s="85"/>
      <c r="Q124" s="85"/>
      <c r="R124" s="85"/>
      <c r="S124" s="85"/>
      <c r="T124" s="86"/>
      <c r="U124" s="39"/>
      <c r="V124" s="39"/>
      <c r="W124" s="39"/>
      <c r="X124" s="39"/>
      <c r="Y124" s="39"/>
      <c r="Z124" s="39"/>
      <c r="AA124" s="39"/>
      <c r="AB124" s="39"/>
      <c r="AC124" s="39"/>
      <c r="AD124" s="39"/>
      <c r="AE124" s="39"/>
      <c r="AT124" s="18" t="s">
        <v>254</v>
      </c>
      <c r="AU124" s="18" t="s">
        <v>82</v>
      </c>
    </row>
    <row r="125" s="14" customFormat="1">
      <c r="A125" s="14"/>
      <c r="B125" s="253"/>
      <c r="C125" s="254"/>
      <c r="D125" s="241" t="s">
        <v>284</v>
      </c>
      <c r="E125" s="255" t="s">
        <v>19</v>
      </c>
      <c r="F125" s="256" t="s">
        <v>4505</v>
      </c>
      <c r="G125" s="254"/>
      <c r="H125" s="257">
        <v>51.430999999999997</v>
      </c>
      <c r="I125" s="258"/>
      <c r="J125" s="254"/>
      <c r="K125" s="254"/>
      <c r="L125" s="259"/>
      <c r="M125" s="260"/>
      <c r="N125" s="261"/>
      <c r="O125" s="261"/>
      <c r="P125" s="261"/>
      <c r="Q125" s="261"/>
      <c r="R125" s="261"/>
      <c r="S125" s="261"/>
      <c r="T125" s="262"/>
      <c r="U125" s="14"/>
      <c r="V125" s="14"/>
      <c r="W125" s="14"/>
      <c r="X125" s="14"/>
      <c r="Y125" s="14"/>
      <c r="Z125" s="14"/>
      <c r="AA125" s="14"/>
      <c r="AB125" s="14"/>
      <c r="AC125" s="14"/>
      <c r="AD125" s="14"/>
      <c r="AE125" s="14"/>
      <c r="AT125" s="263" t="s">
        <v>284</v>
      </c>
      <c r="AU125" s="263" t="s">
        <v>82</v>
      </c>
      <c r="AV125" s="14" t="s">
        <v>82</v>
      </c>
      <c r="AW125" s="14" t="s">
        <v>34</v>
      </c>
      <c r="AX125" s="14" t="s">
        <v>80</v>
      </c>
      <c r="AY125" s="263" t="s">
        <v>244</v>
      </c>
    </row>
    <row r="126" s="2" customFormat="1" ht="24.15" customHeight="1">
      <c r="A126" s="39"/>
      <c r="B126" s="40"/>
      <c r="C126" s="213" t="s">
        <v>288</v>
      </c>
      <c r="D126" s="213" t="s">
        <v>247</v>
      </c>
      <c r="E126" s="214" t="s">
        <v>4330</v>
      </c>
      <c r="F126" s="215" t="s">
        <v>4331</v>
      </c>
      <c r="G126" s="216" t="s">
        <v>291</v>
      </c>
      <c r="H126" s="217">
        <v>42.859000000000002</v>
      </c>
      <c r="I126" s="218"/>
      <c r="J126" s="219">
        <f>ROUND(I126*H126,2)</f>
        <v>0</v>
      </c>
      <c r="K126" s="215" t="s">
        <v>251</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264</v>
      </c>
      <c r="AT126" s="224" t="s">
        <v>247</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264</v>
      </c>
      <c r="BM126" s="224" t="s">
        <v>4332</v>
      </c>
    </row>
    <row r="127" s="2" customFormat="1">
      <c r="A127" s="39"/>
      <c r="B127" s="40"/>
      <c r="C127" s="41"/>
      <c r="D127" s="226" t="s">
        <v>254</v>
      </c>
      <c r="E127" s="41"/>
      <c r="F127" s="227" t="s">
        <v>4333</v>
      </c>
      <c r="G127" s="41"/>
      <c r="H127" s="41"/>
      <c r="I127" s="228"/>
      <c r="J127" s="41"/>
      <c r="K127" s="41"/>
      <c r="L127" s="45"/>
      <c r="M127" s="229"/>
      <c r="N127" s="230"/>
      <c r="O127" s="85"/>
      <c r="P127" s="85"/>
      <c r="Q127" s="85"/>
      <c r="R127" s="85"/>
      <c r="S127" s="85"/>
      <c r="T127" s="86"/>
      <c r="U127" s="39"/>
      <c r="V127" s="39"/>
      <c r="W127" s="39"/>
      <c r="X127" s="39"/>
      <c r="Y127" s="39"/>
      <c r="Z127" s="39"/>
      <c r="AA127" s="39"/>
      <c r="AB127" s="39"/>
      <c r="AC127" s="39"/>
      <c r="AD127" s="39"/>
      <c r="AE127" s="39"/>
      <c r="AT127" s="18" t="s">
        <v>254</v>
      </c>
      <c r="AU127" s="18" t="s">
        <v>82</v>
      </c>
    </row>
    <row r="128" s="14" customFormat="1">
      <c r="A128" s="14"/>
      <c r="B128" s="253"/>
      <c r="C128" s="254"/>
      <c r="D128" s="241" t="s">
        <v>284</v>
      </c>
      <c r="E128" s="255" t="s">
        <v>19</v>
      </c>
      <c r="F128" s="256" t="s">
        <v>4495</v>
      </c>
      <c r="G128" s="254"/>
      <c r="H128" s="257">
        <v>19.199999999999999</v>
      </c>
      <c r="I128" s="258"/>
      <c r="J128" s="254"/>
      <c r="K128" s="254"/>
      <c r="L128" s="259"/>
      <c r="M128" s="260"/>
      <c r="N128" s="261"/>
      <c r="O128" s="261"/>
      <c r="P128" s="261"/>
      <c r="Q128" s="261"/>
      <c r="R128" s="261"/>
      <c r="S128" s="261"/>
      <c r="T128" s="262"/>
      <c r="U128" s="14"/>
      <c r="V128" s="14"/>
      <c r="W128" s="14"/>
      <c r="X128" s="14"/>
      <c r="Y128" s="14"/>
      <c r="Z128" s="14"/>
      <c r="AA128" s="14"/>
      <c r="AB128" s="14"/>
      <c r="AC128" s="14"/>
      <c r="AD128" s="14"/>
      <c r="AE128" s="14"/>
      <c r="AT128" s="263" t="s">
        <v>284</v>
      </c>
      <c r="AU128" s="263" t="s">
        <v>82</v>
      </c>
      <c r="AV128" s="14" t="s">
        <v>82</v>
      </c>
      <c r="AW128" s="14" t="s">
        <v>34</v>
      </c>
      <c r="AX128" s="14" t="s">
        <v>73</v>
      </c>
      <c r="AY128" s="263" t="s">
        <v>244</v>
      </c>
    </row>
    <row r="129" s="14" customFormat="1">
      <c r="A129" s="14"/>
      <c r="B129" s="253"/>
      <c r="C129" s="254"/>
      <c r="D129" s="241" t="s">
        <v>284</v>
      </c>
      <c r="E129" s="255" t="s">
        <v>19</v>
      </c>
      <c r="F129" s="256" t="s">
        <v>4496</v>
      </c>
      <c r="G129" s="254"/>
      <c r="H129" s="257">
        <v>36.908999999999999</v>
      </c>
      <c r="I129" s="258"/>
      <c r="J129" s="254"/>
      <c r="K129" s="254"/>
      <c r="L129" s="259"/>
      <c r="M129" s="260"/>
      <c r="N129" s="261"/>
      <c r="O129" s="261"/>
      <c r="P129" s="261"/>
      <c r="Q129" s="261"/>
      <c r="R129" s="261"/>
      <c r="S129" s="261"/>
      <c r="T129" s="262"/>
      <c r="U129" s="14"/>
      <c r="V129" s="14"/>
      <c r="W129" s="14"/>
      <c r="X129" s="14"/>
      <c r="Y129" s="14"/>
      <c r="Z129" s="14"/>
      <c r="AA129" s="14"/>
      <c r="AB129" s="14"/>
      <c r="AC129" s="14"/>
      <c r="AD129" s="14"/>
      <c r="AE129" s="14"/>
      <c r="AT129" s="263" t="s">
        <v>284</v>
      </c>
      <c r="AU129" s="263" t="s">
        <v>82</v>
      </c>
      <c r="AV129" s="14" t="s">
        <v>82</v>
      </c>
      <c r="AW129" s="14" t="s">
        <v>34</v>
      </c>
      <c r="AX129" s="14" t="s">
        <v>73</v>
      </c>
      <c r="AY129" s="263" t="s">
        <v>244</v>
      </c>
    </row>
    <row r="130" s="16" customFormat="1">
      <c r="A130" s="16"/>
      <c r="B130" s="289"/>
      <c r="C130" s="290"/>
      <c r="D130" s="241" t="s">
        <v>284</v>
      </c>
      <c r="E130" s="291" t="s">
        <v>19</v>
      </c>
      <c r="F130" s="292" t="s">
        <v>4311</v>
      </c>
      <c r="G130" s="290"/>
      <c r="H130" s="293">
        <v>56.109000000000002</v>
      </c>
      <c r="I130" s="294"/>
      <c r="J130" s="290"/>
      <c r="K130" s="290"/>
      <c r="L130" s="295"/>
      <c r="M130" s="296"/>
      <c r="N130" s="297"/>
      <c r="O130" s="297"/>
      <c r="P130" s="297"/>
      <c r="Q130" s="297"/>
      <c r="R130" s="297"/>
      <c r="S130" s="297"/>
      <c r="T130" s="298"/>
      <c r="U130" s="16"/>
      <c r="V130" s="16"/>
      <c r="W130" s="16"/>
      <c r="X130" s="16"/>
      <c r="Y130" s="16"/>
      <c r="Z130" s="16"/>
      <c r="AA130" s="16"/>
      <c r="AB130" s="16"/>
      <c r="AC130" s="16"/>
      <c r="AD130" s="16"/>
      <c r="AE130" s="16"/>
      <c r="AT130" s="299" t="s">
        <v>284</v>
      </c>
      <c r="AU130" s="299" t="s">
        <v>82</v>
      </c>
      <c r="AV130" s="16" t="s">
        <v>243</v>
      </c>
      <c r="AW130" s="16" t="s">
        <v>34</v>
      </c>
      <c r="AX130" s="16" t="s">
        <v>73</v>
      </c>
      <c r="AY130" s="299" t="s">
        <v>244</v>
      </c>
    </row>
    <row r="131" s="14" customFormat="1">
      <c r="A131" s="14"/>
      <c r="B131" s="253"/>
      <c r="C131" s="254"/>
      <c r="D131" s="241" t="s">
        <v>284</v>
      </c>
      <c r="E131" s="255" t="s">
        <v>19</v>
      </c>
      <c r="F131" s="256" t="s">
        <v>4506</v>
      </c>
      <c r="G131" s="254"/>
      <c r="H131" s="257">
        <v>-7.2800000000000002</v>
      </c>
      <c r="I131" s="258"/>
      <c r="J131" s="254"/>
      <c r="K131" s="254"/>
      <c r="L131" s="259"/>
      <c r="M131" s="260"/>
      <c r="N131" s="261"/>
      <c r="O131" s="261"/>
      <c r="P131" s="261"/>
      <c r="Q131" s="261"/>
      <c r="R131" s="261"/>
      <c r="S131" s="261"/>
      <c r="T131" s="262"/>
      <c r="U131" s="14"/>
      <c r="V131" s="14"/>
      <c r="W131" s="14"/>
      <c r="X131" s="14"/>
      <c r="Y131" s="14"/>
      <c r="Z131" s="14"/>
      <c r="AA131" s="14"/>
      <c r="AB131" s="14"/>
      <c r="AC131" s="14"/>
      <c r="AD131" s="14"/>
      <c r="AE131" s="14"/>
      <c r="AT131" s="263" t="s">
        <v>284</v>
      </c>
      <c r="AU131" s="263" t="s">
        <v>82</v>
      </c>
      <c r="AV131" s="14" t="s">
        <v>82</v>
      </c>
      <c r="AW131" s="14" t="s">
        <v>34</v>
      </c>
      <c r="AX131" s="14" t="s">
        <v>73</v>
      </c>
      <c r="AY131" s="263" t="s">
        <v>244</v>
      </c>
    </row>
    <row r="132" s="14" customFormat="1">
      <c r="A132" s="14"/>
      <c r="B132" s="253"/>
      <c r="C132" s="254"/>
      <c r="D132" s="241" t="s">
        <v>284</v>
      </c>
      <c r="E132" s="255" t="s">
        <v>19</v>
      </c>
      <c r="F132" s="256" t="s">
        <v>4507</v>
      </c>
      <c r="G132" s="254"/>
      <c r="H132" s="257">
        <v>-5.9699999999999998</v>
      </c>
      <c r="I132" s="258"/>
      <c r="J132" s="254"/>
      <c r="K132" s="254"/>
      <c r="L132" s="259"/>
      <c r="M132" s="260"/>
      <c r="N132" s="261"/>
      <c r="O132" s="261"/>
      <c r="P132" s="261"/>
      <c r="Q132" s="261"/>
      <c r="R132" s="261"/>
      <c r="S132" s="261"/>
      <c r="T132" s="262"/>
      <c r="U132" s="14"/>
      <c r="V132" s="14"/>
      <c r="W132" s="14"/>
      <c r="X132" s="14"/>
      <c r="Y132" s="14"/>
      <c r="Z132" s="14"/>
      <c r="AA132" s="14"/>
      <c r="AB132" s="14"/>
      <c r="AC132" s="14"/>
      <c r="AD132" s="14"/>
      <c r="AE132" s="14"/>
      <c r="AT132" s="263" t="s">
        <v>284</v>
      </c>
      <c r="AU132" s="263" t="s">
        <v>82</v>
      </c>
      <c r="AV132" s="14" t="s">
        <v>82</v>
      </c>
      <c r="AW132" s="14" t="s">
        <v>34</v>
      </c>
      <c r="AX132" s="14" t="s">
        <v>73</v>
      </c>
      <c r="AY132" s="263" t="s">
        <v>244</v>
      </c>
    </row>
    <row r="133" s="16" customFormat="1">
      <c r="A133" s="16"/>
      <c r="B133" s="289"/>
      <c r="C133" s="290"/>
      <c r="D133" s="241" t="s">
        <v>284</v>
      </c>
      <c r="E133" s="291" t="s">
        <v>19</v>
      </c>
      <c r="F133" s="292" t="s">
        <v>4498</v>
      </c>
      <c r="G133" s="290"/>
      <c r="H133" s="293">
        <v>-13.25</v>
      </c>
      <c r="I133" s="294"/>
      <c r="J133" s="290"/>
      <c r="K133" s="290"/>
      <c r="L133" s="295"/>
      <c r="M133" s="296"/>
      <c r="N133" s="297"/>
      <c r="O133" s="297"/>
      <c r="P133" s="297"/>
      <c r="Q133" s="297"/>
      <c r="R133" s="297"/>
      <c r="S133" s="297"/>
      <c r="T133" s="298"/>
      <c r="U133" s="16"/>
      <c r="V133" s="16"/>
      <c r="W133" s="16"/>
      <c r="X133" s="16"/>
      <c r="Y133" s="16"/>
      <c r="Z133" s="16"/>
      <c r="AA133" s="16"/>
      <c r="AB133" s="16"/>
      <c r="AC133" s="16"/>
      <c r="AD133" s="16"/>
      <c r="AE133" s="16"/>
      <c r="AT133" s="299" t="s">
        <v>284</v>
      </c>
      <c r="AU133" s="299" t="s">
        <v>82</v>
      </c>
      <c r="AV133" s="16" t="s">
        <v>243</v>
      </c>
      <c r="AW133" s="16" t="s">
        <v>34</v>
      </c>
      <c r="AX133" s="16" t="s">
        <v>73</v>
      </c>
      <c r="AY133" s="299" t="s">
        <v>244</v>
      </c>
    </row>
    <row r="134" s="15" customFormat="1">
      <c r="A134" s="15"/>
      <c r="B134" s="264"/>
      <c r="C134" s="265"/>
      <c r="D134" s="241" t="s">
        <v>284</v>
      </c>
      <c r="E134" s="266" t="s">
        <v>19</v>
      </c>
      <c r="F134" s="267" t="s">
        <v>287</v>
      </c>
      <c r="G134" s="265"/>
      <c r="H134" s="268">
        <v>42.859000000000002</v>
      </c>
      <c r="I134" s="269"/>
      <c r="J134" s="265"/>
      <c r="K134" s="265"/>
      <c r="L134" s="270"/>
      <c r="M134" s="271"/>
      <c r="N134" s="272"/>
      <c r="O134" s="272"/>
      <c r="P134" s="272"/>
      <c r="Q134" s="272"/>
      <c r="R134" s="272"/>
      <c r="S134" s="272"/>
      <c r="T134" s="273"/>
      <c r="U134" s="15"/>
      <c r="V134" s="15"/>
      <c r="W134" s="15"/>
      <c r="X134" s="15"/>
      <c r="Y134" s="15"/>
      <c r="Z134" s="15"/>
      <c r="AA134" s="15"/>
      <c r="AB134" s="15"/>
      <c r="AC134" s="15"/>
      <c r="AD134" s="15"/>
      <c r="AE134" s="15"/>
      <c r="AT134" s="274" t="s">
        <v>284</v>
      </c>
      <c r="AU134" s="274" t="s">
        <v>82</v>
      </c>
      <c r="AV134" s="15" t="s">
        <v>264</v>
      </c>
      <c r="AW134" s="15" t="s">
        <v>34</v>
      </c>
      <c r="AX134" s="15" t="s">
        <v>80</v>
      </c>
      <c r="AY134" s="274" t="s">
        <v>244</v>
      </c>
    </row>
    <row r="135" s="2" customFormat="1" ht="24.15" customHeight="1">
      <c r="A135" s="39"/>
      <c r="B135" s="40"/>
      <c r="C135" s="213" t="s">
        <v>263</v>
      </c>
      <c r="D135" s="213" t="s">
        <v>247</v>
      </c>
      <c r="E135" s="214" t="s">
        <v>4508</v>
      </c>
      <c r="F135" s="215" t="s">
        <v>4509</v>
      </c>
      <c r="G135" s="216" t="s">
        <v>291</v>
      </c>
      <c r="H135" s="217">
        <v>13.25</v>
      </c>
      <c r="I135" s="218"/>
      <c r="J135" s="219">
        <f>ROUND(I135*H135,2)</f>
        <v>0</v>
      </c>
      <c r="K135" s="215" t="s">
        <v>251</v>
      </c>
      <c r="L135" s="45"/>
      <c r="M135" s="220" t="s">
        <v>19</v>
      </c>
      <c r="N135" s="221"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264</v>
      </c>
      <c r="AT135" s="224" t="s">
        <v>247</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264</v>
      </c>
      <c r="BM135" s="224" t="s">
        <v>4510</v>
      </c>
    </row>
    <row r="136" s="2" customFormat="1">
      <c r="A136" s="39"/>
      <c r="B136" s="40"/>
      <c r="C136" s="41"/>
      <c r="D136" s="226" t="s">
        <v>254</v>
      </c>
      <c r="E136" s="41"/>
      <c r="F136" s="227" t="s">
        <v>4511</v>
      </c>
      <c r="G136" s="41"/>
      <c r="H136" s="41"/>
      <c r="I136" s="228"/>
      <c r="J136" s="41"/>
      <c r="K136" s="41"/>
      <c r="L136" s="45"/>
      <c r="M136" s="229"/>
      <c r="N136" s="230"/>
      <c r="O136" s="85"/>
      <c r="P136" s="85"/>
      <c r="Q136" s="85"/>
      <c r="R136" s="85"/>
      <c r="S136" s="85"/>
      <c r="T136" s="86"/>
      <c r="U136" s="39"/>
      <c r="V136" s="39"/>
      <c r="W136" s="39"/>
      <c r="X136" s="39"/>
      <c r="Y136" s="39"/>
      <c r="Z136" s="39"/>
      <c r="AA136" s="39"/>
      <c r="AB136" s="39"/>
      <c r="AC136" s="39"/>
      <c r="AD136" s="39"/>
      <c r="AE136" s="39"/>
      <c r="AT136" s="18" t="s">
        <v>254</v>
      </c>
      <c r="AU136" s="18" t="s">
        <v>82</v>
      </c>
    </row>
    <row r="137" s="14" customFormat="1">
      <c r="A137" s="14"/>
      <c r="B137" s="253"/>
      <c r="C137" s="254"/>
      <c r="D137" s="241" t="s">
        <v>284</v>
      </c>
      <c r="E137" s="255" t="s">
        <v>19</v>
      </c>
      <c r="F137" s="256" t="s">
        <v>4494</v>
      </c>
      <c r="G137" s="254"/>
      <c r="H137" s="257">
        <v>7.2800000000000002</v>
      </c>
      <c r="I137" s="258"/>
      <c r="J137" s="254"/>
      <c r="K137" s="254"/>
      <c r="L137" s="259"/>
      <c r="M137" s="260"/>
      <c r="N137" s="261"/>
      <c r="O137" s="261"/>
      <c r="P137" s="261"/>
      <c r="Q137" s="261"/>
      <c r="R137" s="261"/>
      <c r="S137" s="261"/>
      <c r="T137" s="262"/>
      <c r="U137" s="14"/>
      <c r="V137" s="14"/>
      <c r="W137" s="14"/>
      <c r="X137" s="14"/>
      <c r="Y137" s="14"/>
      <c r="Z137" s="14"/>
      <c r="AA137" s="14"/>
      <c r="AB137" s="14"/>
      <c r="AC137" s="14"/>
      <c r="AD137" s="14"/>
      <c r="AE137" s="14"/>
      <c r="AT137" s="263" t="s">
        <v>284</v>
      </c>
      <c r="AU137" s="263" t="s">
        <v>82</v>
      </c>
      <c r="AV137" s="14" t="s">
        <v>82</v>
      </c>
      <c r="AW137" s="14" t="s">
        <v>34</v>
      </c>
      <c r="AX137" s="14" t="s">
        <v>73</v>
      </c>
      <c r="AY137" s="263" t="s">
        <v>244</v>
      </c>
    </row>
    <row r="138" s="14" customFormat="1">
      <c r="A138" s="14"/>
      <c r="B138" s="253"/>
      <c r="C138" s="254"/>
      <c r="D138" s="241" t="s">
        <v>284</v>
      </c>
      <c r="E138" s="255" t="s">
        <v>19</v>
      </c>
      <c r="F138" s="256" t="s">
        <v>4497</v>
      </c>
      <c r="G138" s="254"/>
      <c r="H138" s="257">
        <v>5.9699999999999998</v>
      </c>
      <c r="I138" s="258"/>
      <c r="J138" s="254"/>
      <c r="K138" s="254"/>
      <c r="L138" s="259"/>
      <c r="M138" s="260"/>
      <c r="N138" s="261"/>
      <c r="O138" s="261"/>
      <c r="P138" s="261"/>
      <c r="Q138" s="261"/>
      <c r="R138" s="261"/>
      <c r="S138" s="261"/>
      <c r="T138" s="262"/>
      <c r="U138" s="14"/>
      <c r="V138" s="14"/>
      <c r="W138" s="14"/>
      <c r="X138" s="14"/>
      <c r="Y138" s="14"/>
      <c r="Z138" s="14"/>
      <c r="AA138" s="14"/>
      <c r="AB138" s="14"/>
      <c r="AC138" s="14"/>
      <c r="AD138" s="14"/>
      <c r="AE138" s="14"/>
      <c r="AT138" s="263" t="s">
        <v>284</v>
      </c>
      <c r="AU138" s="263" t="s">
        <v>82</v>
      </c>
      <c r="AV138" s="14" t="s">
        <v>82</v>
      </c>
      <c r="AW138" s="14" t="s">
        <v>34</v>
      </c>
      <c r="AX138" s="14" t="s">
        <v>73</v>
      </c>
      <c r="AY138" s="263" t="s">
        <v>244</v>
      </c>
    </row>
    <row r="139" s="15" customFormat="1">
      <c r="A139" s="15"/>
      <c r="B139" s="264"/>
      <c r="C139" s="265"/>
      <c r="D139" s="241" t="s">
        <v>284</v>
      </c>
      <c r="E139" s="266" t="s">
        <v>19</v>
      </c>
      <c r="F139" s="267" t="s">
        <v>287</v>
      </c>
      <c r="G139" s="265"/>
      <c r="H139" s="268">
        <v>13.25</v>
      </c>
      <c r="I139" s="269"/>
      <c r="J139" s="265"/>
      <c r="K139" s="265"/>
      <c r="L139" s="270"/>
      <c r="M139" s="271"/>
      <c r="N139" s="272"/>
      <c r="O139" s="272"/>
      <c r="P139" s="272"/>
      <c r="Q139" s="272"/>
      <c r="R139" s="272"/>
      <c r="S139" s="272"/>
      <c r="T139" s="273"/>
      <c r="U139" s="15"/>
      <c r="V139" s="15"/>
      <c r="W139" s="15"/>
      <c r="X139" s="15"/>
      <c r="Y139" s="15"/>
      <c r="Z139" s="15"/>
      <c r="AA139" s="15"/>
      <c r="AB139" s="15"/>
      <c r="AC139" s="15"/>
      <c r="AD139" s="15"/>
      <c r="AE139" s="15"/>
      <c r="AT139" s="274" t="s">
        <v>284</v>
      </c>
      <c r="AU139" s="274" t="s">
        <v>82</v>
      </c>
      <c r="AV139" s="15" t="s">
        <v>264</v>
      </c>
      <c r="AW139" s="15" t="s">
        <v>34</v>
      </c>
      <c r="AX139" s="15" t="s">
        <v>80</v>
      </c>
      <c r="AY139" s="274" t="s">
        <v>244</v>
      </c>
    </row>
    <row r="140" s="2" customFormat="1" ht="21.75" customHeight="1">
      <c r="A140" s="39"/>
      <c r="B140" s="40"/>
      <c r="C140" s="213" t="s">
        <v>302</v>
      </c>
      <c r="D140" s="213" t="s">
        <v>247</v>
      </c>
      <c r="E140" s="214" t="s">
        <v>4512</v>
      </c>
      <c r="F140" s="215" t="s">
        <v>4513</v>
      </c>
      <c r="G140" s="216" t="s">
        <v>339</v>
      </c>
      <c r="H140" s="217">
        <v>39.347999999999999</v>
      </c>
      <c r="I140" s="218"/>
      <c r="J140" s="219">
        <f>ROUND(I140*H140,2)</f>
        <v>0</v>
      </c>
      <c r="K140" s="215" t="s">
        <v>251</v>
      </c>
      <c r="L140" s="45"/>
      <c r="M140" s="220" t="s">
        <v>19</v>
      </c>
      <c r="N140" s="221"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264</v>
      </c>
      <c r="AT140" s="224" t="s">
        <v>247</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264</v>
      </c>
      <c r="BM140" s="224" t="s">
        <v>4514</v>
      </c>
    </row>
    <row r="141" s="2" customFormat="1">
      <c r="A141" s="39"/>
      <c r="B141" s="40"/>
      <c r="C141" s="41"/>
      <c r="D141" s="226" t="s">
        <v>254</v>
      </c>
      <c r="E141" s="41"/>
      <c r="F141" s="227" t="s">
        <v>4515</v>
      </c>
      <c r="G141" s="41"/>
      <c r="H141" s="41"/>
      <c r="I141" s="228"/>
      <c r="J141" s="41"/>
      <c r="K141" s="41"/>
      <c r="L141" s="45"/>
      <c r="M141" s="229"/>
      <c r="N141" s="230"/>
      <c r="O141" s="85"/>
      <c r="P141" s="85"/>
      <c r="Q141" s="85"/>
      <c r="R141" s="85"/>
      <c r="S141" s="85"/>
      <c r="T141" s="86"/>
      <c r="U141" s="39"/>
      <c r="V141" s="39"/>
      <c r="W141" s="39"/>
      <c r="X141" s="39"/>
      <c r="Y141" s="39"/>
      <c r="Z141" s="39"/>
      <c r="AA141" s="39"/>
      <c r="AB141" s="39"/>
      <c r="AC141" s="39"/>
      <c r="AD141" s="39"/>
      <c r="AE141" s="39"/>
      <c r="AT141" s="18" t="s">
        <v>254</v>
      </c>
      <c r="AU141" s="18" t="s">
        <v>82</v>
      </c>
    </row>
    <row r="142" s="14" customFormat="1">
      <c r="A142" s="14"/>
      <c r="B142" s="253"/>
      <c r="C142" s="254"/>
      <c r="D142" s="241" t="s">
        <v>284</v>
      </c>
      <c r="E142" s="255" t="s">
        <v>19</v>
      </c>
      <c r="F142" s="256" t="s">
        <v>4516</v>
      </c>
      <c r="G142" s="254"/>
      <c r="H142" s="257">
        <v>39.347999999999999</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80</v>
      </c>
      <c r="AY142" s="263" t="s">
        <v>244</v>
      </c>
    </row>
    <row r="143" s="12" customFormat="1" ht="22.8" customHeight="1">
      <c r="A143" s="12"/>
      <c r="B143" s="197"/>
      <c r="C143" s="198"/>
      <c r="D143" s="199" t="s">
        <v>72</v>
      </c>
      <c r="E143" s="211" t="s">
        <v>269</v>
      </c>
      <c r="F143" s="211" t="s">
        <v>2009</v>
      </c>
      <c r="G143" s="198"/>
      <c r="H143" s="198"/>
      <c r="I143" s="201"/>
      <c r="J143" s="212">
        <f>BK143</f>
        <v>0</v>
      </c>
      <c r="K143" s="198"/>
      <c r="L143" s="203"/>
      <c r="M143" s="204"/>
      <c r="N143" s="205"/>
      <c r="O143" s="205"/>
      <c r="P143" s="206">
        <f>SUM(P144:P160)</f>
        <v>0</v>
      </c>
      <c r="Q143" s="205"/>
      <c r="R143" s="206">
        <f>SUM(R144:R160)</f>
        <v>11.64826744</v>
      </c>
      <c r="S143" s="205"/>
      <c r="T143" s="207">
        <f>SUM(T144:T160)</f>
        <v>0</v>
      </c>
      <c r="U143" s="12"/>
      <c r="V143" s="12"/>
      <c r="W143" s="12"/>
      <c r="X143" s="12"/>
      <c r="Y143" s="12"/>
      <c r="Z143" s="12"/>
      <c r="AA143" s="12"/>
      <c r="AB143" s="12"/>
      <c r="AC143" s="12"/>
      <c r="AD143" s="12"/>
      <c r="AE143" s="12"/>
      <c r="AR143" s="208" t="s">
        <v>80</v>
      </c>
      <c r="AT143" s="209" t="s">
        <v>72</v>
      </c>
      <c r="AU143" s="209" t="s">
        <v>80</v>
      </c>
      <c r="AY143" s="208" t="s">
        <v>244</v>
      </c>
      <c r="BK143" s="210">
        <f>SUM(BK144:BK160)</f>
        <v>0</v>
      </c>
    </row>
    <row r="144" s="2" customFormat="1" ht="24.15" customHeight="1">
      <c r="A144" s="39"/>
      <c r="B144" s="40"/>
      <c r="C144" s="213" t="s">
        <v>308</v>
      </c>
      <c r="D144" s="213" t="s">
        <v>247</v>
      </c>
      <c r="E144" s="214" t="s">
        <v>4517</v>
      </c>
      <c r="F144" s="215" t="s">
        <v>4518</v>
      </c>
      <c r="G144" s="216" t="s">
        <v>339</v>
      </c>
      <c r="H144" s="217">
        <v>57.366</v>
      </c>
      <c r="I144" s="218"/>
      <c r="J144" s="219">
        <f>ROUND(I144*H144,2)</f>
        <v>0</v>
      </c>
      <c r="K144" s="215" t="s">
        <v>19</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264</v>
      </c>
      <c r="AT144" s="224" t="s">
        <v>247</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264</v>
      </c>
      <c r="BM144" s="224" t="s">
        <v>4519</v>
      </c>
    </row>
    <row r="145" s="14" customFormat="1">
      <c r="A145" s="14"/>
      <c r="B145" s="253"/>
      <c r="C145" s="254"/>
      <c r="D145" s="241" t="s">
        <v>284</v>
      </c>
      <c r="E145" s="255" t="s">
        <v>19</v>
      </c>
      <c r="F145" s="256" t="s">
        <v>4520</v>
      </c>
      <c r="G145" s="254"/>
      <c r="H145" s="257">
        <v>57.366</v>
      </c>
      <c r="I145" s="258"/>
      <c r="J145" s="254"/>
      <c r="K145" s="254"/>
      <c r="L145" s="259"/>
      <c r="M145" s="260"/>
      <c r="N145" s="261"/>
      <c r="O145" s="261"/>
      <c r="P145" s="261"/>
      <c r="Q145" s="261"/>
      <c r="R145" s="261"/>
      <c r="S145" s="261"/>
      <c r="T145" s="262"/>
      <c r="U145" s="14"/>
      <c r="V145" s="14"/>
      <c r="W145" s="14"/>
      <c r="X145" s="14"/>
      <c r="Y145" s="14"/>
      <c r="Z145" s="14"/>
      <c r="AA145" s="14"/>
      <c r="AB145" s="14"/>
      <c r="AC145" s="14"/>
      <c r="AD145" s="14"/>
      <c r="AE145" s="14"/>
      <c r="AT145" s="263" t="s">
        <v>284</v>
      </c>
      <c r="AU145" s="263" t="s">
        <v>82</v>
      </c>
      <c r="AV145" s="14" t="s">
        <v>82</v>
      </c>
      <c r="AW145" s="14" t="s">
        <v>34</v>
      </c>
      <c r="AX145" s="14" t="s">
        <v>80</v>
      </c>
      <c r="AY145" s="263" t="s">
        <v>244</v>
      </c>
    </row>
    <row r="146" s="2" customFormat="1" ht="24.15" customHeight="1">
      <c r="A146" s="39"/>
      <c r="B146" s="40"/>
      <c r="C146" s="213" t="s">
        <v>313</v>
      </c>
      <c r="D146" s="213" t="s">
        <v>247</v>
      </c>
      <c r="E146" s="214" t="s">
        <v>4521</v>
      </c>
      <c r="F146" s="215" t="s">
        <v>4522</v>
      </c>
      <c r="G146" s="216" t="s">
        <v>339</v>
      </c>
      <c r="H146" s="217">
        <v>57.366</v>
      </c>
      <c r="I146" s="218"/>
      <c r="J146" s="219">
        <f>ROUND(I146*H146,2)</f>
        <v>0</v>
      </c>
      <c r="K146" s="215" t="s">
        <v>251</v>
      </c>
      <c r="L146" s="45"/>
      <c r="M146" s="220" t="s">
        <v>19</v>
      </c>
      <c r="N146" s="221"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264</v>
      </c>
      <c r="AT146" s="224" t="s">
        <v>247</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264</v>
      </c>
      <c r="BM146" s="224" t="s">
        <v>4523</v>
      </c>
    </row>
    <row r="147" s="2" customFormat="1">
      <c r="A147" s="39"/>
      <c r="B147" s="40"/>
      <c r="C147" s="41"/>
      <c r="D147" s="226" t="s">
        <v>254</v>
      </c>
      <c r="E147" s="41"/>
      <c r="F147" s="227" t="s">
        <v>4524</v>
      </c>
      <c r="G147" s="41"/>
      <c r="H147" s="41"/>
      <c r="I147" s="228"/>
      <c r="J147" s="41"/>
      <c r="K147" s="41"/>
      <c r="L147" s="45"/>
      <c r="M147" s="229"/>
      <c r="N147" s="230"/>
      <c r="O147" s="85"/>
      <c r="P147" s="85"/>
      <c r="Q147" s="85"/>
      <c r="R147" s="85"/>
      <c r="S147" s="85"/>
      <c r="T147" s="86"/>
      <c r="U147" s="39"/>
      <c r="V147" s="39"/>
      <c r="W147" s="39"/>
      <c r="X147" s="39"/>
      <c r="Y147" s="39"/>
      <c r="Z147" s="39"/>
      <c r="AA147" s="39"/>
      <c r="AB147" s="39"/>
      <c r="AC147" s="39"/>
      <c r="AD147" s="39"/>
      <c r="AE147" s="39"/>
      <c r="AT147" s="18" t="s">
        <v>254</v>
      </c>
      <c r="AU147" s="18" t="s">
        <v>82</v>
      </c>
    </row>
    <row r="148" s="14" customFormat="1">
      <c r="A148" s="14"/>
      <c r="B148" s="253"/>
      <c r="C148" s="254"/>
      <c r="D148" s="241" t="s">
        <v>284</v>
      </c>
      <c r="E148" s="255" t="s">
        <v>19</v>
      </c>
      <c r="F148" s="256" t="s">
        <v>4520</v>
      </c>
      <c r="G148" s="254"/>
      <c r="H148" s="257">
        <v>57.366</v>
      </c>
      <c r="I148" s="258"/>
      <c r="J148" s="254"/>
      <c r="K148" s="254"/>
      <c r="L148" s="259"/>
      <c r="M148" s="260"/>
      <c r="N148" s="261"/>
      <c r="O148" s="261"/>
      <c r="P148" s="261"/>
      <c r="Q148" s="261"/>
      <c r="R148" s="261"/>
      <c r="S148" s="261"/>
      <c r="T148" s="262"/>
      <c r="U148" s="14"/>
      <c r="V148" s="14"/>
      <c r="W148" s="14"/>
      <c r="X148" s="14"/>
      <c r="Y148" s="14"/>
      <c r="Z148" s="14"/>
      <c r="AA148" s="14"/>
      <c r="AB148" s="14"/>
      <c r="AC148" s="14"/>
      <c r="AD148" s="14"/>
      <c r="AE148" s="14"/>
      <c r="AT148" s="263" t="s">
        <v>284</v>
      </c>
      <c r="AU148" s="263" t="s">
        <v>82</v>
      </c>
      <c r="AV148" s="14" t="s">
        <v>82</v>
      </c>
      <c r="AW148" s="14" t="s">
        <v>34</v>
      </c>
      <c r="AX148" s="14" t="s">
        <v>80</v>
      </c>
      <c r="AY148" s="263" t="s">
        <v>244</v>
      </c>
    </row>
    <row r="149" s="2" customFormat="1" ht="24.15" customHeight="1">
      <c r="A149" s="39"/>
      <c r="B149" s="40"/>
      <c r="C149" s="213" t="s">
        <v>8</v>
      </c>
      <c r="D149" s="213" t="s">
        <v>247</v>
      </c>
      <c r="E149" s="214" t="s">
        <v>4350</v>
      </c>
      <c r="F149" s="215" t="s">
        <v>4351</v>
      </c>
      <c r="G149" s="216" t="s">
        <v>339</v>
      </c>
      <c r="H149" s="217">
        <v>56.652000000000001</v>
      </c>
      <c r="I149" s="218"/>
      <c r="J149" s="219">
        <f>ROUND(I149*H149,2)</f>
        <v>0</v>
      </c>
      <c r="K149" s="215" t="s">
        <v>251</v>
      </c>
      <c r="L149" s="45"/>
      <c r="M149" s="220" t="s">
        <v>19</v>
      </c>
      <c r="N149" s="221"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264</v>
      </c>
      <c r="AT149" s="224" t="s">
        <v>247</v>
      </c>
      <c r="AU149" s="224" t="s">
        <v>82</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264</v>
      </c>
      <c r="BM149" s="224" t="s">
        <v>4352</v>
      </c>
    </row>
    <row r="150" s="2" customFormat="1">
      <c r="A150" s="39"/>
      <c r="B150" s="40"/>
      <c r="C150" s="41"/>
      <c r="D150" s="226" t="s">
        <v>254</v>
      </c>
      <c r="E150" s="41"/>
      <c r="F150" s="227" t="s">
        <v>4353</v>
      </c>
      <c r="G150" s="41"/>
      <c r="H150" s="41"/>
      <c r="I150" s="228"/>
      <c r="J150" s="41"/>
      <c r="K150" s="41"/>
      <c r="L150" s="45"/>
      <c r="M150" s="229"/>
      <c r="N150" s="230"/>
      <c r="O150" s="85"/>
      <c r="P150" s="85"/>
      <c r="Q150" s="85"/>
      <c r="R150" s="85"/>
      <c r="S150" s="85"/>
      <c r="T150" s="86"/>
      <c r="U150" s="39"/>
      <c r="V150" s="39"/>
      <c r="W150" s="39"/>
      <c r="X150" s="39"/>
      <c r="Y150" s="39"/>
      <c r="Z150" s="39"/>
      <c r="AA150" s="39"/>
      <c r="AB150" s="39"/>
      <c r="AC150" s="39"/>
      <c r="AD150" s="39"/>
      <c r="AE150" s="39"/>
      <c r="AT150" s="18" t="s">
        <v>254</v>
      </c>
      <c r="AU150" s="18" t="s">
        <v>82</v>
      </c>
    </row>
    <row r="151" s="14" customFormat="1">
      <c r="A151" s="14"/>
      <c r="B151" s="253"/>
      <c r="C151" s="254"/>
      <c r="D151" s="241" t="s">
        <v>284</v>
      </c>
      <c r="E151" s="255" t="s">
        <v>19</v>
      </c>
      <c r="F151" s="256" t="s">
        <v>4489</v>
      </c>
      <c r="G151" s="254"/>
      <c r="H151" s="257">
        <v>96</v>
      </c>
      <c r="I151" s="258"/>
      <c r="J151" s="254"/>
      <c r="K151" s="254"/>
      <c r="L151" s="259"/>
      <c r="M151" s="260"/>
      <c r="N151" s="261"/>
      <c r="O151" s="261"/>
      <c r="P151" s="261"/>
      <c r="Q151" s="261"/>
      <c r="R151" s="261"/>
      <c r="S151" s="261"/>
      <c r="T151" s="262"/>
      <c r="U151" s="14"/>
      <c r="V151" s="14"/>
      <c r="W151" s="14"/>
      <c r="X151" s="14"/>
      <c r="Y151" s="14"/>
      <c r="Z151" s="14"/>
      <c r="AA151" s="14"/>
      <c r="AB151" s="14"/>
      <c r="AC151" s="14"/>
      <c r="AD151" s="14"/>
      <c r="AE151" s="14"/>
      <c r="AT151" s="263" t="s">
        <v>284</v>
      </c>
      <c r="AU151" s="263" t="s">
        <v>82</v>
      </c>
      <c r="AV151" s="14" t="s">
        <v>82</v>
      </c>
      <c r="AW151" s="14" t="s">
        <v>34</v>
      </c>
      <c r="AX151" s="14" t="s">
        <v>73</v>
      </c>
      <c r="AY151" s="263" t="s">
        <v>244</v>
      </c>
    </row>
    <row r="152" s="14" customFormat="1">
      <c r="A152" s="14"/>
      <c r="B152" s="253"/>
      <c r="C152" s="254"/>
      <c r="D152" s="241" t="s">
        <v>284</v>
      </c>
      <c r="E152" s="255" t="s">
        <v>19</v>
      </c>
      <c r="F152" s="256" t="s">
        <v>4525</v>
      </c>
      <c r="G152" s="254"/>
      <c r="H152" s="257">
        <v>-39.347999999999999</v>
      </c>
      <c r="I152" s="258"/>
      <c r="J152" s="254"/>
      <c r="K152" s="254"/>
      <c r="L152" s="259"/>
      <c r="M152" s="260"/>
      <c r="N152" s="261"/>
      <c r="O152" s="261"/>
      <c r="P152" s="261"/>
      <c r="Q152" s="261"/>
      <c r="R152" s="261"/>
      <c r="S152" s="261"/>
      <c r="T152" s="262"/>
      <c r="U152" s="14"/>
      <c r="V152" s="14"/>
      <c r="W152" s="14"/>
      <c r="X152" s="14"/>
      <c r="Y152" s="14"/>
      <c r="Z152" s="14"/>
      <c r="AA152" s="14"/>
      <c r="AB152" s="14"/>
      <c r="AC152" s="14"/>
      <c r="AD152" s="14"/>
      <c r="AE152" s="14"/>
      <c r="AT152" s="263" t="s">
        <v>284</v>
      </c>
      <c r="AU152" s="263" t="s">
        <v>82</v>
      </c>
      <c r="AV152" s="14" t="s">
        <v>82</v>
      </c>
      <c r="AW152" s="14" t="s">
        <v>34</v>
      </c>
      <c r="AX152" s="14" t="s">
        <v>73</v>
      </c>
      <c r="AY152" s="263" t="s">
        <v>244</v>
      </c>
    </row>
    <row r="153" s="15" customFormat="1">
      <c r="A153" s="15"/>
      <c r="B153" s="264"/>
      <c r="C153" s="265"/>
      <c r="D153" s="241" t="s">
        <v>284</v>
      </c>
      <c r="E153" s="266" t="s">
        <v>19</v>
      </c>
      <c r="F153" s="267" t="s">
        <v>287</v>
      </c>
      <c r="G153" s="265"/>
      <c r="H153" s="268">
        <v>56.652000000000001</v>
      </c>
      <c r="I153" s="269"/>
      <c r="J153" s="265"/>
      <c r="K153" s="265"/>
      <c r="L153" s="270"/>
      <c r="M153" s="271"/>
      <c r="N153" s="272"/>
      <c r="O153" s="272"/>
      <c r="P153" s="272"/>
      <c r="Q153" s="272"/>
      <c r="R153" s="272"/>
      <c r="S153" s="272"/>
      <c r="T153" s="273"/>
      <c r="U153" s="15"/>
      <c r="V153" s="15"/>
      <c r="W153" s="15"/>
      <c r="X153" s="15"/>
      <c r="Y153" s="15"/>
      <c r="Z153" s="15"/>
      <c r="AA153" s="15"/>
      <c r="AB153" s="15"/>
      <c r="AC153" s="15"/>
      <c r="AD153" s="15"/>
      <c r="AE153" s="15"/>
      <c r="AT153" s="274" t="s">
        <v>284</v>
      </c>
      <c r="AU153" s="274" t="s">
        <v>82</v>
      </c>
      <c r="AV153" s="15" t="s">
        <v>264</v>
      </c>
      <c r="AW153" s="15" t="s">
        <v>34</v>
      </c>
      <c r="AX153" s="15" t="s">
        <v>80</v>
      </c>
      <c r="AY153" s="274" t="s">
        <v>244</v>
      </c>
    </row>
    <row r="154" s="2" customFormat="1" ht="44.25" customHeight="1">
      <c r="A154" s="39"/>
      <c r="B154" s="40"/>
      <c r="C154" s="213" t="s">
        <v>322</v>
      </c>
      <c r="D154" s="213" t="s">
        <v>247</v>
      </c>
      <c r="E154" s="214" t="s">
        <v>4355</v>
      </c>
      <c r="F154" s="215" t="s">
        <v>4356</v>
      </c>
      <c r="G154" s="216" t="s">
        <v>339</v>
      </c>
      <c r="H154" s="217">
        <v>56.652000000000001</v>
      </c>
      <c r="I154" s="218"/>
      <c r="J154" s="219">
        <f>ROUND(I154*H154,2)</f>
        <v>0</v>
      </c>
      <c r="K154" s="215" t="s">
        <v>251</v>
      </c>
      <c r="L154" s="45"/>
      <c r="M154" s="220" t="s">
        <v>19</v>
      </c>
      <c r="N154" s="221" t="s">
        <v>44</v>
      </c>
      <c r="O154" s="85"/>
      <c r="P154" s="222">
        <f>O154*H154</f>
        <v>0</v>
      </c>
      <c r="Q154" s="222">
        <v>0.089219999999999994</v>
      </c>
      <c r="R154" s="222">
        <f>Q154*H154</f>
        <v>5.0544914399999996</v>
      </c>
      <c r="S154" s="222">
        <v>0</v>
      </c>
      <c r="T154" s="223">
        <f>S154*H154</f>
        <v>0</v>
      </c>
      <c r="U154" s="39"/>
      <c r="V154" s="39"/>
      <c r="W154" s="39"/>
      <c r="X154" s="39"/>
      <c r="Y154" s="39"/>
      <c r="Z154" s="39"/>
      <c r="AA154" s="39"/>
      <c r="AB154" s="39"/>
      <c r="AC154" s="39"/>
      <c r="AD154" s="39"/>
      <c r="AE154" s="39"/>
      <c r="AR154" s="224" t="s">
        <v>264</v>
      </c>
      <c r="AT154" s="224" t="s">
        <v>247</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264</v>
      </c>
      <c r="BM154" s="224" t="s">
        <v>4357</v>
      </c>
    </row>
    <row r="155" s="2" customFormat="1">
      <c r="A155" s="39"/>
      <c r="B155" s="40"/>
      <c r="C155" s="41"/>
      <c r="D155" s="226" t="s">
        <v>254</v>
      </c>
      <c r="E155" s="41"/>
      <c r="F155" s="227" t="s">
        <v>4358</v>
      </c>
      <c r="G155" s="41"/>
      <c r="H155" s="41"/>
      <c r="I155" s="228"/>
      <c r="J155" s="41"/>
      <c r="K155" s="41"/>
      <c r="L155" s="45"/>
      <c r="M155" s="229"/>
      <c r="N155" s="230"/>
      <c r="O155" s="85"/>
      <c r="P155" s="85"/>
      <c r="Q155" s="85"/>
      <c r="R155" s="85"/>
      <c r="S155" s="85"/>
      <c r="T155" s="86"/>
      <c r="U155" s="39"/>
      <c r="V155" s="39"/>
      <c r="W155" s="39"/>
      <c r="X155" s="39"/>
      <c r="Y155" s="39"/>
      <c r="Z155" s="39"/>
      <c r="AA155" s="39"/>
      <c r="AB155" s="39"/>
      <c r="AC155" s="39"/>
      <c r="AD155" s="39"/>
      <c r="AE155" s="39"/>
      <c r="AT155" s="18" t="s">
        <v>254</v>
      </c>
      <c r="AU155" s="18" t="s">
        <v>82</v>
      </c>
    </row>
    <row r="156" s="14" customFormat="1">
      <c r="A156" s="14"/>
      <c r="B156" s="253"/>
      <c r="C156" s="254"/>
      <c r="D156" s="241" t="s">
        <v>284</v>
      </c>
      <c r="E156" s="255" t="s">
        <v>19</v>
      </c>
      <c r="F156" s="256" t="s">
        <v>4489</v>
      </c>
      <c r="G156" s="254"/>
      <c r="H156" s="257">
        <v>96</v>
      </c>
      <c r="I156" s="258"/>
      <c r="J156" s="254"/>
      <c r="K156" s="254"/>
      <c r="L156" s="259"/>
      <c r="M156" s="260"/>
      <c r="N156" s="261"/>
      <c r="O156" s="261"/>
      <c r="P156" s="261"/>
      <c r="Q156" s="261"/>
      <c r="R156" s="261"/>
      <c r="S156" s="261"/>
      <c r="T156" s="262"/>
      <c r="U156" s="14"/>
      <c r="V156" s="14"/>
      <c r="W156" s="14"/>
      <c r="X156" s="14"/>
      <c r="Y156" s="14"/>
      <c r="Z156" s="14"/>
      <c r="AA156" s="14"/>
      <c r="AB156" s="14"/>
      <c r="AC156" s="14"/>
      <c r="AD156" s="14"/>
      <c r="AE156" s="14"/>
      <c r="AT156" s="263" t="s">
        <v>284</v>
      </c>
      <c r="AU156" s="263" t="s">
        <v>82</v>
      </c>
      <c r="AV156" s="14" t="s">
        <v>82</v>
      </c>
      <c r="AW156" s="14" t="s">
        <v>34</v>
      </c>
      <c r="AX156" s="14" t="s">
        <v>73</v>
      </c>
      <c r="AY156" s="263" t="s">
        <v>244</v>
      </c>
    </row>
    <row r="157" s="14" customFormat="1">
      <c r="A157" s="14"/>
      <c r="B157" s="253"/>
      <c r="C157" s="254"/>
      <c r="D157" s="241" t="s">
        <v>284</v>
      </c>
      <c r="E157" s="255" t="s">
        <v>19</v>
      </c>
      <c r="F157" s="256" t="s">
        <v>4525</v>
      </c>
      <c r="G157" s="254"/>
      <c r="H157" s="257">
        <v>-39.347999999999999</v>
      </c>
      <c r="I157" s="258"/>
      <c r="J157" s="254"/>
      <c r="K157" s="254"/>
      <c r="L157" s="259"/>
      <c r="M157" s="260"/>
      <c r="N157" s="261"/>
      <c r="O157" s="261"/>
      <c r="P157" s="261"/>
      <c r="Q157" s="261"/>
      <c r="R157" s="261"/>
      <c r="S157" s="261"/>
      <c r="T157" s="262"/>
      <c r="U157" s="14"/>
      <c r="V157" s="14"/>
      <c r="W157" s="14"/>
      <c r="X157" s="14"/>
      <c r="Y157" s="14"/>
      <c r="Z157" s="14"/>
      <c r="AA157" s="14"/>
      <c r="AB157" s="14"/>
      <c r="AC157" s="14"/>
      <c r="AD157" s="14"/>
      <c r="AE157" s="14"/>
      <c r="AT157" s="263" t="s">
        <v>284</v>
      </c>
      <c r="AU157" s="263" t="s">
        <v>82</v>
      </c>
      <c r="AV157" s="14" t="s">
        <v>82</v>
      </c>
      <c r="AW157" s="14" t="s">
        <v>34</v>
      </c>
      <c r="AX157" s="14" t="s">
        <v>73</v>
      </c>
      <c r="AY157" s="263" t="s">
        <v>244</v>
      </c>
    </row>
    <row r="158" s="15" customFormat="1">
      <c r="A158" s="15"/>
      <c r="B158" s="264"/>
      <c r="C158" s="265"/>
      <c r="D158" s="241" t="s">
        <v>284</v>
      </c>
      <c r="E158" s="266" t="s">
        <v>19</v>
      </c>
      <c r="F158" s="267" t="s">
        <v>287</v>
      </c>
      <c r="G158" s="265"/>
      <c r="H158" s="268">
        <v>56.652000000000001</v>
      </c>
      <c r="I158" s="269"/>
      <c r="J158" s="265"/>
      <c r="K158" s="265"/>
      <c r="L158" s="270"/>
      <c r="M158" s="271"/>
      <c r="N158" s="272"/>
      <c r="O158" s="272"/>
      <c r="P158" s="272"/>
      <c r="Q158" s="272"/>
      <c r="R158" s="272"/>
      <c r="S158" s="272"/>
      <c r="T158" s="273"/>
      <c r="U158" s="15"/>
      <c r="V158" s="15"/>
      <c r="W158" s="15"/>
      <c r="X158" s="15"/>
      <c r="Y158" s="15"/>
      <c r="Z158" s="15"/>
      <c r="AA158" s="15"/>
      <c r="AB158" s="15"/>
      <c r="AC158" s="15"/>
      <c r="AD158" s="15"/>
      <c r="AE158" s="15"/>
      <c r="AT158" s="274" t="s">
        <v>284</v>
      </c>
      <c r="AU158" s="274" t="s">
        <v>82</v>
      </c>
      <c r="AV158" s="15" t="s">
        <v>264</v>
      </c>
      <c r="AW158" s="15" t="s">
        <v>34</v>
      </c>
      <c r="AX158" s="15" t="s">
        <v>80</v>
      </c>
      <c r="AY158" s="274" t="s">
        <v>244</v>
      </c>
    </row>
    <row r="159" s="2" customFormat="1" ht="16.5" customHeight="1">
      <c r="A159" s="39"/>
      <c r="B159" s="40"/>
      <c r="C159" s="231" t="s">
        <v>327</v>
      </c>
      <c r="D159" s="231" t="s">
        <v>241</v>
      </c>
      <c r="E159" s="232" t="s">
        <v>4359</v>
      </c>
      <c r="F159" s="233" t="s">
        <v>4360</v>
      </c>
      <c r="G159" s="234" t="s">
        <v>339</v>
      </c>
      <c r="H159" s="235">
        <v>58.351999999999997</v>
      </c>
      <c r="I159" s="236"/>
      <c r="J159" s="237">
        <f>ROUND(I159*H159,2)</f>
        <v>0</v>
      </c>
      <c r="K159" s="233" t="s">
        <v>251</v>
      </c>
      <c r="L159" s="238"/>
      <c r="M159" s="239" t="s">
        <v>19</v>
      </c>
      <c r="N159" s="240" t="s">
        <v>44</v>
      </c>
      <c r="O159" s="85"/>
      <c r="P159" s="222">
        <f>O159*H159</f>
        <v>0</v>
      </c>
      <c r="Q159" s="222">
        <v>0.113</v>
      </c>
      <c r="R159" s="222">
        <f>Q159*H159</f>
        <v>6.5937760000000001</v>
      </c>
      <c r="S159" s="222">
        <v>0</v>
      </c>
      <c r="T159" s="223">
        <f>S159*H159</f>
        <v>0</v>
      </c>
      <c r="U159" s="39"/>
      <c r="V159" s="39"/>
      <c r="W159" s="39"/>
      <c r="X159" s="39"/>
      <c r="Y159" s="39"/>
      <c r="Z159" s="39"/>
      <c r="AA159" s="39"/>
      <c r="AB159" s="39"/>
      <c r="AC159" s="39"/>
      <c r="AD159" s="39"/>
      <c r="AE159" s="39"/>
      <c r="AR159" s="224" t="s">
        <v>263</v>
      </c>
      <c r="AT159" s="224" t="s">
        <v>241</v>
      </c>
      <c r="AU159" s="224" t="s">
        <v>82</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264</v>
      </c>
      <c r="BM159" s="224" t="s">
        <v>4361</v>
      </c>
    </row>
    <row r="160" s="14" customFormat="1">
      <c r="A160" s="14"/>
      <c r="B160" s="253"/>
      <c r="C160" s="254"/>
      <c r="D160" s="241" t="s">
        <v>284</v>
      </c>
      <c r="E160" s="254"/>
      <c r="F160" s="256" t="s">
        <v>4526</v>
      </c>
      <c r="G160" s="254"/>
      <c r="H160" s="257">
        <v>58.351999999999997</v>
      </c>
      <c r="I160" s="258"/>
      <c r="J160" s="254"/>
      <c r="K160" s="254"/>
      <c r="L160" s="259"/>
      <c r="M160" s="260"/>
      <c r="N160" s="261"/>
      <c r="O160" s="261"/>
      <c r="P160" s="261"/>
      <c r="Q160" s="261"/>
      <c r="R160" s="261"/>
      <c r="S160" s="261"/>
      <c r="T160" s="262"/>
      <c r="U160" s="14"/>
      <c r="V160" s="14"/>
      <c r="W160" s="14"/>
      <c r="X160" s="14"/>
      <c r="Y160" s="14"/>
      <c r="Z160" s="14"/>
      <c r="AA160" s="14"/>
      <c r="AB160" s="14"/>
      <c r="AC160" s="14"/>
      <c r="AD160" s="14"/>
      <c r="AE160" s="14"/>
      <c r="AT160" s="263" t="s">
        <v>284</v>
      </c>
      <c r="AU160" s="263" t="s">
        <v>82</v>
      </c>
      <c r="AV160" s="14" t="s">
        <v>82</v>
      </c>
      <c r="AW160" s="14" t="s">
        <v>4</v>
      </c>
      <c r="AX160" s="14" t="s">
        <v>80</v>
      </c>
      <c r="AY160" s="263" t="s">
        <v>244</v>
      </c>
    </row>
    <row r="161" s="12" customFormat="1" ht="22.8" customHeight="1">
      <c r="A161" s="12"/>
      <c r="B161" s="197"/>
      <c r="C161" s="198"/>
      <c r="D161" s="199" t="s">
        <v>72</v>
      </c>
      <c r="E161" s="211" t="s">
        <v>302</v>
      </c>
      <c r="F161" s="211" t="s">
        <v>626</v>
      </c>
      <c r="G161" s="198"/>
      <c r="H161" s="198"/>
      <c r="I161" s="201"/>
      <c r="J161" s="212">
        <f>BK161</f>
        <v>0</v>
      </c>
      <c r="K161" s="198"/>
      <c r="L161" s="203"/>
      <c r="M161" s="204"/>
      <c r="N161" s="205"/>
      <c r="O161" s="205"/>
      <c r="P161" s="206">
        <f>SUM(P162:P166)</f>
        <v>0</v>
      </c>
      <c r="Q161" s="205"/>
      <c r="R161" s="206">
        <f>SUM(R162:R166)</f>
        <v>2.5147912999999997</v>
      </c>
      <c r="S161" s="205"/>
      <c r="T161" s="207">
        <f>SUM(T162:T166)</f>
        <v>0</v>
      </c>
      <c r="U161" s="12"/>
      <c r="V161" s="12"/>
      <c r="W161" s="12"/>
      <c r="X161" s="12"/>
      <c r="Y161" s="12"/>
      <c r="Z161" s="12"/>
      <c r="AA161" s="12"/>
      <c r="AB161" s="12"/>
      <c r="AC161" s="12"/>
      <c r="AD161" s="12"/>
      <c r="AE161" s="12"/>
      <c r="AR161" s="208" t="s">
        <v>80</v>
      </c>
      <c r="AT161" s="209" t="s">
        <v>72</v>
      </c>
      <c r="AU161" s="209" t="s">
        <v>80</v>
      </c>
      <c r="AY161" s="208" t="s">
        <v>244</v>
      </c>
      <c r="BK161" s="210">
        <f>SUM(BK162:BK166)</f>
        <v>0</v>
      </c>
    </row>
    <row r="162" s="2" customFormat="1" ht="24.15" customHeight="1">
      <c r="A162" s="39"/>
      <c r="B162" s="40"/>
      <c r="C162" s="213" t="s">
        <v>332</v>
      </c>
      <c r="D162" s="213" t="s">
        <v>247</v>
      </c>
      <c r="E162" s="214" t="s">
        <v>4363</v>
      </c>
      <c r="F162" s="215" t="s">
        <v>4364</v>
      </c>
      <c r="G162" s="216" t="s">
        <v>250</v>
      </c>
      <c r="H162" s="217">
        <v>20.050000000000001</v>
      </c>
      <c r="I162" s="218"/>
      <c r="J162" s="219">
        <f>ROUND(I162*H162,2)</f>
        <v>0</v>
      </c>
      <c r="K162" s="215" t="s">
        <v>251</v>
      </c>
      <c r="L162" s="45"/>
      <c r="M162" s="220" t="s">
        <v>19</v>
      </c>
      <c r="N162" s="221" t="s">
        <v>44</v>
      </c>
      <c r="O162" s="85"/>
      <c r="P162" s="222">
        <f>O162*H162</f>
        <v>0</v>
      </c>
      <c r="Q162" s="222">
        <v>0.10094599999999999</v>
      </c>
      <c r="R162" s="222">
        <f>Q162*H162</f>
        <v>2.0239672999999998</v>
      </c>
      <c r="S162" s="222">
        <v>0</v>
      </c>
      <c r="T162" s="223">
        <f>S162*H162</f>
        <v>0</v>
      </c>
      <c r="U162" s="39"/>
      <c r="V162" s="39"/>
      <c r="W162" s="39"/>
      <c r="X162" s="39"/>
      <c r="Y162" s="39"/>
      <c r="Z162" s="39"/>
      <c r="AA162" s="39"/>
      <c r="AB162" s="39"/>
      <c r="AC162" s="39"/>
      <c r="AD162" s="39"/>
      <c r="AE162" s="39"/>
      <c r="AR162" s="224" t="s">
        <v>264</v>
      </c>
      <c r="AT162" s="224" t="s">
        <v>247</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264</v>
      </c>
      <c r="BM162" s="224" t="s">
        <v>4365</v>
      </c>
    </row>
    <row r="163" s="2" customFormat="1">
      <c r="A163" s="39"/>
      <c r="B163" s="40"/>
      <c r="C163" s="41"/>
      <c r="D163" s="226" t="s">
        <v>254</v>
      </c>
      <c r="E163" s="41"/>
      <c r="F163" s="227" t="s">
        <v>4366</v>
      </c>
      <c r="G163" s="41"/>
      <c r="H163" s="41"/>
      <c r="I163" s="228"/>
      <c r="J163" s="41"/>
      <c r="K163" s="41"/>
      <c r="L163" s="45"/>
      <c r="M163" s="229"/>
      <c r="N163" s="230"/>
      <c r="O163" s="85"/>
      <c r="P163" s="85"/>
      <c r="Q163" s="85"/>
      <c r="R163" s="85"/>
      <c r="S163" s="85"/>
      <c r="T163" s="86"/>
      <c r="U163" s="39"/>
      <c r="V163" s="39"/>
      <c r="W163" s="39"/>
      <c r="X163" s="39"/>
      <c r="Y163" s="39"/>
      <c r="Z163" s="39"/>
      <c r="AA163" s="39"/>
      <c r="AB163" s="39"/>
      <c r="AC163" s="39"/>
      <c r="AD163" s="39"/>
      <c r="AE163" s="39"/>
      <c r="AT163" s="18" t="s">
        <v>254</v>
      </c>
      <c r="AU163" s="18" t="s">
        <v>82</v>
      </c>
    </row>
    <row r="164" s="14" customFormat="1">
      <c r="A164" s="14"/>
      <c r="B164" s="253"/>
      <c r="C164" s="254"/>
      <c r="D164" s="241" t="s">
        <v>284</v>
      </c>
      <c r="E164" s="255" t="s">
        <v>19</v>
      </c>
      <c r="F164" s="256" t="s">
        <v>4527</v>
      </c>
      <c r="G164" s="254"/>
      <c r="H164" s="257">
        <v>20.050000000000001</v>
      </c>
      <c r="I164" s="258"/>
      <c r="J164" s="254"/>
      <c r="K164" s="254"/>
      <c r="L164" s="259"/>
      <c r="M164" s="260"/>
      <c r="N164" s="261"/>
      <c r="O164" s="261"/>
      <c r="P164" s="261"/>
      <c r="Q164" s="261"/>
      <c r="R164" s="261"/>
      <c r="S164" s="261"/>
      <c r="T164" s="262"/>
      <c r="U164" s="14"/>
      <c r="V164" s="14"/>
      <c r="W164" s="14"/>
      <c r="X164" s="14"/>
      <c r="Y164" s="14"/>
      <c r="Z164" s="14"/>
      <c r="AA164" s="14"/>
      <c r="AB164" s="14"/>
      <c r="AC164" s="14"/>
      <c r="AD164" s="14"/>
      <c r="AE164" s="14"/>
      <c r="AT164" s="263" t="s">
        <v>284</v>
      </c>
      <c r="AU164" s="263" t="s">
        <v>82</v>
      </c>
      <c r="AV164" s="14" t="s">
        <v>82</v>
      </c>
      <c r="AW164" s="14" t="s">
        <v>34</v>
      </c>
      <c r="AX164" s="14" t="s">
        <v>80</v>
      </c>
      <c r="AY164" s="263" t="s">
        <v>244</v>
      </c>
    </row>
    <row r="165" s="2" customFormat="1" ht="16.5" customHeight="1">
      <c r="A165" s="39"/>
      <c r="B165" s="40"/>
      <c r="C165" s="231" t="s">
        <v>252</v>
      </c>
      <c r="D165" s="231" t="s">
        <v>241</v>
      </c>
      <c r="E165" s="232" t="s">
        <v>4368</v>
      </c>
      <c r="F165" s="233" t="s">
        <v>4369</v>
      </c>
      <c r="G165" s="234" t="s">
        <v>250</v>
      </c>
      <c r="H165" s="235">
        <v>20.451000000000001</v>
      </c>
      <c r="I165" s="236"/>
      <c r="J165" s="237">
        <f>ROUND(I165*H165,2)</f>
        <v>0</v>
      </c>
      <c r="K165" s="233" t="s">
        <v>251</v>
      </c>
      <c r="L165" s="238"/>
      <c r="M165" s="239" t="s">
        <v>19</v>
      </c>
      <c r="N165" s="240" t="s">
        <v>44</v>
      </c>
      <c r="O165" s="85"/>
      <c r="P165" s="222">
        <f>O165*H165</f>
        <v>0</v>
      </c>
      <c r="Q165" s="222">
        <v>0.024</v>
      </c>
      <c r="R165" s="222">
        <f>Q165*H165</f>
        <v>0.49082400000000004</v>
      </c>
      <c r="S165" s="222">
        <v>0</v>
      </c>
      <c r="T165" s="223">
        <f>S165*H165</f>
        <v>0</v>
      </c>
      <c r="U165" s="39"/>
      <c r="V165" s="39"/>
      <c r="W165" s="39"/>
      <c r="X165" s="39"/>
      <c r="Y165" s="39"/>
      <c r="Z165" s="39"/>
      <c r="AA165" s="39"/>
      <c r="AB165" s="39"/>
      <c r="AC165" s="39"/>
      <c r="AD165" s="39"/>
      <c r="AE165" s="39"/>
      <c r="AR165" s="224" t="s">
        <v>263</v>
      </c>
      <c r="AT165" s="224" t="s">
        <v>241</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264</v>
      </c>
      <c r="BM165" s="224" t="s">
        <v>4370</v>
      </c>
    </row>
    <row r="166" s="14" customFormat="1">
      <c r="A166" s="14"/>
      <c r="B166" s="253"/>
      <c r="C166" s="254"/>
      <c r="D166" s="241" t="s">
        <v>284</v>
      </c>
      <c r="E166" s="254"/>
      <c r="F166" s="256" t="s">
        <v>4528</v>
      </c>
      <c r="G166" s="254"/>
      <c r="H166" s="257">
        <v>20.451000000000001</v>
      </c>
      <c r="I166" s="258"/>
      <c r="J166" s="254"/>
      <c r="K166" s="254"/>
      <c r="L166" s="259"/>
      <c r="M166" s="260"/>
      <c r="N166" s="261"/>
      <c r="O166" s="261"/>
      <c r="P166" s="261"/>
      <c r="Q166" s="261"/>
      <c r="R166" s="261"/>
      <c r="S166" s="261"/>
      <c r="T166" s="262"/>
      <c r="U166" s="14"/>
      <c r="V166" s="14"/>
      <c r="W166" s="14"/>
      <c r="X166" s="14"/>
      <c r="Y166" s="14"/>
      <c r="Z166" s="14"/>
      <c r="AA166" s="14"/>
      <c r="AB166" s="14"/>
      <c r="AC166" s="14"/>
      <c r="AD166" s="14"/>
      <c r="AE166" s="14"/>
      <c r="AT166" s="263" t="s">
        <v>284</v>
      </c>
      <c r="AU166" s="263" t="s">
        <v>82</v>
      </c>
      <c r="AV166" s="14" t="s">
        <v>82</v>
      </c>
      <c r="AW166" s="14" t="s">
        <v>4</v>
      </c>
      <c r="AX166" s="14" t="s">
        <v>80</v>
      </c>
      <c r="AY166" s="263" t="s">
        <v>244</v>
      </c>
    </row>
    <row r="167" s="12" customFormat="1" ht="22.8" customHeight="1">
      <c r="A167" s="12"/>
      <c r="B167" s="197"/>
      <c r="C167" s="198"/>
      <c r="D167" s="199" t="s">
        <v>72</v>
      </c>
      <c r="E167" s="211" t="s">
        <v>4030</v>
      </c>
      <c r="F167" s="211" t="s">
        <v>4031</v>
      </c>
      <c r="G167" s="198"/>
      <c r="H167" s="198"/>
      <c r="I167" s="201"/>
      <c r="J167" s="212">
        <f>BK167</f>
        <v>0</v>
      </c>
      <c r="K167" s="198"/>
      <c r="L167" s="203"/>
      <c r="M167" s="204"/>
      <c r="N167" s="205"/>
      <c r="O167" s="205"/>
      <c r="P167" s="206">
        <f>SUM(P168:P169)</f>
        <v>0</v>
      </c>
      <c r="Q167" s="205"/>
      <c r="R167" s="206">
        <f>SUM(R168:R169)</f>
        <v>0</v>
      </c>
      <c r="S167" s="205"/>
      <c r="T167" s="207">
        <f>SUM(T168:T169)</f>
        <v>0</v>
      </c>
      <c r="U167" s="12"/>
      <c r="V167" s="12"/>
      <c r="W167" s="12"/>
      <c r="X167" s="12"/>
      <c r="Y167" s="12"/>
      <c r="Z167" s="12"/>
      <c r="AA167" s="12"/>
      <c r="AB167" s="12"/>
      <c r="AC167" s="12"/>
      <c r="AD167" s="12"/>
      <c r="AE167" s="12"/>
      <c r="AR167" s="208" t="s">
        <v>80</v>
      </c>
      <c r="AT167" s="209" t="s">
        <v>72</v>
      </c>
      <c r="AU167" s="209" t="s">
        <v>80</v>
      </c>
      <c r="AY167" s="208" t="s">
        <v>244</v>
      </c>
      <c r="BK167" s="210">
        <f>SUM(BK168:BK169)</f>
        <v>0</v>
      </c>
    </row>
    <row r="168" s="2" customFormat="1" ht="24.15" customHeight="1">
      <c r="A168" s="39"/>
      <c r="B168" s="40"/>
      <c r="C168" s="213" t="s">
        <v>411</v>
      </c>
      <c r="D168" s="213" t="s">
        <v>247</v>
      </c>
      <c r="E168" s="214" t="s">
        <v>4372</v>
      </c>
      <c r="F168" s="215" t="s">
        <v>4373</v>
      </c>
      <c r="G168" s="216" t="s">
        <v>730</v>
      </c>
      <c r="H168" s="217">
        <v>14.163</v>
      </c>
      <c r="I168" s="218"/>
      <c r="J168" s="219">
        <f>ROUND(I168*H168,2)</f>
        <v>0</v>
      </c>
      <c r="K168" s="215" t="s">
        <v>251</v>
      </c>
      <c r="L168" s="45"/>
      <c r="M168" s="220" t="s">
        <v>19</v>
      </c>
      <c r="N168" s="221"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264</v>
      </c>
      <c r="AT168" s="224" t="s">
        <v>247</v>
      </c>
      <c r="AU168" s="224" t="s">
        <v>82</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264</v>
      </c>
      <c r="BM168" s="224" t="s">
        <v>4374</v>
      </c>
    </row>
    <row r="169" s="2" customFormat="1">
      <c r="A169" s="39"/>
      <c r="B169" s="40"/>
      <c r="C169" s="41"/>
      <c r="D169" s="226" t="s">
        <v>254</v>
      </c>
      <c r="E169" s="41"/>
      <c r="F169" s="227" t="s">
        <v>4375</v>
      </c>
      <c r="G169" s="41"/>
      <c r="H169" s="41"/>
      <c r="I169" s="228"/>
      <c r="J169" s="41"/>
      <c r="K169" s="41"/>
      <c r="L169" s="45"/>
      <c r="M169" s="229"/>
      <c r="N169" s="230"/>
      <c r="O169" s="85"/>
      <c r="P169" s="85"/>
      <c r="Q169" s="85"/>
      <c r="R169" s="85"/>
      <c r="S169" s="85"/>
      <c r="T169" s="86"/>
      <c r="U169" s="39"/>
      <c r="V169" s="39"/>
      <c r="W169" s="39"/>
      <c r="X169" s="39"/>
      <c r="Y169" s="39"/>
      <c r="Z169" s="39"/>
      <c r="AA169" s="39"/>
      <c r="AB169" s="39"/>
      <c r="AC169" s="39"/>
      <c r="AD169" s="39"/>
      <c r="AE169" s="39"/>
      <c r="AT169" s="18" t="s">
        <v>254</v>
      </c>
      <c r="AU169" s="18" t="s">
        <v>82</v>
      </c>
    </row>
    <row r="170" s="12" customFormat="1" ht="25.92" customHeight="1">
      <c r="A170" s="12"/>
      <c r="B170" s="197"/>
      <c r="C170" s="198"/>
      <c r="D170" s="199" t="s">
        <v>72</v>
      </c>
      <c r="E170" s="200" t="s">
        <v>726</v>
      </c>
      <c r="F170" s="200" t="s">
        <v>727</v>
      </c>
      <c r="G170" s="198"/>
      <c r="H170" s="198"/>
      <c r="I170" s="201"/>
      <c r="J170" s="202">
        <f>BK170</f>
        <v>0</v>
      </c>
      <c r="K170" s="198"/>
      <c r="L170" s="203"/>
      <c r="M170" s="204"/>
      <c r="N170" s="205"/>
      <c r="O170" s="205"/>
      <c r="P170" s="206">
        <f>P171</f>
        <v>0</v>
      </c>
      <c r="Q170" s="205"/>
      <c r="R170" s="206">
        <f>R171</f>
        <v>0.35999999999999999</v>
      </c>
      <c r="S170" s="205"/>
      <c r="T170" s="207">
        <f>T171</f>
        <v>0</v>
      </c>
      <c r="U170" s="12"/>
      <c r="V170" s="12"/>
      <c r="W170" s="12"/>
      <c r="X170" s="12"/>
      <c r="Y170" s="12"/>
      <c r="Z170" s="12"/>
      <c r="AA170" s="12"/>
      <c r="AB170" s="12"/>
      <c r="AC170" s="12"/>
      <c r="AD170" s="12"/>
      <c r="AE170" s="12"/>
      <c r="AR170" s="208" t="s">
        <v>82</v>
      </c>
      <c r="AT170" s="209" t="s">
        <v>72</v>
      </c>
      <c r="AU170" s="209" t="s">
        <v>73</v>
      </c>
      <c r="AY170" s="208" t="s">
        <v>244</v>
      </c>
      <c r="BK170" s="210">
        <f>BK171</f>
        <v>0</v>
      </c>
    </row>
    <row r="171" s="12" customFormat="1" ht="22.8" customHeight="1">
      <c r="A171" s="12"/>
      <c r="B171" s="197"/>
      <c r="C171" s="198"/>
      <c r="D171" s="199" t="s">
        <v>72</v>
      </c>
      <c r="E171" s="211" t="s">
        <v>4529</v>
      </c>
      <c r="F171" s="211" t="s">
        <v>4530</v>
      </c>
      <c r="G171" s="198"/>
      <c r="H171" s="198"/>
      <c r="I171" s="201"/>
      <c r="J171" s="212">
        <f>BK171</f>
        <v>0</v>
      </c>
      <c r="K171" s="198"/>
      <c r="L171" s="203"/>
      <c r="M171" s="204"/>
      <c r="N171" s="205"/>
      <c r="O171" s="205"/>
      <c r="P171" s="206">
        <f>SUM(P172:P175)</f>
        <v>0</v>
      </c>
      <c r="Q171" s="205"/>
      <c r="R171" s="206">
        <f>SUM(R172:R175)</f>
        <v>0.35999999999999999</v>
      </c>
      <c r="S171" s="205"/>
      <c r="T171" s="207">
        <f>SUM(T172:T175)</f>
        <v>0</v>
      </c>
      <c r="U171" s="12"/>
      <c r="V171" s="12"/>
      <c r="W171" s="12"/>
      <c r="X171" s="12"/>
      <c r="Y171" s="12"/>
      <c r="Z171" s="12"/>
      <c r="AA171" s="12"/>
      <c r="AB171" s="12"/>
      <c r="AC171" s="12"/>
      <c r="AD171" s="12"/>
      <c r="AE171" s="12"/>
      <c r="AR171" s="208" t="s">
        <v>82</v>
      </c>
      <c r="AT171" s="209" t="s">
        <v>72</v>
      </c>
      <c r="AU171" s="209" t="s">
        <v>80</v>
      </c>
      <c r="AY171" s="208" t="s">
        <v>244</v>
      </c>
      <c r="BK171" s="210">
        <f>SUM(BK172:BK175)</f>
        <v>0</v>
      </c>
    </row>
    <row r="172" s="2" customFormat="1" ht="24.15" customHeight="1">
      <c r="A172" s="39"/>
      <c r="B172" s="40"/>
      <c r="C172" s="213" t="s">
        <v>416</v>
      </c>
      <c r="D172" s="213" t="s">
        <v>247</v>
      </c>
      <c r="E172" s="214" t="s">
        <v>4531</v>
      </c>
      <c r="F172" s="215" t="s">
        <v>4532</v>
      </c>
      <c r="G172" s="216" t="s">
        <v>4251</v>
      </c>
      <c r="H172" s="217">
        <v>360</v>
      </c>
      <c r="I172" s="218"/>
      <c r="J172" s="219">
        <f>ROUND(I172*H172,2)</f>
        <v>0</v>
      </c>
      <c r="K172" s="215" t="s">
        <v>19</v>
      </c>
      <c r="L172" s="45"/>
      <c r="M172" s="220" t="s">
        <v>19</v>
      </c>
      <c r="N172" s="221" t="s">
        <v>44</v>
      </c>
      <c r="O172" s="85"/>
      <c r="P172" s="222">
        <f>O172*H172</f>
        <v>0</v>
      </c>
      <c r="Q172" s="222">
        <v>0.001</v>
      </c>
      <c r="R172" s="222">
        <f>Q172*H172</f>
        <v>0.35999999999999999</v>
      </c>
      <c r="S172" s="222">
        <v>0</v>
      </c>
      <c r="T172" s="223">
        <f>S172*H172</f>
        <v>0</v>
      </c>
      <c r="U172" s="39"/>
      <c r="V172" s="39"/>
      <c r="W172" s="39"/>
      <c r="X172" s="39"/>
      <c r="Y172" s="39"/>
      <c r="Z172" s="39"/>
      <c r="AA172" s="39"/>
      <c r="AB172" s="39"/>
      <c r="AC172" s="39"/>
      <c r="AD172" s="39"/>
      <c r="AE172" s="39"/>
      <c r="AR172" s="224" t="s">
        <v>252</v>
      </c>
      <c r="AT172" s="224" t="s">
        <v>247</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252</v>
      </c>
      <c r="BM172" s="224" t="s">
        <v>4533</v>
      </c>
    </row>
    <row r="173" s="14" customFormat="1">
      <c r="A173" s="14"/>
      <c r="B173" s="253"/>
      <c r="C173" s="254"/>
      <c r="D173" s="241" t="s">
        <v>284</v>
      </c>
      <c r="E173" s="255" t="s">
        <v>19</v>
      </c>
      <c r="F173" s="256" t="s">
        <v>4534</v>
      </c>
      <c r="G173" s="254"/>
      <c r="H173" s="257">
        <v>360</v>
      </c>
      <c r="I173" s="258"/>
      <c r="J173" s="254"/>
      <c r="K173" s="254"/>
      <c r="L173" s="259"/>
      <c r="M173" s="260"/>
      <c r="N173" s="261"/>
      <c r="O173" s="261"/>
      <c r="P173" s="261"/>
      <c r="Q173" s="261"/>
      <c r="R173" s="261"/>
      <c r="S173" s="261"/>
      <c r="T173" s="262"/>
      <c r="U173" s="14"/>
      <c r="V173" s="14"/>
      <c r="W173" s="14"/>
      <c r="X173" s="14"/>
      <c r="Y173" s="14"/>
      <c r="Z173" s="14"/>
      <c r="AA173" s="14"/>
      <c r="AB173" s="14"/>
      <c r="AC173" s="14"/>
      <c r="AD173" s="14"/>
      <c r="AE173" s="14"/>
      <c r="AT173" s="263" t="s">
        <v>284</v>
      </c>
      <c r="AU173" s="263" t="s">
        <v>82</v>
      </c>
      <c r="AV173" s="14" t="s">
        <v>82</v>
      </c>
      <c r="AW173" s="14" t="s">
        <v>34</v>
      </c>
      <c r="AX173" s="14" t="s">
        <v>80</v>
      </c>
      <c r="AY173" s="263" t="s">
        <v>244</v>
      </c>
    </row>
    <row r="174" s="2" customFormat="1" ht="24.15" customHeight="1">
      <c r="A174" s="39"/>
      <c r="B174" s="40"/>
      <c r="C174" s="213" t="s">
        <v>420</v>
      </c>
      <c r="D174" s="213" t="s">
        <v>247</v>
      </c>
      <c r="E174" s="214" t="s">
        <v>4535</v>
      </c>
      <c r="F174" s="215" t="s">
        <v>4536</v>
      </c>
      <c r="G174" s="216" t="s">
        <v>730</v>
      </c>
      <c r="H174" s="217">
        <v>0.35999999999999999</v>
      </c>
      <c r="I174" s="218"/>
      <c r="J174" s="219">
        <f>ROUND(I174*H174,2)</f>
        <v>0</v>
      </c>
      <c r="K174" s="215" t="s">
        <v>251</v>
      </c>
      <c r="L174" s="45"/>
      <c r="M174" s="220" t="s">
        <v>19</v>
      </c>
      <c r="N174" s="221" t="s">
        <v>44</v>
      </c>
      <c r="O174" s="85"/>
      <c r="P174" s="222">
        <f>O174*H174</f>
        <v>0</v>
      </c>
      <c r="Q174" s="222">
        <v>0</v>
      </c>
      <c r="R174" s="222">
        <f>Q174*H174</f>
        <v>0</v>
      </c>
      <c r="S174" s="222">
        <v>0</v>
      </c>
      <c r="T174" s="223">
        <f>S174*H174</f>
        <v>0</v>
      </c>
      <c r="U174" s="39"/>
      <c r="V174" s="39"/>
      <c r="W174" s="39"/>
      <c r="X174" s="39"/>
      <c r="Y174" s="39"/>
      <c r="Z174" s="39"/>
      <c r="AA174" s="39"/>
      <c r="AB174" s="39"/>
      <c r="AC174" s="39"/>
      <c r="AD174" s="39"/>
      <c r="AE174" s="39"/>
      <c r="AR174" s="224" t="s">
        <v>252</v>
      </c>
      <c r="AT174" s="224" t="s">
        <v>247</v>
      </c>
      <c r="AU174" s="224" t="s">
        <v>82</v>
      </c>
      <c r="AY174" s="18" t="s">
        <v>244</v>
      </c>
      <c r="BE174" s="225">
        <f>IF(N174="základní",J174,0)</f>
        <v>0</v>
      </c>
      <c r="BF174" s="225">
        <f>IF(N174="snížená",J174,0)</f>
        <v>0</v>
      </c>
      <c r="BG174" s="225">
        <f>IF(N174="zákl. přenesená",J174,0)</f>
        <v>0</v>
      </c>
      <c r="BH174" s="225">
        <f>IF(N174="sníž. přenesená",J174,0)</f>
        <v>0</v>
      </c>
      <c r="BI174" s="225">
        <f>IF(N174="nulová",J174,0)</f>
        <v>0</v>
      </c>
      <c r="BJ174" s="18" t="s">
        <v>80</v>
      </c>
      <c r="BK174" s="225">
        <f>ROUND(I174*H174,2)</f>
        <v>0</v>
      </c>
      <c r="BL174" s="18" t="s">
        <v>252</v>
      </c>
      <c r="BM174" s="224" t="s">
        <v>4537</v>
      </c>
    </row>
    <row r="175" s="2" customFormat="1">
      <c r="A175" s="39"/>
      <c r="B175" s="40"/>
      <c r="C175" s="41"/>
      <c r="D175" s="226" t="s">
        <v>254</v>
      </c>
      <c r="E175" s="41"/>
      <c r="F175" s="227" t="s">
        <v>4538</v>
      </c>
      <c r="G175" s="41"/>
      <c r="H175" s="41"/>
      <c r="I175" s="228"/>
      <c r="J175" s="41"/>
      <c r="K175" s="41"/>
      <c r="L175" s="45"/>
      <c r="M175" s="229"/>
      <c r="N175" s="230"/>
      <c r="O175" s="85"/>
      <c r="P175" s="85"/>
      <c r="Q175" s="85"/>
      <c r="R175" s="85"/>
      <c r="S175" s="85"/>
      <c r="T175" s="86"/>
      <c r="U175" s="39"/>
      <c r="V175" s="39"/>
      <c r="W175" s="39"/>
      <c r="X175" s="39"/>
      <c r="Y175" s="39"/>
      <c r="Z175" s="39"/>
      <c r="AA175" s="39"/>
      <c r="AB175" s="39"/>
      <c r="AC175" s="39"/>
      <c r="AD175" s="39"/>
      <c r="AE175" s="39"/>
      <c r="AT175" s="18" t="s">
        <v>254</v>
      </c>
      <c r="AU175" s="18" t="s">
        <v>82</v>
      </c>
    </row>
    <row r="176" s="12" customFormat="1" ht="25.92" customHeight="1">
      <c r="A176" s="12"/>
      <c r="B176" s="197"/>
      <c r="C176" s="198"/>
      <c r="D176" s="199" t="s">
        <v>72</v>
      </c>
      <c r="E176" s="200" t="s">
        <v>606</v>
      </c>
      <c r="F176" s="200" t="s">
        <v>607</v>
      </c>
      <c r="G176" s="198"/>
      <c r="H176" s="198"/>
      <c r="I176" s="201"/>
      <c r="J176" s="202">
        <f>BK176</f>
        <v>0</v>
      </c>
      <c r="K176" s="198"/>
      <c r="L176" s="203"/>
      <c r="M176" s="204"/>
      <c r="N176" s="205"/>
      <c r="O176" s="205"/>
      <c r="P176" s="206">
        <f>P177</f>
        <v>0</v>
      </c>
      <c r="Q176" s="205"/>
      <c r="R176" s="206">
        <f>R177</f>
        <v>0</v>
      </c>
      <c r="S176" s="205"/>
      <c r="T176" s="207">
        <f>T177</f>
        <v>0</v>
      </c>
      <c r="U176" s="12"/>
      <c r="V176" s="12"/>
      <c r="W176" s="12"/>
      <c r="X176" s="12"/>
      <c r="Y176" s="12"/>
      <c r="Z176" s="12"/>
      <c r="AA176" s="12"/>
      <c r="AB176" s="12"/>
      <c r="AC176" s="12"/>
      <c r="AD176" s="12"/>
      <c r="AE176" s="12"/>
      <c r="AR176" s="208" t="s">
        <v>264</v>
      </c>
      <c r="AT176" s="209" t="s">
        <v>72</v>
      </c>
      <c r="AU176" s="209" t="s">
        <v>73</v>
      </c>
      <c r="AY176" s="208" t="s">
        <v>244</v>
      </c>
      <c r="BK176" s="210">
        <f>BK177</f>
        <v>0</v>
      </c>
    </row>
    <row r="177" s="2" customFormat="1" ht="16.5" customHeight="1">
      <c r="A177" s="39"/>
      <c r="B177" s="40"/>
      <c r="C177" s="213" t="s">
        <v>424</v>
      </c>
      <c r="D177" s="213" t="s">
        <v>247</v>
      </c>
      <c r="E177" s="214" t="s">
        <v>4376</v>
      </c>
      <c r="F177" s="215" t="s">
        <v>4539</v>
      </c>
      <c r="G177" s="216" t="s">
        <v>4154</v>
      </c>
      <c r="H177" s="217">
        <v>1</v>
      </c>
      <c r="I177" s="218"/>
      <c r="J177" s="219">
        <f>ROUND(I177*H177,2)</f>
        <v>0</v>
      </c>
      <c r="K177" s="215" t="s">
        <v>19</v>
      </c>
      <c r="L177" s="45"/>
      <c r="M177" s="220" t="s">
        <v>19</v>
      </c>
      <c r="N177" s="221"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391</v>
      </c>
      <c r="AT177" s="224" t="s">
        <v>247</v>
      </c>
      <c r="AU177" s="224" t="s">
        <v>80</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391</v>
      </c>
      <c r="BM177" s="224" t="s">
        <v>4540</v>
      </c>
    </row>
    <row r="178" s="12" customFormat="1" ht="25.92" customHeight="1">
      <c r="A178" s="12"/>
      <c r="B178" s="197"/>
      <c r="C178" s="198"/>
      <c r="D178" s="199" t="s">
        <v>72</v>
      </c>
      <c r="E178" s="200" t="s">
        <v>4148</v>
      </c>
      <c r="F178" s="200" t="s">
        <v>4149</v>
      </c>
      <c r="G178" s="198"/>
      <c r="H178" s="198"/>
      <c r="I178" s="201"/>
      <c r="J178" s="202">
        <f>BK178</f>
        <v>0</v>
      </c>
      <c r="K178" s="198"/>
      <c r="L178" s="203"/>
      <c r="M178" s="204"/>
      <c r="N178" s="205"/>
      <c r="O178" s="205"/>
      <c r="P178" s="206">
        <f>P179+P183+P186</f>
        <v>0</v>
      </c>
      <c r="Q178" s="205"/>
      <c r="R178" s="206">
        <f>R179+R183+R186</f>
        <v>0</v>
      </c>
      <c r="S178" s="205"/>
      <c r="T178" s="207">
        <f>T179+T183+T186</f>
        <v>0</v>
      </c>
      <c r="U178" s="12"/>
      <c r="V178" s="12"/>
      <c r="W178" s="12"/>
      <c r="X178" s="12"/>
      <c r="Y178" s="12"/>
      <c r="Z178" s="12"/>
      <c r="AA178" s="12"/>
      <c r="AB178" s="12"/>
      <c r="AC178" s="12"/>
      <c r="AD178" s="12"/>
      <c r="AE178" s="12"/>
      <c r="AR178" s="208" t="s">
        <v>269</v>
      </c>
      <c r="AT178" s="209" t="s">
        <v>72</v>
      </c>
      <c r="AU178" s="209" t="s">
        <v>73</v>
      </c>
      <c r="AY178" s="208" t="s">
        <v>244</v>
      </c>
      <c r="BK178" s="210">
        <f>BK179+BK183+BK186</f>
        <v>0</v>
      </c>
    </row>
    <row r="179" s="12" customFormat="1" ht="22.8" customHeight="1">
      <c r="A179" s="12"/>
      <c r="B179" s="197"/>
      <c r="C179" s="198"/>
      <c r="D179" s="199" t="s">
        <v>72</v>
      </c>
      <c r="E179" s="211" t="s">
        <v>4150</v>
      </c>
      <c r="F179" s="211" t="s">
        <v>4151</v>
      </c>
      <c r="G179" s="198"/>
      <c r="H179" s="198"/>
      <c r="I179" s="201"/>
      <c r="J179" s="212">
        <f>BK179</f>
        <v>0</v>
      </c>
      <c r="K179" s="198"/>
      <c r="L179" s="203"/>
      <c r="M179" s="204"/>
      <c r="N179" s="205"/>
      <c r="O179" s="205"/>
      <c r="P179" s="206">
        <f>SUM(P180:P182)</f>
        <v>0</v>
      </c>
      <c r="Q179" s="205"/>
      <c r="R179" s="206">
        <f>SUM(R180:R182)</f>
        <v>0</v>
      </c>
      <c r="S179" s="205"/>
      <c r="T179" s="207">
        <f>SUM(T180:T182)</f>
        <v>0</v>
      </c>
      <c r="U179" s="12"/>
      <c r="V179" s="12"/>
      <c r="W179" s="12"/>
      <c r="X179" s="12"/>
      <c r="Y179" s="12"/>
      <c r="Z179" s="12"/>
      <c r="AA179" s="12"/>
      <c r="AB179" s="12"/>
      <c r="AC179" s="12"/>
      <c r="AD179" s="12"/>
      <c r="AE179" s="12"/>
      <c r="AR179" s="208" t="s">
        <v>269</v>
      </c>
      <c r="AT179" s="209" t="s">
        <v>72</v>
      </c>
      <c r="AU179" s="209" t="s">
        <v>80</v>
      </c>
      <c r="AY179" s="208" t="s">
        <v>244</v>
      </c>
      <c r="BK179" s="210">
        <f>SUM(BK180:BK182)</f>
        <v>0</v>
      </c>
    </row>
    <row r="180" s="2" customFormat="1" ht="16.5" customHeight="1">
      <c r="A180" s="39"/>
      <c r="B180" s="40"/>
      <c r="C180" s="213" t="s">
        <v>7</v>
      </c>
      <c r="D180" s="213" t="s">
        <v>247</v>
      </c>
      <c r="E180" s="214" t="s">
        <v>4379</v>
      </c>
      <c r="F180" s="215" t="s">
        <v>4380</v>
      </c>
      <c r="G180" s="216" t="s">
        <v>4154</v>
      </c>
      <c r="H180" s="217">
        <v>1</v>
      </c>
      <c r="I180" s="218"/>
      <c r="J180" s="219">
        <f>ROUND(I180*H180,2)</f>
        <v>0</v>
      </c>
      <c r="K180" s="215" t="s">
        <v>19</v>
      </c>
      <c r="L180" s="45"/>
      <c r="M180" s="220" t="s">
        <v>19</v>
      </c>
      <c r="N180" s="221" t="s">
        <v>44</v>
      </c>
      <c r="O180" s="85"/>
      <c r="P180" s="222">
        <f>O180*H180</f>
        <v>0</v>
      </c>
      <c r="Q180" s="222">
        <v>0</v>
      </c>
      <c r="R180" s="222">
        <f>Q180*H180</f>
        <v>0</v>
      </c>
      <c r="S180" s="222">
        <v>0</v>
      </c>
      <c r="T180" s="223">
        <f>S180*H180</f>
        <v>0</v>
      </c>
      <c r="U180" s="39"/>
      <c r="V180" s="39"/>
      <c r="W180" s="39"/>
      <c r="X180" s="39"/>
      <c r="Y180" s="39"/>
      <c r="Z180" s="39"/>
      <c r="AA180" s="39"/>
      <c r="AB180" s="39"/>
      <c r="AC180" s="39"/>
      <c r="AD180" s="39"/>
      <c r="AE180" s="39"/>
      <c r="AR180" s="224" t="s">
        <v>4155</v>
      </c>
      <c r="AT180" s="224" t="s">
        <v>247</v>
      </c>
      <c r="AU180" s="224" t="s">
        <v>82</v>
      </c>
      <c r="AY180" s="18" t="s">
        <v>244</v>
      </c>
      <c r="BE180" s="225">
        <f>IF(N180="základní",J180,0)</f>
        <v>0</v>
      </c>
      <c r="BF180" s="225">
        <f>IF(N180="snížená",J180,0)</f>
        <v>0</v>
      </c>
      <c r="BG180" s="225">
        <f>IF(N180="zákl. přenesená",J180,0)</f>
        <v>0</v>
      </c>
      <c r="BH180" s="225">
        <f>IF(N180="sníž. přenesená",J180,0)</f>
        <v>0</v>
      </c>
      <c r="BI180" s="225">
        <f>IF(N180="nulová",J180,0)</f>
        <v>0</v>
      </c>
      <c r="BJ180" s="18" t="s">
        <v>80</v>
      </c>
      <c r="BK180" s="225">
        <f>ROUND(I180*H180,2)</f>
        <v>0</v>
      </c>
      <c r="BL180" s="18" t="s">
        <v>4155</v>
      </c>
      <c r="BM180" s="224" t="s">
        <v>4381</v>
      </c>
    </row>
    <row r="181" s="2" customFormat="1" ht="16.5" customHeight="1">
      <c r="A181" s="39"/>
      <c r="B181" s="40"/>
      <c r="C181" s="213" t="s">
        <v>431</v>
      </c>
      <c r="D181" s="213" t="s">
        <v>247</v>
      </c>
      <c r="E181" s="214" t="s">
        <v>4382</v>
      </c>
      <c r="F181" s="215" t="s">
        <v>4383</v>
      </c>
      <c r="G181" s="216" t="s">
        <v>4154</v>
      </c>
      <c r="H181" s="217">
        <v>1</v>
      </c>
      <c r="I181" s="218"/>
      <c r="J181" s="219">
        <f>ROUND(I181*H181,2)</f>
        <v>0</v>
      </c>
      <c r="K181" s="215" t="s">
        <v>19</v>
      </c>
      <c r="L181" s="45"/>
      <c r="M181" s="220" t="s">
        <v>19</v>
      </c>
      <c r="N181" s="221"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4155</v>
      </c>
      <c r="AT181" s="224" t="s">
        <v>247</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4155</v>
      </c>
      <c r="BM181" s="224" t="s">
        <v>4384</v>
      </c>
    </row>
    <row r="182" s="2" customFormat="1" ht="16.5" customHeight="1">
      <c r="A182" s="39"/>
      <c r="B182" s="40"/>
      <c r="C182" s="213" t="s">
        <v>437</v>
      </c>
      <c r="D182" s="213" t="s">
        <v>247</v>
      </c>
      <c r="E182" s="214" t="s">
        <v>4152</v>
      </c>
      <c r="F182" s="215" t="s">
        <v>4153</v>
      </c>
      <c r="G182" s="216" t="s">
        <v>4154</v>
      </c>
      <c r="H182" s="217">
        <v>1</v>
      </c>
      <c r="I182" s="218"/>
      <c r="J182" s="219">
        <f>ROUND(I182*H182,2)</f>
        <v>0</v>
      </c>
      <c r="K182" s="215" t="s">
        <v>19</v>
      </c>
      <c r="L182" s="45"/>
      <c r="M182" s="220" t="s">
        <v>19</v>
      </c>
      <c r="N182" s="221" t="s">
        <v>44</v>
      </c>
      <c r="O182" s="85"/>
      <c r="P182" s="222">
        <f>O182*H182</f>
        <v>0</v>
      </c>
      <c r="Q182" s="222">
        <v>0</v>
      </c>
      <c r="R182" s="222">
        <f>Q182*H182</f>
        <v>0</v>
      </c>
      <c r="S182" s="222">
        <v>0</v>
      </c>
      <c r="T182" s="223">
        <f>S182*H182</f>
        <v>0</v>
      </c>
      <c r="U182" s="39"/>
      <c r="V182" s="39"/>
      <c r="W182" s="39"/>
      <c r="X182" s="39"/>
      <c r="Y182" s="39"/>
      <c r="Z182" s="39"/>
      <c r="AA182" s="39"/>
      <c r="AB182" s="39"/>
      <c r="AC182" s="39"/>
      <c r="AD182" s="39"/>
      <c r="AE182" s="39"/>
      <c r="AR182" s="224" t="s">
        <v>4155</v>
      </c>
      <c r="AT182" s="224" t="s">
        <v>247</v>
      </c>
      <c r="AU182" s="224" t="s">
        <v>82</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4155</v>
      </c>
      <c r="BM182" s="224" t="s">
        <v>4156</v>
      </c>
    </row>
    <row r="183" s="12" customFormat="1" ht="22.8" customHeight="1">
      <c r="A183" s="12"/>
      <c r="B183" s="197"/>
      <c r="C183" s="198"/>
      <c r="D183" s="199" t="s">
        <v>72</v>
      </c>
      <c r="E183" s="211" t="s">
        <v>4157</v>
      </c>
      <c r="F183" s="211" t="s">
        <v>4158</v>
      </c>
      <c r="G183" s="198"/>
      <c r="H183" s="198"/>
      <c r="I183" s="201"/>
      <c r="J183" s="212">
        <f>BK183</f>
        <v>0</v>
      </c>
      <c r="K183" s="198"/>
      <c r="L183" s="203"/>
      <c r="M183" s="204"/>
      <c r="N183" s="205"/>
      <c r="O183" s="205"/>
      <c r="P183" s="206">
        <f>SUM(P184:P185)</f>
        <v>0</v>
      </c>
      <c r="Q183" s="205"/>
      <c r="R183" s="206">
        <f>SUM(R184:R185)</f>
        <v>0</v>
      </c>
      <c r="S183" s="205"/>
      <c r="T183" s="207">
        <f>SUM(T184:T185)</f>
        <v>0</v>
      </c>
      <c r="U183" s="12"/>
      <c r="V183" s="12"/>
      <c r="W183" s="12"/>
      <c r="X183" s="12"/>
      <c r="Y183" s="12"/>
      <c r="Z183" s="12"/>
      <c r="AA183" s="12"/>
      <c r="AB183" s="12"/>
      <c r="AC183" s="12"/>
      <c r="AD183" s="12"/>
      <c r="AE183" s="12"/>
      <c r="AR183" s="208" t="s">
        <v>269</v>
      </c>
      <c r="AT183" s="209" t="s">
        <v>72</v>
      </c>
      <c r="AU183" s="209" t="s">
        <v>80</v>
      </c>
      <c r="AY183" s="208" t="s">
        <v>244</v>
      </c>
      <c r="BK183" s="210">
        <f>SUM(BK184:BK185)</f>
        <v>0</v>
      </c>
    </row>
    <row r="184" s="2" customFormat="1" ht="16.5" customHeight="1">
      <c r="A184" s="39"/>
      <c r="B184" s="40"/>
      <c r="C184" s="213" t="s">
        <v>442</v>
      </c>
      <c r="D184" s="213" t="s">
        <v>247</v>
      </c>
      <c r="E184" s="214" t="s">
        <v>4159</v>
      </c>
      <c r="F184" s="215" t="s">
        <v>4158</v>
      </c>
      <c r="G184" s="216" t="s">
        <v>4154</v>
      </c>
      <c r="H184" s="217">
        <v>1</v>
      </c>
      <c r="I184" s="218"/>
      <c r="J184" s="219">
        <f>ROUND(I184*H184,2)</f>
        <v>0</v>
      </c>
      <c r="K184" s="215" t="s">
        <v>19</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4155</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4155</v>
      </c>
      <c r="BM184" s="224" t="s">
        <v>4160</v>
      </c>
    </row>
    <row r="185" s="2" customFormat="1" ht="16.5" customHeight="1">
      <c r="A185" s="39"/>
      <c r="B185" s="40"/>
      <c r="C185" s="213" t="s">
        <v>446</v>
      </c>
      <c r="D185" s="213" t="s">
        <v>247</v>
      </c>
      <c r="E185" s="214" t="s">
        <v>4161</v>
      </c>
      <c r="F185" s="215" t="s">
        <v>4162</v>
      </c>
      <c r="G185" s="216" t="s">
        <v>4154</v>
      </c>
      <c r="H185" s="217">
        <v>1</v>
      </c>
      <c r="I185" s="218"/>
      <c r="J185" s="219">
        <f>ROUND(I185*H185,2)</f>
        <v>0</v>
      </c>
      <c r="K185" s="215" t="s">
        <v>19</v>
      </c>
      <c r="L185" s="45"/>
      <c r="M185" s="220" t="s">
        <v>19</v>
      </c>
      <c r="N185" s="221" t="s">
        <v>44</v>
      </c>
      <c r="O185" s="85"/>
      <c r="P185" s="222">
        <f>O185*H185</f>
        <v>0</v>
      </c>
      <c r="Q185" s="222">
        <v>0</v>
      </c>
      <c r="R185" s="222">
        <f>Q185*H185</f>
        <v>0</v>
      </c>
      <c r="S185" s="222">
        <v>0</v>
      </c>
      <c r="T185" s="223">
        <f>S185*H185</f>
        <v>0</v>
      </c>
      <c r="U185" s="39"/>
      <c r="V185" s="39"/>
      <c r="W185" s="39"/>
      <c r="X185" s="39"/>
      <c r="Y185" s="39"/>
      <c r="Z185" s="39"/>
      <c r="AA185" s="39"/>
      <c r="AB185" s="39"/>
      <c r="AC185" s="39"/>
      <c r="AD185" s="39"/>
      <c r="AE185" s="39"/>
      <c r="AR185" s="224" t="s">
        <v>4155</v>
      </c>
      <c r="AT185" s="224" t="s">
        <v>247</v>
      </c>
      <c r="AU185" s="224" t="s">
        <v>82</v>
      </c>
      <c r="AY185" s="18" t="s">
        <v>244</v>
      </c>
      <c r="BE185" s="225">
        <f>IF(N185="základní",J185,0)</f>
        <v>0</v>
      </c>
      <c r="BF185" s="225">
        <f>IF(N185="snížená",J185,0)</f>
        <v>0</v>
      </c>
      <c r="BG185" s="225">
        <f>IF(N185="zákl. přenesená",J185,0)</f>
        <v>0</v>
      </c>
      <c r="BH185" s="225">
        <f>IF(N185="sníž. přenesená",J185,0)</f>
        <v>0</v>
      </c>
      <c r="BI185" s="225">
        <f>IF(N185="nulová",J185,0)</f>
        <v>0</v>
      </c>
      <c r="BJ185" s="18" t="s">
        <v>80</v>
      </c>
      <c r="BK185" s="225">
        <f>ROUND(I185*H185,2)</f>
        <v>0</v>
      </c>
      <c r="BL185" s="18" t="s">
        <v>4155</v>
      </c>
      <c r="BM185" s="224" t="s">
        <v>4163</v>
      </c>
    </row>
    <row r="186" s="12" customFormat="1" ht="22.8" customHeight="1">
      <c r="A186" s="12"/>
      <c r="B186" s="197"/>
      <c r="C186" s="198"/>
      <c r="D186" s="199" t="s">
        <v>72</v>
      </c>
      <c r="E186" s="211" t="s">
        <v>4164</v>
      </c>
      <c r="F186" s="211" t="s">
        <v>4165</v>
      </c>
      <c r="G186" s="198"/>
      <c r="H186" s="198"/>
      <c r="I186" s="201"/>
      <c r="J186" s="212">
        <f>BK186</f>
        <v>0</v>
      </c>
      <c r="K186" s="198"/>
      <c r="L186" s="203"/>
      <c r="M186" s="204"/>
      <c r="N186" s="205"/>
      <c r="O186" s="205"/>
      <c r="P186" s="206">
        <f>P187</f>
        <v>0</v>
      </c>
      <c r="Q186" s="205"/>
      <c r="R186" s="206">
        <f>R187</f>
        <v>0</v>
      </c>
      <c r="S186" s="205"/>
      <c r="T186" s="207">
        <f>T187</f>
        <v>0</v>
      </c>
      <c r="U186" s="12"/>
      <c r="V186" s="12"/>
      <c r="W186" s="12"/>
      <c r="X186" s="12"/>
      <c r="Y186" s="12"/>
      <c r="Z186" s="12"/>
      <c r="AA186" s="12"/>
      <c r="AB186" s="12"/>
      <c r="AC186" s="12"/>
      <c r="AD186" s="12"/>
      <c r="AE186" s="12"/>
      <c r="AR186" s="208" t="s">
        <v>269</v>
      </c>
      <c r="AT186" s="209" t="s">
        <v>72</v>
      </c>
      <c r="AU186" s="209" t="s">
        <v>80</v>
      </c>
      <c r="AY186" s="208" t="s">
        <v>244</v>
      </c>
      <c r="BK186" s="210">
        <f>BK187</f>
        <v>0</v>
      </c>
    </row>
    <row r="187" s="2" customFormat="1" ht="16.5" customHeight="1">
      <c r="A187" s="39"/>
      <c r="B187" s="40"/>
      <c r="C187" s="213" t="s">
        <v>450</v>
      </c>
      <c r="D187" s="213" t="s">
        <v>247</v>
      </c>
      <c r="E187" s="214" t="s">
        <v>4166</v>
      </c>
      <c r="F187" s="215" t="s">
        <v>4167</v>
      </c>
      <c r="G187" s="216" t="s">
        <v>4154</v>
      </c>
      <c r="H187" s="217">
        <v>1</v>
      </c>
      <c r="I187" s="218"/>
      <c r="J187" s="219">
        <f>ROUND(I187*H187,2)</f>
        <v>0</v>
      </c>
      <c r="K187" s="215" t="s">
        <v>19</v>
      </c>
      <c r="L187" s="45"/>
      <c r="M187" s="278" t="s">
        <v>19</v>
      </c>
      <c r="N187" s="279" t="s">
        <v>44</v>
      </c>
      <c r="O187" s="280"/>
      <c r="P187" s="281">
        <f>O187*H187</f>
        <v>0</v>
      </c>
      <c r="Q187" s="281">
        <v>0</v>
      </c>
      <c r="R187" s="281">
        <f>Q187*H187</f>
        <v>0</v>
      </c>
      <c r="S187" s="281">
        <v>0</v>
      </c>
      <c r="T187" s="282">
        <f>S187*H187</f>
        <v>0</v>
      </c>
      <c r="U187" s="39"/>
      <c r="V187" s="39"/>
      <c r="W187" s="39"/>
      <c r="X187" s="39"/>
      <c r="Y187" s="39"/>
      <c r="Z187" s="39"/>
      <c r="AA187" s="39"/>
      <c r="AB187" s="39"/>
      <c r="AC187" s="39"/>
      <c r="AD187" s="39"/>
      <c r="AE187" s="39"/>
      <c r="AR187" s="224" t="s">
        <v>4155</v>
      </c>
      <c r="AT187" s="224" t="s">
        <v>247</v>
      </c>
      <c r="AU187" s="224" t="s">
        <v>82</v>
      </c>
      <c r="AY187" s="18" t="s">
        <v>244</v>
      </c>
      <c r="BE187" s="225">
        <f>IF(N187="základní",J187,0)</f>
        <v>0</v>
      </c>
      <c r="BF187" s="225">
        <f>IF(N187="snížená",J187,0)</f>
        <v>0</v>
      </c>
      <c r="BG187" s="225">
        <f>IF(N187="zákl. přenesená",J187,0)</f>
        <v>0</v>
      </c>
      <c r="BH187" s="225">
        <f>IF(N187="sníž. přenesená",J187,0)</f>
        <v>0</v>
      </c>
      <c r="BI187" s="225">
        <f>IF(N187="nulová",J187,0)</f>
        <v>0</v>
      </c>
      <c r="BJ187" s="18" t="s">
        <v>80</v>
      </c>
      <c r="BK187" s="225">
        <f>ROUND(I187*H187,2)</f>
        <v>0</v>
      </c>
      <c r="BL187" s="18" t="s">
        <v>4155</v>
      </c>
      <c r="BM187" s="224" t="s">
        <v>4168</v>
      </c>
    </row>
    <row r="188" s="2" customFormat="1" ht="6.96" customHeight="1">
      <c r="A188" s="39"/>
      <c r="B188" s="60"/>
      <c r="C188" s="61"/>
      <c r="D188" s="61"/>
      <c r="E188" s="61"/>
      <c r="F188" s="61"/>
      <c r="G188" s="61"/>
      <c r="H188" s="61"/>
      <c r="I188" s="61"/>
      <c r="J188" s="61"/>
      <c r="K188" s="61"/>
      <c r="L188" s="45"/>
      <c r="M188" s="39"/>
      <c r="O188" s="39"/>
      <c r="P188" s="39"/>
      <c r="Q188" s="39"/>
      <c r="R188" s="39"/>
      <c r="S188" s="39"/>
      <c r="T188" s="39"/>
      <c r="U188" s="39"/>
      <c r="V188" s="39"/>
      <c r="W188" s="39"/>
      <c r="X188" s="39"/>
      <c r="Y188" s="39"/>
      <c r="Z188" s="39"/>
      <c r="AA188" s="39"/>
      <c r="AB188" s="39"/>
      <c r="AC188" s="39"/>
      <c r="AD188" s="39"/>
      <c r="AE188" s="39"/>
    </row>
  </sheetData>
  <sheetProtection sheet="1" autoFilter="0" formatColumns="0" formatRows="0" objects="1" scenarios="1" spinCount="100000" saltValue="OM2hpMqrwQlU04S+REJi9W5Ju1MgnGWliWqE1apKlNPi3tPzqA9vuP7TwVVE4ZGENMITaYpHHEL4d6tmRn3ohw==" hashValue="shraSALlyCicuR4Bao2n9xS+ZaSGe7H1739oseLWfmzAURyBARWvMrKkO8svStmKR/9B9MQc8TbhWY8JkWslRw==" algorithmName="SHA-512" password="CC35"/>
  <autoFilter ref="C90:K187"/>
  <mergeCells count="9">
    <mergeCell ref="E7:H7"/>
    <mergeCell ref="E9:H9"/>
    <mergeCell ref="E18:H18"/>
    <mergeCell ref="E27:H27"/>
    <mergeCell ref="E48:H48"/>
    <mergeCell ref="E50:H50"/>
    <mergeCell ref="E81:H81"/>
    <mergeCell ref="E83:H83"/>
    <mergeCell ref="L2:V2"/>
  </mergeCells>
  <hyperlinks>
    <hyperlink ref="F95" r:id="rId1" display="https://podminky.urs.cz/item/CS_URS_2026_01/121151103"/>
    <hyperlink ref="F98" r:id="rId2" display="https://podminky.urs.cz/item/CS_URS_2026_01/131251102"/>
    <hyperlink ref="F103" r:id="rId3" display="https://podminky.urs.cz/item/CS_URS_2026_01/162751117"/>
    <hyperlink ref="F112" r:id="rId4" display="https://podminky.urs.cz/item/CS_URS_2026_01/162751119"/>
    <hyperlink ref="F121" r:id="rId5" display="https://podminky.urs.cz/item/CS_URS_2026_01/171201221"/>
    <hyperlink ref="F124" r:id="rId6" display="https://podminky.urs.cz/item/CS_URS_2026_01/171201231"/>
    <hyperlink ref="F127" r:id="rId7" display="https://podminky.urs.cz/item/CS_URS_2026_01/171251201"/>
    <hyperlink ref="F136" r:id="rId8" display="https://podminky.urs.cz/item/CS_URS_2026_01/174151102"/>
    <hyperlink ref="F141" r:id="rId9" display="https://podminky.urs.cz/item/CS_URS_2026_01/181912111"/>
    <hyperlink ref="F147" r:id="rId10" display="https://podminky.urs.cz/item/CS_URS_2026_01/564730001"/>
    <hyperlink ref="F150" r:id="rId11" display="https://podminky.urs.cz/item/CS_URS_2026_01/564770001"/>
    <hyperlink ref="F155" r:id="rId12" display="https://podminky.urs.cz/item/CS_URS_2026_01/596211111"/>
    <hyperlink ref="F163" r:id="rId13" display="https://podminky.urs.cz/item/CS_URS_2026_01/916331112"/>
    <hyperlink ref="F169" r:id="rId14" display="https://podminky.urs.cz/item/CS_URS_2026_01/998223011"/>
    <hyperlink ref="F175" r:id="rId15" display="https://podminky.urs.cz/item/CS_URS_2026_01/9987671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4541</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ROUND(J91,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ROUND((SUM(BE91:BE171)),  2)</f>
        <v>0</v>
      </c>
      <c r="G35" s="39"/>
      <c r="H35" s="39"/>
      <c r="I35" s="158">
        <v>0.20999999999999999</v>
      </c>
      <c r="J35" s="157">
        <f>ROUND(((SUM(BE91:BE171))*I35),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ROUND((SUM(BF91:BF171)),  2)</f>
        <v>0</v>
      </c>
      <c r="G36" s="39"/>
      <c r="H36" s="39"/>
      <c r="I36" s="158">
        <v>0.12</v>
      </c>
      <c r="J36" s="157">
        <f>ROUND(((SUM(BF91:BF171))*I36),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ROUND((SUM(BG91:BG171)),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ROUND((SUM(BH91:BH171)),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ROUND((SUM(BI91:BI171)),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4541</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J91</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4170</v>
      </c>
      <c r="E64" s="178"/>
      <c r="F64" s="178"/>
      <c r="G64" s="178"/>
      <c r="H64" s="178"/>
      <c r="I64" s="178"/>
      <c r="J64" s="179">
        <f>J92</f>
        <v>0</v>
      </c>
      <c r="K64" s="176"/>
      <c r="L64" s="180"/>
      <c r="S64" s="9"/>
      <c r="T64" s="9"/>
      <c r="U64" s="9"/>
      <c r="V64" s="9"/>
      <c r="W64" s="9"/>
      <c r="X64" s="9"/>
      <c r="Y64" s="9"/>
      <c r="Z64" s="9"/>
      <c r="AA64" s="9"/>
      <c r="AB64" s="9"/>
      <c r="AC64" s="9"/>
      <c r="AD64" s="9"/>
      <c r="AE64" s="9"/>
    </row>
    <row r="65" hidden="1" s="10" customFormat="1" ht="19.92" customHeight="1">
      <c r="A65" s="10"/>
      <c r="B65" s="181"/>
      <c r="C65" s="126"/>
      <c r="D65" s="182" t="s">
        <v>4171</v>
      </c>
      <c r="E65" s="183"/>
      <c r="F65" s="183"/>
      <c r="G65" s="183"/>
      <c r="H65" s="183"/>
      <c r="I65" s="183"/>
      <c r="J65" s="184">
        <f>J93</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4172</v>
      </c>
      <c r="E66" s="183"/>
      <c r="F66" s="183"/>
      <c r="G66" s="183"/>
      <c r="H66" s="183"/>
      <c r="I66" s="183"/>
      <c r="J66" s="184">
        <f>J116</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4173</v>
      </c>
      <c r="E67" s="183"/>
      <c r="F67" s="183"/>
      <c r="G67" s="183"/>
      <c r="H67" s="183"/>
      <c r="I67" s="183"/>
      <c r="J67" s="184">
        <f>J141</f>
        <v>0</v>
      </c>
      <c r="K67" s="126"/>
      <c r="L67" s="185"/>
      <c r="S67" s="10"/>
      <c r="T67" s="10"/>
      <c r="U67" s="10"/>
      <c r="V67" s="10"/>
      <c r="W67" s="10"/>
      <c r="X67" s="10"/>
      <c r="Y67" s="10"/>
      <c r="Z67" s="10"/>
      <c r="AA67" s="10"/>
      <c r="AB67" s="10"/>
      <c r="AC67" s="10"/>
      <c r="AD67" s="10"/>
      <c r="AE67" s="10"/>
    </row>
    <row r="68" hidden="1" s="10" customFormat="1" ht="19.92" customHeight="1">
      <c r="A68" s="10"/>
      <c r="B68" s="181"/>
      <c r="C68" s="126"/>
      <c r="D68" s="182" t="s">
        <v>4174</v>
      </c>
      <c r="E68" s="183"/>
      <c r="F68" s="183"/>
      <c r="G68" s="183"/>
      <c r="H68" s="183"/>
      <c r="I68" s="183"/>
      <c r="J68" s="184">
        <f>J155</f>
        <v>0</v>
      </c>
      <c r="K68" s="126"/>
      <c r="L68" s="185"/>
      <c r="S68" s="10"/>
      <c r="T68" s="10"/>
      <c r="U68" s="10"/>
      <c r="V68" s="10"/>
      <c r="W68" s="10"/>
      <c r="X68" s="10"/>
      <c r="Y68" s="10"/>
      <c r="Z68" s="10"/>
      <c r="AA68" s="10"/>
      <c r="AB68" s="10"/>
      <c r="AC68" s="10"/>
      <c r="AD68" s="10"/>
      <c r="AE68" s="10"/>
    </row>
    <row r="69" hidden="1" s="9" customFormat="1" ht="24.96" customHeight="1">
      <c r="A69" s="9"/>
      <c r="B69" s="175"/>
      <c r="C69" s="176"/>
      <c r="D69" s="177" t="s">
        <v>4175</v>
      </c>
      <c r="E69" s="178"/>
      <c r="F69" s="178"/>
      <c r="G69" s="178"/>
      <c r="H69" s="178"/>
      <c r="I69" s="178"/>
      <c r="J69" s="179">
        <f>J167</f>
        <v>0</v>
      </c>
      <c r="K69" s="176"/>
      <c r="L69" s="180"/>
      <c r="S69" s="9"/>
      <c r="T69" s="9"/>
      <c r="U69" s="9"/>
      <c r="V69" s="9"/>
      <c r="W69" s="9"/>
      <c r="X69" s="9"/>
      <c r="Y69" s="9"/>
      <c r="Z69" s="9"/>
      <c r="AA69" s="9"/>
      <c r="AB69" s="9"/>
      <c r="AC69" s="9"/>
      <c r="AD69" s="9"/>
      <c r="AE69" s="9"/>
    </row>
    <row r="70" hidden="1" s="2" customFormat="1" ht="21.84" customHeight="1">
      <c r="A70" s="39"/>
      <c r="B70" s="40"/>
      <c r="C70" s="41"/>
      <c r="D70" s="41"/>
      <c r="E70" s="41"/>
      <c r="F70" s="41"/>
      <c r="G70" s="41"/>
      <c r="H70" s="41"/>
      <c r="I70" s="41"/>
      <c r="J70" s="41"/>
      <c r="K70" s="41"/>
      <c r="L70" s="145"/>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5"/>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5"/>
      <c r="S75" s="39"/>
      <c r="T75" s="39"/>
      <c r="U75" s="39"/>
      <c r="V75" s="39"/>
      <c r="W75" s="39"/>
      <c r="X75" s="39"/>
      <c r="Y75" s="39"/>
      <c r="Z75" s="39"/>
      <c r="AA75" s="39"/>
      <c r="AB75" s="39"/>
      <c r="AC75" s="39"/>
      <c r="AD75" s="39"/>
      <c r="AE75" s="39"/>
    </row>
    <row r="76" s="2" customFormat="1" ht="24.96" customHeight="1">
      <c r="A76" s="39"/>
      <c r="B76" s="40"/>
      <c r="C76" s="24" t="s">
        <v>228</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170" t="str">
        <f>E7</f>
        <v>Oprava zabezpečovacího zařízení v ŽST Doudleby n. O.</v>
      </c>
      <c r="F79" s="33"/>
      <c r="G79" s="33"/>
      <c r="H79" s="33"/>
      <c r="I79" s="41"/>
      <c r="J79" s="41"/>
      <c r="K79" s="41"/>
      <c r="L79" s="145"/>
      <c r="S79" s="39"/>
      <c r="T79" s="39"/>
      <c r="U79" s="39"/>
      <c r="V79" s="39"/>
      <c r="W79" s="39"/>
      <c r="X79" s="39"/>
      <c r="Y79" s="39"/>
      <c r="Z79" s="39"/>
      <c r="AA79" s="39"/>
      <c r="AB79" s="39"/>
      <c r="AC79" s="39"/>
      <c r="AD79" s="39"/>
      <c r="AE79" s="39"/>
    </row>
    <row r="80" s="1" customFormat="1" ht="12" customHeight="1">
      <c r="B80" s="22"/>
      <c r="C80" s="33" t="s">
        <v>217</v>
      </c>
      <c r="D80" s="23"/>
      <c r="E80" s="23"/>
      <c r="F80" s="23"/>
      <c r="G80" s="23"/>
      <c r="H80" s="23"/>
      <c r="I80" s="23"/>
      <c r="J80" s="23"/>
      <c r="K80" s="23"/>
      <c r="L80" s="21"/>
    </row>
    <row r="81" s="2" customFormat="1" ht="16.5" customHeight="1">
      <c r="A81" s="39"/>
      <c r="B81" s="40"/>
      <c r="C81" s="41"/>
      <c r="D81" s="41"/>
      <c r="E81" s="170" t="s">
        <v>4541</v>
      </c>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219</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6.5" customHeight="1">
      <c r="A83" s="39"/>
      <c r="B83" s="40"/>
      <c r="C83" s="41"/>
      <c r="D83" s="41"/>
      <c r="E83" s="70" t="str">
        <f>E11</f>
        <v>R01 - Infrastruktura</v>
      </c>
      <c r="F83" s="41"/>
      <c r="G83" s="41"/>
      <c r="H83" s="41"/>
      <c r="I83" s="41"/>
      <c r="J83" s="41"/>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ŽST Doudleby nad Orlicí</v>
      </c>
      <c r="G85" s="41"/>
      <c r="H85" s="41"/>
      <c r="I85" s="33" t="s">
        <v>23</v>
      </c>
      <c r="J85" s="73" t="str">
        <f>IF(J14="","",J14)</f>
        <v>23. 6. 2026</v>
      </c>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Správa železnic, státní organizace, OŘ HK</v>
      </c>
      <c r="G87" s="41"/>
      <c r="H87" s="41"/>
      <c r="I87" s="33" t="s">
        <v>31</v>
      </c>
      <c r="J87" s="37" t="str">
        <f>E23</f>
        <v>Signal Projekt, s.r.o.</v>
      </c>
      <c r="K87" s="41"/>
      <c r="L87" s="145"/>
      <c r="S87" s="39"/>
      <c r="T87" s="39"/>
      <c r="U87" s="39"/>
      <c r="V87" s="39"/>
      <c r="W87" s="39"/>
      <c r="X87" s="39"/>
      <c r="Y87" s="39"/>
      <c r="Z87" s="39"/>
      <c r="AA87" s="39"/>
      <c r="AB87" s="39"/>
      <c r="AC87" s="39"/>
      <c r="AD87" s="39"/>
      <c r="AE87" s="39"/>
    </row>
    <row r="88" s="2" customFormat="1" ht="15.15" customHeight="1">
      <c r="A88" s="39"/>
      <c r="B88" s="40"/>
      <c r="C88" s="33" t="s">
        <v>29</v>
      </c>
      <c r="D88" s="41"/>
      <c r="E88" s="41"/>
      <c r="F88" s="28" t="str">
        <f>IF(E20="","",E20)</f>
        <v>Vyplň údaj</v>
      </c>
      <c r="G88" s="41"/>
      <c r="H88" s="41"/>
      <c r="I88" s="33" t="s">
        <v>35</v>
      </c>
      <c r="J88" s="37" t="str">
        <f>E26</f>
        <v>Martin Vánský</v>
      </c>
      <c r="K88" s="41"/>
      <c r="L88" s="145"/>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5"/>
      <c r="S89" s="39"/>
      <c r="T89" s="39"/>
      <c r="U89" s="39"/>
      <c r="V89" s="39"/>
      <c r="W89" s="39"/>
      <c r="X89" s="39"/>
      <c r="Y89" s="39"/>
      <c r="Z89" s="39"/>
      <c r="AA89" s="39"/>
      <c r="AB89" s="39"/>
      <c r="AC89" s="39"/>
      <c r="AD89" s="39"/>
      <c r="AE89" s="39"/>
    </row>
    <row r="90" s="11" customFormat="1" ht="29.28" customHeight="1">
      <c r="A90" s="186"/>
      <c r="B90" s="187"/>
      <c r="C90" s="188" t="s">
        <v>229</v>
      </c>
      <c r="D90" s="189" t="s">
        <v>58</v>
      </c>
      <c r="E90" s="189" t="s">
        <v>54</v>
      </c>
      <c r="F90" s="189" t="s">
        <v>55</v>
      </c>
      <c r="G90" s="189" t="s">
        <v>230</v>
      </c>
      <c r="H90" s="189" t="s">
        <v>231</v>
      </c>
      <c r="I90" s="189" t="s">
        <v>232</v>
      </c>
      <c r="J90" s="189" t="s">
        <v>223</v>
      </c>
      <c r="K90" s="190" t="s">
        <v>233</v>
      </c>
      <c r="L90" s="191"/>
      <c r="M90" s="93" t="s">
        <v>19</v>
      </c>
      <c r="N90" s="94" t="s">
        <v>43</v>
      </c>
      <c r="O90" s="94" t="s">
        <v>234</v>
      </c>
      <c r="P90" s="94" t="s">
        <v>235</v>
      </c>
      <c r="Q90" s="94" t="s">
        <v>236</v>
      </c>
      <c r="R90" s="94" t="s">
        <v>237</v>
      </c>
      <c r="S90" s="94" t="s">
        <v>238</v>
      </c>
      <c r="T90" s="95" t="s">
        <v>239</v>
      </c>
      <c r="U90" s="186"/>
      <c r="V90" s="186"/>
      <c r="W90" s="186"/>
      <c r="X90" s="186"/>
      <c r="Y90" s="186"/>
      <c r="Z90" s="186"/>
      <c r="AA90" s="186"/>
      <c r="AB90" s="186"/>
      <c r="AC90" s="186"/>
      <c r="AD90" s="186"/>
      <c r="AE90" s="186"/>
    </row>
    <row r="91" s="2" customFormat="1" ht="22.8" customHeight="1">
      <c r="A91" s="39"/>
      <c r="B91" s="40"/>
      <c r="C91" s="100" t="s">
        <v>240</v>
      </c>
      <c r="D91" s="41"/>
      <c r="E91" s="41"/>
      <c r="F91" s="41"/>
      <c r="G91" s="41"/>
      <c r="H91" s="41"/>
      <c r="I91" s="41"/>
      <c r="J91" s="192">
        <f>BK91</f>
        <v>0</v>
      </c>
      <c r="K91" s="41"/>
      <c r="L91" s="45"/>
      <c r="M91" s="96"/>
      <c r="N91" s="193"/>
      <c r="O91" s="97"/>
      <c r="P91" s="194">
        <f>P92+P167</f>
        <v>0</v>
      </c>
      <c r="Q91" s="97"/>
      <c r="R91" s="194">
        <f>R92+R167</f>
        <v>0</v>
      </c>
      <c r="S91" s="97"/>
      <c r="T91" s="195">
        <f>T92+T167</f>
        <v>0</v>
      </c>
      <c r="U91" s="39"/>
      <c r="V91" s="39"/>
      <c r="W91" s="39"/>
      <c r="X91" s="39"/>
      <c r="Y91" s="39"/>
      <c r="Z91" s="39"/>
      <c r="AA91" s="39"/>
      <c r="AB91" s="39"/>
      <c r="AC91" s="39"/>
      <c r="AD91" s="39"/>
      <c r="AE91" s="39"/>
      <c r="AT91" s="18" t="s">
        <v>72</v>
      </c>
      <c r="AU91" s="18" t="s">
        <v>224</v>
      </c>
      <c r="BK91" s="196">
        <f>BK92+BK167</f>
        <v>0</v>
      </c>
    </row>
    <row r="92" s="12" customFormat="1" ht="25.92" customHeight="1">
      <c r="A92" s="12"/>
      <c r="B92" s="197"/>
      <c r="C92" s="198"/>
      <c r="D92" s="199" t="s">
        <v>72</v>
      </c>
      <c r="E92" s="200" t="s">
        <v>84</v>
      </c>
      <c r="F92" s="200" t="s">
        <v>4176</v>
      </c>
      <c r="G92" s="198"/>
      <c r="H92" s="198"/>
      <c r="I92" s="201"/>
      <c r="J92" s="202">
        <f>BK92</f>
        <v>0</v>
      </c>
      <c r="K92" s="198"/>
      <c r="L92" s="203"/>
      <c r="M92" s="204"/>
      <c r="N92" s="205"/>
      <c r="O92" s="205"/>
      <c r="P92" s="206">
        <f>P93+P116+P141+P155</f>
        <v>0</v>
      </c>
      <c r="Q92" s="205"/>
      <c r="R92" s="206">
        <f>R93+R116+R141+R155</f>
        <v>0</v>
      </c>
      <c r="S92" s="205"/>
      <c r="T92" s="207">
        <f>T93+T116+T141+T155</f>
        <v>0</v>
      </c>
      <c r="U92" s="12"/>
      <c r="V92" s="12"/>
      <c r="W92" s="12"/>
      <c r="X92" s="12"/>
      <c r="Y92" s="12"/>
      <c r="Z92" s="12"/>
      <c r="AA92" s="12"/>
      <c r="AB92" s="12"/>
      <c r="AC92" s="12"/>
      <c r="AD92" s="12"/>
      <c r="AE92" s="12"/>
      <c r="AR92" s="208" t="s">
        <v>80</v>
      </c>
      <c r="AT92" s="209" t="s">
        <v>72</v>
      </c>
      <c r="AU92" s="209" t="s">
        <v>73</v>
      </c>
      <c r="AY92" s="208" t="s">
        <v>244</v>
      </c>
      <c r="BK92" s="210">
        <f>BK93+BK116+BK141+BK155</f>
        <v>0</v>
      </c>
    </row>
    <row r="93" s="12" customFormat="1" ht="22.8" customHeight="1">
      <c r="A93" s="12"/>
      <c r="B93" s="197"/>
      <c r="C93" s="198"/>
      <c r="D93" s="199" t="s">
        <v>72</v>
      </c>
      <c r="E93" s="211" t="s">
        <v>3029</v>
      </c>
      <c r="F93" s="211" t="s">
        <v>4177</v>
      </c>
      <c r="G93" s="198"/>
      <c r="H93" s="198"/>
      <c r="I93" s="201"/>
      <c r="J93" s="212">
        <f>BK93</f>
        <v>0</v>
      </c>
      <c r="K93" s="198"/>
      <c r="L93" s="203"/>
      <c r="M93" s="204"/>
      <c r="N93" s="205"/>
      <c r="O93" s="205"/>
      <c r="P93" s="206">
        <f>SUM(P94:P115)</f>
        <v>0</v>
      </c>
      <c r="Q93" s="205"/>
      <c r="R93" s="206">
        <f>SUM(R94:R115)</f>
        <v>0</v>
      </c>
      <c r="S93" s="205"/>
      <c r="T93" s="207">
        <f>SUM(T94:T115)</f>
        <v>0</v>
      </c>
      <c r="U93" s="12"/>
      <c r="V93" s="12"/>
      <c r="W93" s="12"/>
      <c r="X93" s="12"/>
      <c r="Y93" s="12"/>
      <c r="Z93" s="12"/>
      <c r="AA93" s="12"/>
      <c r="AB93" s="12"/>
      <c r="AC93" s="12"/>
      <c r="AD93" s="12"/>
      <c r="AE93" s="12"/>
      <c r="AR93" s="208" t="s">
        <v>80</v>
      </c>
      <c r="AT93" s="209" t="s">
        <v>72</v>
      </c>
      <c r="AU93" s="209" t="s">
        <v>80</v>
      </c>
      <c r="AY93" s="208" t="s">
        <v>244</v>
      </c>
      <c r="BK93" s="210">
        <f>SUM(BK94:BK115)</f>
        <v>0</v>
      </c>
    </row>
    <row r="94" s="2" customFormat="1" ht="33" customHeight="1">
      <c r="A94" s="39"/>
      <c r="B94" s="40"/>
      <c r="C94" s="231" t="s">
        <v>80</v>
      </c>
      <c r="D94" s="231" t="s">
        <v>241</v>
      </c>
      <c r="E94" s="232" t="s">
        <v>4542</v>
      </c>
      <c r="F94" s="233" t="s">
        <v>4543</v>
      </c>
      <c r="G94" s="234" t="s">
        <v>258</v>
      </c>
      <c r="H94" s="235">
        <v>1</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4544</v>
      </c>
    </row>
    <row r="95" s="2" customFormat="1" ht="37.8" customHeight="1">
      <c r="A95" s="39"/>
      <c r="B95" s="40"/>
      <c r="C95" s="213" t="s">
        <v>82</v>
      </c>
      <c r="D95" s="213" t="s">
        <v>247</v>
      </c>
      <c r="E95" s="214" t="s">
        <v>4545</v>
      </c>
      <c r="F95" s="215" t="s">
        <v>4546</v>
      </c>
      <c r="G95" s="216" t="s">
        <v>258</v>
      </c>
      <c r="H95" s="217">
        <v>1</v>
      </c>
      <c r="I95" s="218"/>
      <c r="J95" s="219">
        <f>ROUND(I95*H95,2)</f>
        <v>0</v>
      </c>
      <c r="K95" s="215" t="s">
        <v>359</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252</v>
      </c>
      <c r="AT95" s="224" t="s">
        <v>247</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252</v>
      </c>
      <c r="BM95" s="224" t="s">
        <v>4547</v>
      </c>
    </row>
    <row r="96" s="2" customFormat="1" ht="16.5" customHeight="1">
      <c r="A96" s="39"/>
      <c r="B96" s="40"/>
      <c r="C96" s="213" t="s">
        <v>243</v>
      </c>
      <c r="D96" s="213" t="s">
        <v>247</v>
      </c>
      <c r="E96" s="214" t="s">
        <v>3093</v>
      </c>
      <c r="F96" s="215" t="s">
        <v>3094</v>
      </c>
      <c r="G96" s="216" t="s">
        <v>258</v>
      </c>
      <c r="H96" s="217">
        <v>1</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80</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80</v>
      </c>
      <c r="BM96" s="224" t="s">
        <v>4548</v>
      </c>
    </row>
    <row r="97" s="2" customFormat="1">
      <c r="A97" s="39"/>
      <c r="B97" s="40"/>
      <c r="C97" s="41"/>
      <c r="D97" s="241" t="s">
        <v>282</v>
      </c>
      <c r="E97" s="41"/>
      <c r="F97" s="242" t="s">
        <v>4549</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282</v>
      </c>
      <c r="AU97" s="18" t="s">
        <v>82</v>
      </c>
    </row>
    <row r="98" s="2" customFormat="1" ht="24.15" customHeight="1">
      <c r="A98" s="39"/>
      <c r="B98" s="40"/>
      <c r="C98" s="231" t="s">
        <v>264</v>
      </c>
      <c r="D98" s="231" t="s">
        <v>241</v>
      </c>
      <c r="E98" s="232" t="s">
        <v>4550</v>
      </c>
      <c r="F98" s="233" t="s">
        <v>4551</v>
      </c>
      <c r="G98" s="234" t="s">
        <v>258</v>
      </c>
      <c r="H98" s="235">
        <v>4</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4552</v>
      </c>
    </row>
    <row r="99" s="2" customFormat="1" ht="24.15" customHeight="1">
      <c r="A99" s="39"/>
      <c r="B99" s="40"/>
      <c r="C99" s="231" t="s">
        <v>269</v>
      </c>
      <c r="D99" s="231" t="s">
        <v>241</v>
      </c>
      <c r="E99" s="232" t="s">
        <v>4553</v>
      </c>
      <c r="F99" s="233" t="s">
        <v>4554</v>
      </c>
      <c r="G99" s="234" t="s">
        <v>258</v>
      </c>
      <c r="H99" s="235">
        <v>9</v>
      </c>
      <c r="I99" s="236"/>
      <c r="J99" s="237">
        <f>ROUND(I99*H99,2)</f>
        <v>0</v>
      </c>
      <c r="K99" s="233" t="s">
        <v>359</v>
      </c>
      <c r="L99" s="238"/>
      <c r="M99" s="239" t="s">
        <v>19</v>
      </c>
      <c r="N99" s="240"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364</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4555</v>
      </c>
    </row>
    <row r="100" s="2" customFormat="1" ht="16.5" customHeight="1">
      <c r="A100" s="39"/>
      <c r="B100" s="40"/>
      <c r="C100" s="213" t="s">
        <v>275</v>
      </c>
      <c r="D100" s="213" t="s">
        <v>247</v>
      </c>
      <c r="E100" s="214" t="s">
        <v>2549</v>
      </c>
      <c r="F100" s="215" t="s">
        <v>2550</v>
      </c>
      <c r="G100" s="216" t="s">
        <v>258</v>
      </c>
      <c r="H100" s="217">
        <v>13</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252</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252</v>
      </c>
      <c r="BM100" s="224" t="s">
        <v>4556</v>
      </c>
    </row>
    <row r="101" s="2" customFormat="1" ht="37.8" customHeight="1">
      <c r="A101" s="39"/>
      <c r="B101" s="40"/>
      <c r="C101" s="231" t="s">
        <v>288</v>
      </c>
      <c r="D101" s="231" t="s">
        <v>241</v>
      </c>
      <c r="E101" s="232" t="s">
        <v>4557</v>
      </c>
      <c r="F101" s="233" t="s">
        <v>4558</v>
      </c>
      <c r="G101" s="234" t="s">
        <v>258</v>
      </c>
      <c r="H101" s="235">
        <v>1</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4559</v>
      </c>
    </row>
    <row r="102" s="2" customFormat="1" ht="24.15" customHeight="1">
      <c r="A102" s="39"/>
      <c r="B102" s="40"/>
      <c r="C102" s="213" t="s">
        <v>263</v>
      </c>
      <c r="D102" s="213" t="s">
        <v>247</v>
      </c>
      <c r="E102" s="214" t="s">
        <v>4560</v>
      </c>
      <c r="F102" s="215" t="s">
        <v>4561</v>
      </c>
      <c r="G102" s="216" t="s">
        <v>258</v>
      </c>
      <c r="H102" s="217">
        <v>1</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252</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252</v>
      </c>
      <c r="BM102" s="224" t="s">
        <v>4562</v>
      </c>
    </row>
    <row r="103" s="2" customFormat="1" ht="24.15" customHeight="1">
      <c r="A103" s="39"/>
      <c r="B103" s="40"/>
      <c r="C103" s="231" t="s">
        <v>302</v>
      </c>
      <c r="D103" s="231" t="s">
        <v>241</v>
      </c>
      <c r="E103" s="232" t="s">
        <v>4563</v>
      </c>
      <c r="F103" s="233" t="s">
        <v>4564</v>
      </c>
      <c r="G103" s="234" t="s">
        <v>258</v>
      </c>
      <c r="H103" s="235">
        <v>6</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4565</v>
      </c>
    </row>
    <row r="104" s="2" customFormat="1">
      <c r="A104" s="39"/>
      <c r="B104" s="40"/>
      <c r="C104" s="41"/>
      <c r="D104" s="241" t="s">
        <v>282</v>
      </c>
      <c r="E104" s="41"/>
      <c r="F104" s="242" t="s">
        <v>4566</v>
      </c>
      <c r="G104" s="41"/>
      <c r="H104" s="41"/>
      <c r="I104" s="228"/>
      <c r="J104" s="41"/>
      <c r="K104" s="41"/>
      <c r="L104" s="45"/>
      <c r="M104" s="229"/>
      <c r="N104" s="230"/>
      <c r="O104" s="85"/>
      <c r="P104" s="85"/>
      <c r="Q104" s="85"/>
      <c r="R104" s="85"/>
      <c r="S104" s="85"/>
      <c r="T104" s="86"/>
      <c r="U104" s="39"/>
      <c r="V104" s="39"/>
      <c r="W104" s="39"/>
      <c r="X104" s="39"/>
      <c r="Y104" s="39"/>
      <c r="Z104" s="39"/>
      <c r="AA104" s="39"/>
      <c r="AB104" s="39"/>
      <c r="AC104" s="39"/>
      <c r="AD104" s="39"/>
      <c r="AE104" s="39"/>
      <c r="AT104" s="18" t="s">
        <v>282</v>
      </c>
      <c r="AU104" s="18" t="s">
        <v>82</v>
      </c>
    </row>
    <row r="105" s="14" customFormat="1">
      <c r="A105" s="14"/>
      <c r="B105" s="253"/>
      <c r="C105" s="254"/>
      <c r="D105" s="241" t="s">
        <v>284</v>
      </c>
      <c r="E105" s="255" t="s">
        <v>19</v>
      </c>
      <c r="F105" s="256" t="s">
        <v>3153</v>
      </c>
      <c r="G105" s="254"/>
      <c r="H105" s="257">
        <v>6</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80</v>
      </c>
      <c r="AY105" s="263" t="s">
        <v>244</v>
      </c>
    </row>
    <row r="106" s="2" customFormat="1" ht="21.75" customHeight="1">
      <c r="A106" s="39"/>
      <c r="B106" s="40"/>
      <c r="C106" s="231" t="s">
        <v>308</v>
      </c>
      <c r="D106" s="231" t="s">
        <v>241</v>
      </c>
      <c r="E106" s="232" t="s">
        <v>4567</v>
      </c>
      <c r="F106" s="233" t="s">
        <v>4568</v>
      </c>
      <c r="G106" s="234" t="s">
        <v>258</v>
      </c>
      <c r="H106" s="235">
        <v>1</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4569</v>
      </c>
    </row>
    <row r="107" s="2" customFormat="1" ht="21.75" customHeight="1">
      <c r="A107" s="39"/>
      <c r="B107" s="40"/>
      <c r="C107" s="213" t="s">
        <v>313</v>
      </c>
      <c r="D107" s="213" t="s">
        <v>247</v>
      </c>
      <c r="E107" s="214" t="s">
        <v>4570</v>
      </c>
      <c r="F107" s="215" t="s">
        <v>4571</v>
      </c>
      <c r="G107" s="216" t="s">
        <v>258</v>
      </c>
      <c r="H107" s="217">
        <v>1</v>
      </c>
      <c r="I107" s="218"/>
      <c r="J107" s="219">
        <f>ROUND(I107*H107,2)</f>
        <v>0</v>
      </c>
      <c r="K107" s="215" t="s">
        <v>359</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252</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252</v>
      </c>
      <c r="BM107" s="224" t="s">
        <v>4572</v>
      </c>
    </row>
    <row r="108" s="2" customFormat="1" ht="24.15" customHeight="1">
      <c r="A108" s="39"/>
      <c r="B108" s="40"/>
      <c r="C108" s="231" t="s">
        <v>8</v>
      </c>
      <c r="D108" s="231" t="s">
        <v>241</v>
      </c>
      <c r="E108" s="232" t="s">
        <v>4573</v>
      </c>
      <c r="F108" s="233" t="s">
        <v>4574</v>
      </c>
      <c r="G108" s="234" t="s">
        <v>258</v>
      </c>
      <c r="H108" s="235">
        <v>1</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4575</v>
      </c>
    </row>
    <row r="109" s="2" customFormat="1" ht="21.75" customHeight="1">
      <c r="A109" s="39"/>
      <c r="B109" s="40"/>
      <c r="C109" s="213" t="s">
        <v>322</v>
      </c>
      <c r="D109" s="213" t="s">
        <v>247</v>
      </c>
      <c r="E109" s="214" t="s">
        <v>4576</v>
      </c>
      <c r="F109" s="215" t="s">
        <v>4577</v>
      </c>
      <c r="G109" s="216" t="s">
        <v>258</v>
      </c>
      <c r="H109" s="217">
        <v>1</v>
      </c>
      <c r="I109" s="218"/>
      <c r="J109" s="219">
        <f>ROUND(I109*H109,2)</f>
        <v>0</v>
      </c>
      <c r="K109" s="215" t="s">
        <v>359</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252</v>
      </c>
      <c r="AT109" s="224" t="s">
        <v>247</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252</v>
      </c>
      <c r="BM109" s="224" t="s">
        <v>4578</v>
      </c>
    </row>
    <row r="110" s="2" customFormat="1" ht="21.75" customHeight="1">
      <c r="A110" s="39"/>
      <c r="B110" s="40"/>
      <c r="C110" s="231" t="s">
        <v>327</v>
      </c>
      <c r="D110" s="231" t="s">
        <v>241</v>
      </c>
      <c r="E110" s="232" t="s">
        <v>4185</v>
      </c>
      <c r="F110" s="233" t="s">
        <v>4186</v>
      </c>
      <c r="G110" s="234" t="s">
        <v>258</v>
      </c>
      <c r="H110" s="235">
        <v>13</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4579</v>
      </c>
    </row>
    <row r="111" s="2" customFormat="1" ht="21.75" customHeight="1">
      <c r="A111" s="39"/>
      <c r="B111" s="40"/>
      <c r="C111" s="213" t="s">
        <v>332</v>
      </c>
      <c r="D111" s="213" t="s">
        <v>247</v>
      </c>
      <c r="E111" s="214" t="s">
        <v>4580</v>
      </c>
      <c r="F111" s="215" t="s">
        <v>4581</v>
      </c>
      <c r="G111" s="216" t="s">
        <v>258</v>
      </c>
      <c r="H111" s="217">
        <v>13</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252</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252</v>
      </c>
      <c r="BM111" s="224" t="s">
        <v>4582</v>
      </c>
    </row>
    <row r="112" s="2" customFormat="1" ht="21.75" customHeight="1">
      <c r="A112" s="39"/>
      <c r="B112" s="40"/>
      <c r="C112" s="231" t="s">
        <v>252</v>
      </c>
      <c r="D112" s="231" t="s">
        <v>241</v>
      </c>
      <c r="E112" s="232" t="s">
        <v>4583</v>
      </c>
      <c r="F112" s="233" t="s">
        <v>4584</v>
      </c>
      <c r="G112" s="234" t="s">
        <v>258</v>
      </c>
      <c r="H112" s="235">
        <v>3</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364</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4585</v>
      </c>
    </row>
    <row r="113" s="2" customFormat="1" ht="21.75" customHeight="1">
      <c r="A113" s="39"/>
      <c r="B113" s="40"/>
      <c r="C113" s="213" t="s">
        <v>411</v>
      </c>
      <c r="D113" s="213" t="s">
        <v>247</v>
      </c>
      <c r="E113" s="214" t="s">
        <v>4586</v>
      </c>
      <c r="F113" s="215" t="s">
        <v>4587</v>
      </c>
      <c r="G113" s="216" t="s">
        <v>258</v>
      </c>
      <c r="H113" s="217">
        <v>3</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252</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252</v>
      </c>
      <c r="BM113" s="224" t="s">
        <v>4588</v>
      </c>
    </row>
    <row r="114" s="2" customFormat="1" ht="16.5" customHeight="1">
      <c r="A114" s="39"/>
      <c r="B114" s="40"/>
      <c r="C114" s="231" t="s">
        <v>416</v>
      </c>
      <c r="D114" s="231" t="s">
        <v>241</v>
      </c>
      <c r="E114" s="232" t="s">
        <v>361</v>
      </c>
      <c r="F114" s="233" t="s">
        <v>362</v>
      </c>
      <c r="G114" s="234" t="s">
        <v>363</v>
      </c>
      <c r="H114" s="235">
        <v>0.12</v>
      </c>
      <c r="I114" s="236"/>
      <c r="J114" s="237">
        <f>ROUND(I114*H114,2)</f>
        <v>0</v>
      </c>
      <c r="K114" s="233" t="s">
        <v>359</v>
      </c>
      <c r="L114" s="238"/>
      <c r="M114" s="239" t="s">
        <v>19</v>
      </c>
      <c r="N114" s="240"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364</v>
      </c>
      <c r="AT114" s="224" t="s">
        <v>241</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4589</v>
      </c>
    </row>
    <row r="115" s="2" customFormat="1" ht="16.5" customHeight="1">
      <c r="A115" s="39"/>
      <c r="B115" s="40"/>
      <c r="C115" s="213" t="s">
        <v>420</v>
      </c>
      <c r="D115" s="213" t="s">
        <v>247</v>
      </c>
      <c r="E115" s="214" t="s">
        <v>357</v>
      </c>
      <c r="F115" s="215" t="s">
        <v>358</v>
      </c>
      <c r="G115" s="216" t="s">
        <v>258</v>
      </c>
      <c r="H115" s="217">
        <v>12</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80</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80</v>
      </c>
      <c r="BM115" s="224" t="s">
        <v>4590</v>
      </c>
    </row>
    <row r="116" s="12" customFormat="1" ht="22.8" customHeight="1">
      <c r="A116" s="12"/>
      <c r="B116" s="197"/>
      <c r="C116" s="198"/>
      <c r="D116" s="199" t="s">
        <v>72</v>
      </c>
      <c r="E116" s="211" t="s">
        <v>3076</v>
      </c>
      <c r="F116" s="211" t="s">
        <v>4196</v>
      </c>
      <c r="G116" s="198"/>
      <c r="H116" s="198"/>
      <c r="I116" s="201"/>
      <c r="J116" s="212">
        <f>BK116</f>
        <v>0</v>
      </c>
      <c r="K116" s="198"/>
      <c r="L116" s="203"/>
      <c r="M116" s="204"/>
      <c r="N116" s="205"/>
      <c r="O116" s="205"/>
      <c r="P116" s="206">
        <f>SUM(P117:P140)</f>
        <v>0</v>
      </c>
      <c r="Q116" s="205"/>
      <c r="R116" s="206">
        <f>SUM(R117:R140)</f>
        <v>0</v>
      </c>
      <c r="S116" s="205"/>
      <c r="T116" s="207">
        <f>SUM(T117:T140)</f>
        <v>0</v>
      </c>
      <c r="U116" s="12"/>
      <c r="V116" s="12"/>
      <c r="W116" s="12"/>
      <c r="X116" s="12"/>
      <c r="Y116" s="12"/>
      <c r="Z116" s="12"/>
      <c r="AA116" s="12"/>
      <c r="AB116" s="12"/>
      <c r="AC116" s="12"/>
      <c r="AD116" s="12"/>
      <c r="AE116" s="12"/>
      <c r="AR116" s="208" t="s">
        <v>80</v>
      </c>
      <c r="AT116" s="209" t="s">
        <v>72</v>
      </c>
      <c r="AU116" s="209" t="s">
        <v>80</v>
      </c>
      <c r="AY116" s="208" t="s">
        <v>244</v>
      </c>
      <c r="BK116" s="210">
        <f>SUM(BK117:BK140)</f>
        <v>0</v>
      </c>
    </row>
    <row r="117" s="2" customFormat="1" ht="21.75" customHeight="1">
      <c r="A117" s="39"/>
      <c r="B117" s="40"/>
      <c r="C117" s="231" t="s">
        <v>424</v>
      </c>
      <c r="D117" s="231" t="s">
        <v>241</v>
      </c>
      <c r="E117" s="232" t="s">
        <v>4199</v>
      </c>
      <c r="F117" s="233" t="s">
        <v>4200</v>
      </c>
      <c r="G117" s="234" t="s">
        <v>250</v>
      </c>
      <c r="H117" s="235">
        <v>80</v>
      </c>
      <c r="I117" s="236"/>
      <c r="J117" s="237">
        <f>ROUND(I117*H117,2)</f>
        <v>0</v>
      </c>
      <c r="K117" s="233" t="s">
        <v>359</v>
      </c>
      <c r="L117" s="238"/>
      <c r="M117" s="239" t="s">
        <v>19</v>
      </c>
      <c r="N117" s="240"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364</v>
      </c>
      <c r="AT117" s="224" t="s">
        <v>241</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4591</v>
      </c>
    </row>
    <row r="118" s="14" customFormat="1">
      <c r="A118" s="14"/>
      <c r="B118" s="253"/>
      <c r="C118" s="254"/>
      <c r="D118" s="241" t="s">
        <v>284</v>
      </c>
      <c r="E118" s="255" t="s">
        <v>19</v>
      </c>
      <c r="F118" s="256" t="s">
        <v>4592</v>
      </c>
      <c r="G118" s="254"/>
      <c r="H118" s="257">
        <v>80</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80</v>
      </c>
      <c r="AY118" s="263" t="s">
        <v>244</v>
      </c>
    </row>
    <row r="119" s="2" customFormat="1" ht="21.75" customHeight="1">
      <c r="A119" s="39"/>
      <c r="B119" s="40"/>
      <c r="C119" s="231" t="s">
        <v>7</v>
      </c>
      <c r="D119" s="231" t="s">
        <v>241</v>
      </c>
      <c r="E119" s="232" t="s">
        <v>893</v>
      </c>
      <c r="F119" s="233" t="s">
        <v>894</v>
      </c>
      <c r="G119" s="234" t="s">
        <v>250</v>
      </c>
      <c r="H119" s="235">
        <v>40</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4593</v>
      </c>
    </row>
    <row r="120" s="14" customFormat="1">
      <c r="A120" s="14"/>
      <c r="B120" s="253"/>
      <c r="C120" s="254"/>
      <c r="D120" s="241" t="s">
        <v>284</v>
      </c>
      <c r="E120" s="255" t="s">
        <v>19</v>
      </c>
      <c r="F120" s="256" t="s">
        <v>4594</v>
      </c>
      <c r="G120" s="254"/>
      <c r="H120" s="257">
        <v>40</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80</v>
      </c>
      <c r="AY120" s="263" t="s">
        <v>244</v>
      </c>
    </row>
    <row r="121" s="2" customFormat="1" ht="21.75" customHeight="1">
      <c r="A121" s="39"/>
      <c r="B121" s="40"/>
      <c r="C121" s="231" t="s">
        <v>431</v>
      </c>
      <c r="D121" s="231" t="s">
        <v>241</v>
      </c>
      <c r="E121" s="232" t="s">
        <v>2092</v>
      </c>
      <c r="F121" s="233" t="s">
        <v>2093</v>
      </c>
      <c r="G121" s="234" t="s">
        <v>250</v>
      </c>
      <c r="H121" s="235">
        <v>140</v>
      </c>
      <c r="I121" s="236"/>
      <c r="J121" s="237">
        <f>ROUND(I121*H121,2)</f>
        <v>0</v>
      </c>
      <c r="K121" s="233" t="s">
        <v>359</v>
      </c>
      <c r="L121" s="238"/>
      <c r="M121" s="239" t="s">
        <v>19</v>
      </c>
      <c r="N121" s="240"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364</v>
      </c>
      <c r="AT121" s="224" t="s">
        <v>241</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4595</v>
      </c>
    </row>
    <row r="122" s="14" customFormat="1">
      <c r="A122" s="14"/>
      <c r="B122" s="253"/>
      <c r="C122" s="254"/>
      <c r="D122" s="241" t="s">
        <v>284</v>
      </c>
      <c r="E122" s="255" t="s">
        <v>19</v>
      </c>
      <c r="F122" s="256" t="s">
        <v>4596</v>
      </c>
      <c r="G122" s="254"/>
      <c r="H122" s="257">
        <v>140</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82</v>
      </c>
      <c r="AV122" s="14" t="s">
        <v>82</v>
      </c>
      <c r="AW122" s="14" t="s">
        <v>34</v>
      </c>
      <c r="AX122" s="14" t="s">
        <v>80</v>
      </c>
      <c r="AY122" s="263" t="s">
        <v>244</v>
      </c>
    </row>
    <row r="123" s="2" customFormat="1" ht="21.75" customHeight="1">
      <c r="A123" s="39"/>
      <c r="B123" s="40"/>
      <c r="C123" s="213" t="s">
        <v>437</v>
      </c>
      <c r="D123" s="213" t="s">
        <v>247</v>
      </c>
      <c r="E123" s="214" t="s">
        <v>897</v>
      </c>
      <c r="F123" s="215" t="s">
        <v>898</v>
      </c>
      <c r="G123" s="216" t="s">
        <v>250</v>
      </c>
      <c r="H123" s="217">
        <v>260</v>
      </c>
      <c r="I123" s="218"/>
      <c r="J123" s="219">
        <f>ROUND(I123*H123,2)</f>
        <v>0</v>
      </c>
      <c r="K123" s="215" t="s">
        <v>359</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252</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252</v>
      </c>
      <c r="BM123" s="224" t="s">
        <v>4597</v>
      </c>
    </row>
    <row r="124" s="14" customFormat="1">
      <c r="A124" s="14"/>
      <c r="B124" s="253"/>
      <c r="C124" s="254"/>
      <c r="D124" s="241" t="s">
        <v>284</v>
      </c>
      <c r="E124" s="255" t="s">
        <v>19</v>
      </c>
      <c r="F124" s="256" t="s">
        <v>4598</v>
      </c>
      <c r="G124" s="254"/>
      <c r="H124" s="257">
        <v>260</v>
      </c>
      <c r="I124" s="258"/>
      <c r="J124" s="254"/>
      <c r="K124" s="254"/>
      <c r="L124" s="259"/>
      <c r="M124" s="260"/>
      <c r="N124" s="261"/>
      <c r="O124" s="261"/>
      <c r="P124" s="261"/>
      <c r="Q124" s="261"/>
      <c r="R124" s="261"/>
      <c r="S124" s="261"/>
      <c r="T124" s="262"/>
      <c r="U124" s="14"/>
      <c r="V124" s="14"/>
      <c r="W124" s="14"/>
      <c r="X124" s="14"/>
      <c r="Y124" s="14"/>
      <c r="Z124" s="14"/>
      <c r="AA124" s="14"/>
      <c r="AB124" s="14"/>
      <c r="AC124" s="14"/>
      <c r="AD124" s="14"/>
      <c r="AE124" s="14"/>
      <c r="AT124" s="263" t="s">
        <v>284</v>
      </c>
      <c r="AU124" s="263" t="s">
        <v>82</v>
      </c>
      <c r="AV124" s="14" t="s">
        <v>82</v>
      </c>
      <c r="AW124" s="14" t="s">
        <v>34</v>
      </c>
      <c r="AX124" s="14" t="s">
        <v>80</v>
      </c>
      <c r="AY124" s="263" t="s">
        <v>244</v>
      </c>
    </row>
    <row r="125" s="2" customFormat="1" ht="21.75" customHeight="1">
      <c r="A125" s="39"/>
      <c r="B125" s="40"/>
      <c r="C125" s="231" t="s">
        <v>442</v>
      </c>
      <c r="D125" s="231" t="s">
        <v>241</v>
      </c>
      <c r="E125" s="232" t="s">
        <v>903</v>
      </c>
      <c r="F125" s="233" t="s">
        <v>904</v>
      </c>
      <c r="G125" s="234" t="s">
        <v>250</v>
      </c>
      <c r="H125" s="235">
        <v>20</v>
      </c>
      <c r="I125" s="236"/>
      <c r="J125" s="237">
        <f>ROUND(I125*H125,2)</f>
        <v>0</v>
      </c>
      <c r="K125" s="233" t="s">
        <v>359</v>
      </c>
      <c r="L125" s="238"/>
      <c r="M125" s="239" t="s">
        <v>19</v>
      </c>
      <c r="N125" s="240"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364</v>
      </c>
      <c r="AT125" s="224" t="s">
        <v>241</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4599</v>
      </c>
    </row>
    <row r="126" s="2" customFormat="1" ht="21.75" customHeight="1">
      <c r="A126" s="39"/>
      <c r="B126" s="40"/>
      <c r="C126" s="213" t="s">
        <v>446</v>
      </c>
      <c r="D126" s="213" t="s">
        <v>247</v>
      </c>
      <c r="E126" s="214" t="s">
        <v>917</v>
      </c>
      <c r="F126" s="215" t="s">
        <v>918</v>
      </c>
      <c r="G126" s="216" t="s">
        <v>250</v>
      </c>
      <c r="H126" s="217">
        <v>20</v>
      </c>
      <c r="I126" s="218"/>
      <c r="J126" s="219">
        <f>ROUND(I126*H126,2)</f>
        <v>0</v>
      </c>
      <c r="K126" s="215" t="s">
        <v>359</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252</v>
      </c>
      <c r="AT126" s="224" t="s">
        <v>247</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252</v>
      </c>
      <c r="BM126" s="224" t="s">
        <v>4600</v>
      </c>
    </row>
    <row r="127" s="2" customFormat="1" ht="44.25" customHeight="1">
      <c r="A127" s="39"/>
      <c r="B127" s="40"/>
      <c r="C127" s="213" t="s">
        <v>450</v>
      </c>
      <c r="D127" s="213" t="s">
        <v>247</v>
      </c>
      <c r="E127" s="214" t="s">
        <v>900</v>
      </c>
      <c r="F127" s="215" t="s">
        <v>901</v>
      </c>
      <c r="G127" s="216" t="s">
        <v>258</v>
      </c>
      <c r="H127" s="217">
        <v>55</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391</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391</v>
      </c>
      <c r="BM127" s="224" t="s">
        <v>4601</v>
      </c>
    </row>
    <row r="128" s="13" customFormat="1">
      <c r="A128" s="13"/>
      <c r="B128" s="243"/>
      <c r="C128" s="244"/>
      <c r="D128" s="241" t="s">
        <v>284</v>
      </c>
      <c r="E128" s="245" t="s">
        <v>19</v>
      </c>
      <c r="F128" s="246" t="s">
        <v>4602</v>
      </c>
      <c r="G128" s="244"/>
      <c r="H128" s="245" t="s">
        <v>19</v>
      </c>
      <c r="I128" s="247"/>
      <c r="J128" s="244"/>
      <c r="K128" s="244"/>
      <c r="L128" s="248"/>
      <c r="M128" s="249"/>
      <c r="N128" s="250"/>
      <c r="O128" s="250"/>
      <c r="P128" s="250"/>
      <c r="Q128" s="250"/>
      <c r="R128" s="250"/>
      <c r="S128" s="250"/>
      <c r="T128" s="251"/>
      <c r="U128" s="13"/>
      <c r="V128" s="13"/>
      <c r="W128" s="13"/>
      <c r="X128" s="13"/>
      <c r="Y128" s="13"/>
      <c r="Z128" s="13"/>
      <c r="AA128" s="13"/>
      <c r="AB128" s="13"/>
      <c r="AC128" s="13"/>
      <c r="AD128" s="13"/>
      <c r="AE128" s="13"/>
      <c r="AT128" s="252" t="s">
        <v>284</v>
      </c>
      <c r="AU128" s="252" t="s">
        <v>82</v>
      </c>
      <c r="AV128" s="13" t="s">
        <v>80</v>
      </c>
      <c r="AW128" s="13" t="s">
        <v>34</v>
      </c>
      <c r="AX128" s="13" t="s">
        <v>73</v>
      </c>
      <c r="AY128" s="252" t="s">
        <v>244</v>
      </c>
    </row>
    <row r="129" s="14" customFormat="1">
      <c r="A129" s="14"/>
      <c r="B129" s="253"/>
      <c r="C129" s="254"/>
      <c r="D129" s="241" t="s">
        <v>284</v>
      </c>
      <c r="E129" s="255" t="s">
        <v>19</v>
      </c>
      <c r="F129" s="256" t="s">
        <v>4603</v>
      </c>
      <c r="G129" s="254"/>
      <c r="H129" s="257">
        <v>12</v>
      </c>
      <c r="I129" s="258"/>
      <c r="J129" s="254"/>
      <c r="K129" s="254"/>
      <c r="L129" s="259"/>
      <c r="M129" s="260"/>
      <c r="N129" s="261"/>
      <c r="O129" s="261"/>
      <c r="P129" s="261"/>
      <c r="Q129" s="261"/>
      <c r="R129" s="261"/>
      <c r="S129" s="261"/>
      <c r="T129" s="262"/>
      <c r="U129" s="14"/>
      <c r="V129" s="14"/>
      <c r="W129" s="14"/>
      <c r="X129" s="14"/>
      <c r="Y129" s="14"/>
      <c r="Z129" s="14"/>
      <c r="AA129" s="14"/>
      <c r="AB129" s="14"/>
      <c r="AC129" s="14"/>
      <c r="AD129" s="14"/>
      <c r="AE129" s="14"/>
      <c r="AT129" s="263" t="s">
        <v>284</v>
      </c>
      <c r="AU129" s="263" t="s">
        <v>82</v>
      </c>
      <c r="AV129" s="14" t="s">
        <v>82</v>
      </c>
      <c r="AW129" s="14" t="s">
        <v>34</v>
      </c>
      <c r="AX129" s="14" t="s">
        <v>73</v>
      </c>
      <c r="AY129" s="263" t="s">
        <v>244</v>
      </c>
    </row>
    <row r="130" s="13" customFormat="1">
      <c r="A130" s="13"/>
      <c r="B130" s="243"/>
      <c r="C130" s="244"/>
      <c r="D130" s="241" t="s">
        <v>284</v>
      </c>
      <c r="E130" s="245" t="s">
        <v>19</v>
      </c>
      <c r="F130" s="246" t="s">
        <v>4604</v>
      </c>
      <c r="G130" s="244"/>
      <c r="H130" s="245" t="s">
        <v>19</v>
      </c>
      <c r="I130" s="247"/>
      <c r="J130" s="244"/>
      <c r="K130" s="244"/>
      <c r="L130" s="248"/>
      <c r="M130" s="249"/>
      <c r="N130" s="250"/>
      <c r="O130" s="250"/>
      <c r="P130" s="250"/>
      <c r="Q130" s="250"/>
      <c r="R130" s="250"/>
      <c r="S130" s="250"/>
      <c r="T130" s="251"/>
      <c r="U130" s="13"/>
      <c r="V130" s="13"/>
      <c r="W130" s="13"/>
      <c r="X130" s="13"/>
      <c r="Y130" s="13"/>
      <c r="Z130" s="13"/>
      <c r="AA130" s="13"/>
      <c r="AB130" s="13"/>
      <c r="AC130" s="13"/>
      <c r="AD130" s="13"/>
      <c r="AE130" s="13"/>
      <c r="AT130" s="252" t="s">
        <v>284</v>
      </c>
      <c r="AU130" s="252" t="s">
        <v>82</v>
      </c>
      <c r="AV130" s="13" t="s">
        <v>80</v>
      </c>
      <c r="AW130" s="13" t="s">
        <v>34</v>
      </c>
      <c r="AX130" s="13" t="s">
        <v>73</v>
      </c>
      <c r="AY130" s="252" t="s">
        <v>244</v>
      </c>
    </row>
    <row r="131" s="14" customFormat="1">
      <c r="A131" s="14"/>
      <c r="B131" s="253"/>
      <c r="C131" s="254"/>
      <c r="D131" s="241" t="s">
        <v>284</v>
      </c>
      <c r="E131" s="255" t="s">
        <v>19</v>
      </c>
      <c r="F131" s="256" t="s">
        <v>4605</v>
      </c>
      <c r="G131" s="254"/>
      <c r="H131" s="257">
        <v>43</v>
      </c>
      <c r="I131" s="258"/>
      <c r="J131" s="254"/>
      <c r="K131" s="254"/>
      <c r="L131" s="259"/>
      <c r="M131" s="260"/>
      <c r="N131" s="261"/>
      <c r="O131" s="261"/>
      <c r="P131" s="261"/>
      <c r="Q131" s="261"/>
      <c r="R131" s="261"/>
      <c r="S131" s="261"/>
      <c r="T131" s="262"/>
      <c r="U131" s="14"/>
      <c r="V131" s="14"/>
      <c r="W131" s="14"/>
      <c r="X131" s="14"/>
      <c r="Y131" s="14"/>
      <c r="Z131" s="14"/>
      <c r="AA131" s="14"/>
      <c r="AB131" s="14"/>
      <c r="AC131" s="14"/>
      <c r="AD131" s="14"/>
      <c r="AE131" s="14"/>
      <c r="AT131" s="263" t="s">
        <v>284</v>
      </c>
      <c r="AU131" s="263" t="s">
        <v>82</v>
      </c>
      <c r="AV131" s="14" t="s">
        <v>82</v>
      </c>
      <c r="AW131" s="14" t="s">
        <v>34</v>
      </c>
      <c r="AX131" s="14" t="s">
        <v>73</v>
      </c>
      <c r="AY131" s="263" t="s">
        <v>244</v>
      </c>
    </row>
    <row r="132" s="15" customFormat="1">
      <c r="A132" s="15"/>
      <c r="B132" s="264"/>
      <c r="C132" s="265"/>
      <c r="D132" s="241" t="s">
        <v>284</v>
      </c>
      <c r="E132" s="266" t="s">
        <v>19</v>
      </c>
      <c r="F132" s="267" t="s">
        <v>287</v>
      </c>
      <c r="G132" s="265"/>
      <c r="H132" s="268">
        <v>55</v>
      </c>
      <c r="I132" s="269"/>
      <c r="J132" s="265"/>
      <c r="K132" s="265"/>
      <c r="L132" s="270"/>
      <c r="M132" s="271"/>
      <c r="N132" s="272"/>
      <c r="O132" s="272"/>
      <c r="P132" s="272"/>
      <c r="Q132" s="272"/>
      <c r="R132" s="272"/>
      <c r="S132" s="272"/>
      <c r="T132" s="273"/>
      <c r="U132" s="15"/>
      <c r="V132" s="15"/>
      <c r="W132" s="15"/>
      <c r="X132" s="15"/>
      <c r="Y132" s="15"/>
      <c r="Z132" s="15"/>
      <c r="AA132" s="15"/>
      <c r="AB132" s="15"/>
      <c r="AC132" s="15"/>
      <c r="AD132" s="15"/>
      <c r="AE132" s="15"/>
      <c r="AT132" s="274" t="s">
        <v>284</v>
      </c>
      <c r="AU132" s="274" t="s">
        <v>82</v>
      </c>
      <c r="AV132" s="15" t="s">
        <v>264</v>
      </c>
      <c r="AW132" s="15" t="s">
        <v>34</v>
      </c>
      <c r="AX132" s="15" t="s">
        <v>80</v>
      </c>
      <c r="AY132" s="274" t="s">
        <v>244</v>
      </c>
    </row>
    <row r="133" s="2" customFormat="1" ht="16.5" customHeight="1">
      <c r="A133" s="39"/>
      <c r="B133" s="40"/>
      <c r="C133" s="231" t="s">
        <v>454</v>
      </c>
      <c r="D133" s="231" t="s">
        <v>241</v>
      </c>
      <c r="E133" s="232" t="s">
        <v>4606</v>
      </c>
      <c r="F133" s="233" t="s">
        <v>4607</v>
      </c>
      <c r="G133" s="234" t="s">
        <v>258</v>
      </c>
      <c r="H133" s="235">
        <v>4</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364</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4608</v>
      </c>
    </row>
    <row r="134" s="2" customFormat="1" ht="16.5" customHeight="1">
      <c r="A134" s="39"/>
      <c r="B134" s="40"/>
      <c r="C134" s="231" t="s">
        <v>458</v>
      </c>
      <c r="D134" s="231" t="s">
        <v>241</v>
      </c>
      <c r="E134" s="232" t="s">
        <v>3278</v>
      </c>
      <c r="F134" s="233" t="s">
        <v>3279</v>
      </c>
      <c r="G134" s="234" t="s">
        <v>258</v>
      </c>
      <c r="H134" s="235">
        <v>9</v>
      </c>
      <c r="I134" s="236"/>
      <c r="J134" s="237">
        <f>ROUND(I134*H134,2)</f>
        <v>0</v>
      </c>
      <c r="K134" s="233" t="s">
        <v>359</v>
      </c>
      <c r="L134" s="238"/>
      <c r="M134" s="239" t="s">
        <v>19</v>
      </c>
      <c r="N134" s="240"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364</v>
      </c>
      <c r="AT134" s="224" t="s">
        <v>241</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279</v>
      </c>
      <c r="BM134" s="224" t="s">
        <v>4609</v>
      </c>
    </row>
    <row r="135" s="2" customFormat="1" ht="16.5" customHeight="1">
      <c r="A135" s="39"/>
      <c r="B135" s="40"/>
      <c r="C135" s="231" t="s">
        <v>462</v>
      </c>
      <c r="D135" s="231" t="s">
        <v>241</v>
      </c>
      <c r="E135" s="232" t="s">
        <v>4610</v>
      </c>
      <c r="F135" s="233" t="s">
        <v>4611</v>
      </c>
      <c r="G135" s="234" t="s">
        <v>258</v>
      </c>
      <c r="H135" s="235">
        <v>3</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4612</v>
      </c>
    </row>
    <row r="136" s="2" customFormat="1" ht="24.15" customHeight="1">
      <c r="A136" s="39"/>
      <c r="B136" s="40"/>
      <c r="C136" s="213" t="s">
        <v>466</v>
      </c>
      <c r="D136" s="213" t="s">
        <v>247</v>
      </c>
      <c r="E136" s="214" t="s">
        <v>3285</v>
      </c>
      <c r="F136" s="215" t="s">
        <v>3286</v>
      </c>
      <c r="G136" s="216" t="s">
        <v>250</v>
      </c>
      <c r="H136" s="217">
        <v>48</v>
      </c>
      <c r="I136" s="218"/>
      <c r="J136" s="219">
        <f>ROUND(I136*H136,2)</f>
        <v>0</v>
      </c>
      <c r="K136" s="215" t="s">
        <v>359</v>
      </c>
      <c r="L136" s="45"/>
      <c r="M136" s="220" t="s">
        <v>19</v>
      </c>
      <c r="N136" s="221"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252</v>
      </c>
      <c r="AT136" s="224" t="s">
        <v>247</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252</v>
      </c>
      <c r="BM136" s="224" t="s">
        <v>4613</v>
      </c>
    </row>
    <row r="137" s="14" customFormat="1">
      <c r="A137" s="14"/>
      <c r="B137" s="253"/>
      <c r="C137" s="254"/>
      <c r="D137" s="241" t="s">
        <v>284</v>
      </c>
      <c r="E137" s="255" t="s">
        <v>19</v>
      </c>
      <c r="F137" s="256" t="s">
        <v>4614</v>
      </c>
      <c r="G137" s="254"/>
      <c r="H137" s="257">
        <v>48</v>
      </c>
      <c r="I137" s="258"/>
      <c r="J137" s="254"/>
      <c r="K137" s="254"/>
      <c r="L137" s="259"/>
      <c r="M137" s="260"/>
      <c r="N137" s="261"/>
      <c r="O137" s="261"/>
      <c r="P137" s="261"/>
      <c r="Q137" s="261"/>
      <c r="R137" s="261"/>
      <c r="S137" s="261"/>
      <c r="T137" s="262"/>
      <c r="U137" s="14"/>
      <c r="V137" s="14"/>
      <c r="W137" s="14"/>
      <c r="X137" s="14"/>
      <c r="Y137" s="14"/>
      <c r="Z137" s="14"/>
      <c r="AA137" s="14"/>
      <c r="AB137" s="14"/>
      <c r="AC137" s="14"/>
      <c r="AD137" s="14"/>
      <c r="AE137" s="14"/>
      <c r="AT137" s="263" t="s">
        <v>284</v>
      </c>
      <c r="AU137" s="263" t="s">
        <v>82</v>
      </c>
      <c r="AV137" s="14" t="s">
        <v>82</v>
      </c>
      <c r="AW137" s="14" t="s">
        <v>34</v>
      </c>
      <c r="AX137" s="14" t="s">
        <v>80</v>
      </c>
      <c r="AY137" s="263" t="s">
        <v>244</v>
      </c>
    </row>
    <row r="138" s="2" customFormat="1" ht="24.15" customHeight="1">
      <c r="A138" s="39"/>
      <c r="B138" s="40"/>
      <c r="C138" s="231" t="s">
        <v>470</v>
      </c>
      <c r="D138" s="231" t="s">
        <v>241</v>
      </c>
      <c r="E138" s="232" t="s">
        <v>3271</v>
      </c>
      <c r="F138" s="233" t="s">
        <v>3272</v>
      </c>
      <c r="G138" s="234" t="s">
        <v>258</v>
      </c>
      <c r="H138" s="235">
        <v>1.8</v>
      </c>
      <c r="I138" s="236"/>
      <c r="J138" s="237">
        <f>ROUND(I138*H138,2)</f>
        <v>0</v>
      </c>
      <c r="K138" s="233" t="s">
        <v>359</v>
      </c>
      <c r="L138" s="238"/>
      <c r="M138" s="239" t="s">
        <v>19</v>
      </c>
      <c r="N138" s="240"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364</v>
      </c>
      <c r="AT138" s="224" t="s">
        <v>241</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4615</v>
      </c>
    </row>
    <row r="139" s="2" customFormat="1">
      <c r="A139" s="39"/>
      <c r="B139" s="40"/>
      <c r="C139" s="41"/>
      <c r="D139" s="241" t="s">
        <v>282</v>
      </c>
      <c r="E139" s="41"/>
      <c r="F139" s="242" t="s">
        <v>3274</v>
      </c>
      <c r="G139" s="41"/>
      <c r="H139" s="41"/>
      <c r="I139" s="228"/>
      <c r="J139" s="41"/>
      <c r="K139" s="41"/>
      <c r="L139" s="45"/>
      <c r="M139" s="229"/>
      <c r="N139" s="230"/>
      <c r="O139" s="85"/>
      <c r="P139" s="85"/>
      <c r="Q139" s="85"/>
      <c r="R139" s="85"/>
      <c r="S139" s="85"/>
      <c r="T139" s="86"/>
      <c r="U139" s="39"/>
      <c r="V139" s="39"/>
      <c r="W139" s="39"/>
      <c r="X139" s="39"/>
      <c r="Y139" s="39"/>
      <c r="Z139" s="39"/>
      <c r="AA139" s="39"/>
      <c r="AB139" s="39"/>
      <c r="AC139" s="39"/>
      <c r="AD139" s="39"/>
      <c r="AE139" s="39"/>
      <c r="AT139" s="18" t="s">
        <v>282</v>
      </c>
      <c r="AU139" s="18" t="s">
        <v>82</v>
      </c>
    </row>
    <row r="140" s="2" customFormat="1" ht="24.15" customHeight="1">
      <c r="A140" s="39"/>
      <c r="B140" s="40"/>
      <c r="C140" s="213" t="s">
        <v>474</v>
      </c>
      <c r="D140" s="213" t="s">
        <v>247</v>
      </c>
      <c r="E140" s="214" t="s">
        <v>3275</v>
      </c>
      <c r="F140" s="215" t="s">
        <v>3276</v>
      </c>
      <c r="G140" s="216" t="s">
        <v>258</v>
      </c>
      <c r="H140" s="217">
        <v>4</v>
      </c>
      <c r="I140" s="218"/>
      <c r="J140" s="219">
        <f>ROUND(I140*H140,2)</f>
        <v>0</v>
      </c>
      <c r="K140" s="215" t="s">
        <v>359</v>
      </c>
      <c r="L140" s="45"/>
      <c r="M140" s="220" t="s">
        <v>19</v>
      </c>
      <c r="N140" s="221"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391</v>
      </c>
      <c r="AT140" s="224" t="s">
        <v>247</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391</v>
      </c>
      <c r="BM140" s="224" t="s">
        <v>4616</v>
      </c>
    </row>
    <row r="141" s="12" customFormat="1" ht="22.8" customHeight="1">
      <c r="A141" s="12"/>
      <c r="B141" s="197"/>
      <c r="C141" s="198"/>
      <c r="D141" s="199" t="s">
        <v>72</v>
      </c>
      <c r="E141" s="211" t="s">
        <v>4212</v>
      </c>
      <c r="F141" s="211" t="s">
        <v>4213</v>
      </c>
      <c r="G141" s="198"/>
      <c r="H141" s="198"/>
      <c r="I141" s="201"/>
      <c r="J141" s="212">
        <f>BK141</f>
        <v>0</v>
      </c>
      <c r="K141" s="198"/>
      <c r="L141" s="203"/>
      <c r="M141" s="204"/>
      <c r="N141" s="205"/>
      <c r="O141" s="205"/>
      <c r="P141" s="206">
        <f>SUM(P142:P154)</f>
        <v>0</v>
      </c>
      <c r="Q141" s="205"/>
      <c r="R141" s="206">
        <f>SUM(R142:R154)</f>
        <v>0</v>
      </c>
      <c r="S141" s="205"/>
      <c r="T141" s="207">
        <f>SUM(T142:T154)</f>
        <v>0</v>
      </c>
      <c r="U141" s="12"/>
      <c r="V141" s="12"/>
      <c r="W141" s="12"/>
      <c r="X141" s="12"/>
      <c r="Y141" s="12"/>
      <c r="Z141" s="12"/>
      <c r="AA141" s="12"/>
      <c r="AB141" s="12"/>
      <c r="AC141" s="12"/>
      <c r="AD141" s="12"/>
      <c r="AE141" s="12"/>
      <c r="AR141" s="208" t="s">
        <v>80</v>
      </c>
      <c r="AT141" s="209" t="s">
        <v>72</v>
      </c>
      <c r="AU141" s="209" t="s">
        <v>80</v>
      </c>
      <c r="AY141" s="208" t="s">
        <v>244</v>
      </c>
      <c r="BK141" s="210">
        <f>SUM(BK142:BK154)</f>
        <v>0</v>
      </c>
    </row>
    <row r="142" s="2" customFormat="1" ht="21.75" customHeight="1">
      <c r="A142" s="39"/>
      <c r="B142" s="40"/>
      <c r="C142" s="231" t="s">
        <v>478</v>
      </c>
      <c r="D142" s="231" t="s">
        <v>241</v>
      </c>
      <c r="E142" s="232" t="s">
        <v>4617</v>
      </c>
      <c r="F142" s="233" t="s">
        <v>4618</v>
      </c>
      <c r="G142" s="234" t="s">
        <v>258</v>
      </c>
      <c r="H142" s="235">
        <v>9</v>
      </c>
      <c r="I142" s="236"/>
      <c r="J142" s="237">
        <f>ROUND(I142*H142,2)</f>
        <v>0</v>
      </c>
      <c r="K142" s="233" t="s">
        <v>359</v>
      </c>
      <c r="L142" s="238"/>
      <c r="M142" s="239" t="s">
        <v>19</v>
      </c>
      <c r="N142" s="240"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364</v>
      </c>
      <c r="AT142" s="224" t="s">
        <v>241</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279</v>
      </c>
      <c r="BM142" s="224" t="s">
        <v>4619</v>
      </c>
    </row>
    <row r="143" s="2" customFormat="1" ht="24.15" customHeight="1">
      <c r="A143" s="39"/>
      <c r="B143" s="40"/>
      <c r="C143" s="213" t="s">
        <v>482</v>
      </c>
      <c r="D143" s="213" t="s">
        <v>247</v>
      </c>
      <c r="E143" s="214" t="s">
        <v>4620</v>
      </c>
      <c r="F143" s="215" t="s">
        <v>4621</v>
      </c>
      <c r="G143" s="216" t="s">
        <v>258</v>
      </c>
      <c r="H143" s="217">
        <v>9</v>
      </c>
      <c r="I143" s="218"/>
      <c r="J143" s="219">
        <f>ROUND(I143*H143,2)</f>
        <v>0</v>
      </c>
      <c r="K143" s="215" t="s">
        <v>359</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252</v>
      </c>
      <c r="AT143" s="224" t="s">
        <v>247</v>
      </c>
      <c r="AU143" s="224" t="s">
        <v>82</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252</v>
      </c>
      <c r="BM143" s="224" t="s">
        <v>4622</v>
      </c>
    </row>
    <row r="144" s="2" customFormat="1" ht="21.75" customHeight="1">
      <c r="A144" s="39"/>
      <c r="B144" s="40"/>
      <c r="C144" s="231" t="s">
        <v>486</v>
      </c>
      <c r="D144" s="231" t="s">
        <v>241</v>
      </c>
      <c r="E144" s="232" t="s">
        <v>4623</v>
      </c>
      <c r="F144" s="233" t="s">
        <v>4624</v>
      </c>
      <c r="G144" s="234" t="s">
        <v>258</v>
      </c>
      <c r="H144" s="235">
        <v>7</v>
      </c>
      <c r="I144" s="236"/>
      <c r="J144" s="237">
        <f>ROUND(I144*H144,2)</f>
        <v>0</v>
      </c>
      <c r="K144" s="233" t="s">
        <v>359</v>
      </c>
      <c r="L144" s="238"/>
      <c r="M144" s="239" t="s">
        <v>19</v>
      </c>
      <c r="N144" s="240"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364</v>
      </c>
      <c r="AT144" s="224" t="s">
        <v>241</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279</v>
      </c>
      <c r="BM144" s="224" t="s">
        <v>4625</v>
      </c>
    </row>
    <row r="145" s="2" customFormat="1" ht="21.75" customHeight="1">
      <c r="A145" s="39"/>
      <c r="B145" s="40"/>
      <c r="C145" s="213" t="s">
        <v>490</v>
      </c>
      <c r="D145" s="213" t="s">
        <v>247</v>
      </c>
      <c r="E145" s="214" t="s">
        <v>4218</v>
      </c>
      <c r="F145" s="215" t="s">
        <v>4219</v>
      </c>
      <c r="G145" s="216" t="s">
        <v>258</v>
      </c>
      <c r="H145" s="217">
        <v>7</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252</v>
      </c>
      <c r="AT145" s="224" t="s">
        <v>247</v>
      </c>
      <c r="AU145" s="224" t="s">
        <v>82</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252</v>
      </c>
      <c r="BM145" s="224" t="s">
        <v>4626</v>
      </c>
    </row>
    <row r="146" s="2" customFormat="1" ht="24.15" customHeight="1">
      <c r="A146" s="39"/>
      <c r="B146" s="40"/>
      <c r="C146" s="231" t="s">
        <v>494</v>
      </c>
      <c r="D146" s="231" t="s">
        <v>241</v>
      </c>
      <c r="E146" s="232" t="s">
        <v>4627</v>
      </c>
      <c r="F146" s="233" t="s">
        <v>4628</v>
      </c>
      <c r="G146" s="234" t="s">
        <v>258</v>
      </c>
      <c r="H146" s="235">
        <v>4</v>
      </c>
      <c r="I146" s="236"/>
      <c r="J146" s="237">
        <f>ROUND(I146*H146,2)</f>
        <v>0</v>
      </c>
      <c r="K146" s="233" t="s">
        <v>359</v>
      </c>
      <c r="L146" s="238"/>
      <c r="M146" s="239" t="s">
        <v>19</v>
      </c>
      <c r="N146" s="240"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364</v>
      </c>
      <c r="AT146" s="224" t="s">
        <v>241</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4629</v>
      </c>
    </row>
    <row r="147" s="2" customFormat="1" ht="24.15" customHeight="1">
      <c r="A147" s="39"/>
      <c r="B147" s="40"/>
      <c r="C147" s="213" t="s">
        <v>499</v>
      </c>
      <c r="D147" s="213" t="s">
        <v>247</v>
      </c>
      <c r="E147" s="214" t="s">
        <v>4630</v>
      </c>
      <c r="F147" s="215" t="s">
        <v>4631</v>
      </c>
      <c r="G147" s="216" t="s">
        <v>258</v>
      </c>
      <c r="H147" s="217">
        <v>4</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252</v>
      </c>
      <c r="AT147" s="224" t="s">
        <v>247</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252</v>
      </c>
      <c r="BM147" s="224" t="s">
        <v>4632</v>
      </c>
    </row>
    <row r="148" s="2" customFormat="1" ht="24.15" customHeight="1">
      <c r="A148" s="39"/>
      <c r="B148" s="40"/>
      <c r="C148" s="231" t="s">
        <v>503</v>
      </c>
      <c r="D148" s="231" t="s">
        <v>241</v>
      </c>
      <c r="E148" s="232" t="s">
        <v>4633</v>
      </c>
      <c r="F148" s="233" t="s">
        <v>4634</v>
      </c>
      <c r="G148" s="234" t="s">
        <v>258</v>
      </c>
      <c r="H148" s="235">
        <v>3</v>
      </c>
      <c r="I148" s="236"/>
      <c r="J148" s="237">
        <f>ROUND(I148*H148,2)</f>
        <v>0</v>
      </c>
      <c r="K148" s="233" t="s">
        <v>359</v>
      </c>
      <c r="L148" s="238"/>
      <c r="M148" s="239" t="s">
        <v>19</v>
      </c>
      <c r="N148" s="240"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364</v>
      </c>
      <c r="AT148" s="224" t="s">
        <v>241</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279</v>
      </c>
      <c r="BM148" s="224" t="s">
        <v>4635</v>
      </c>
    </row>
    <row r="149" s="2" customFormat="1" ht="24.15" customHeight="1">
      <c r="A149" s="39"/>
      <c r="B149" s="40"/>
      <c r="C149" s="213" t="s">
        <v>507</v>
      </c>
      <c r="D149" s="213" t="s">
        <v>247</v>
      </c>
      <c r="E149" s="214" t="s">
        <v>4224</v>
      </c>
      <c r="F149" s="215" t="s">
        <v>4225</v>
      </c>
      <c r="G149" s="216" t="s">
        <v>258</v>
      </c>
      <c r="H149" s="217">
        <v>3</v>
      </c>
      <c r="I149" s="218"/>
      <c r="J149" s="219">
        <f>ROUND(I149*H149,2)</f>
        <v>0</v>
      </c>
      <c r="K149" s="215" t="s">
        <v>359</v>
      </c>
      <c r="L149" s="45"/>
      <c r="M149" s="220" t="s">
        <v>19</v>
      </c>
      <c r="N149" s="221"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252</v>
      </c>
      <c r="AT149" s="224" t="s">
        <v>247</v>
      </c>
      <c r="AU149" s="224" t="s">
        <v>82</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252</v>
      </c>
      <c r="BM149" s="224" t="s">
        <v>4636</v>
      </c>
    </row>
    <row r="150" s="2" customFormat="1" ht="16.5" customHeight="1">
      <c r="A150" s="39"/>
      <c r="B150" s="40"/>
      <c r="C150" s="231" t="s">
        <v>513</v>
      </c>
      <c r="D150" s="231" t="s">
        <v>241</v>
      </c>
      <c r="E150" s="232" t="s">
        <v>4637</v>
      </c>
      <c r="F150" s="233" t="s">
        <v>4638</v>
      </c>
      <c r="G150" s="234" t="s">
        <v>258</v>
      </c>
      <c r="H150" s="235">
        <v>2</v>
      </c>
      <c r="I150" s="236"/>
      <c r="J150" s="237">
        <f>ROUND(I150*H150,2)</f>
        <v>0</v>
      </c>
      <c r="K150" s="233" t="s">
        <v>359</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4639</v>
      </c>
    </row>
    <row r="151" s="2" customFormat="1" ht="21.75" customHeight="1">
      <c r="A151" s="39"/>
      <c r="B151" s="40"/>
      <c r="C151" s="213" t="s">
        <v>518</v>
      </c>
      <c r="D151" s="213" t="s">
        <v>247</v>
      </c>
      <c r="E151" s="214" t="s">
        <v>4640</v>
      </c>
      <c r="F151" s="215" t="s">
        <v>4641</v>
      </c>
      <c r="G151" s="216" t="s">
        <v>258</v>
      </c>
      <c r="H151" s="217">
        <v>2</v>
      </c>
      <c r="I151" s="218"/>
      <c r="J151" s="219">
        <f>ROUND(I151*H151,2)</f>
        <v>0</v>
      </c>
      <c r="K151" s="215" t="s">
        <v>359</v>
      </c>
      <c r="L151" s="45"/>
      <c r="M151" s="220" t="s">
        <v>19</v>
      </c>
      <c r="N151" s="221"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252</v>
      </c>
      <c r="AT151" s="224" t="s">
        <v>247</v>
      </c>
      <c r="AU151" s="224" t="s">
        <v>82</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252</v>
      </c>
      <c r="BM151" s="224" t="s">
        <v>4642</v>
      </c>
    </row>
    <row r="152" s="2" customFormat="1" ht="24.15" customHeight="1">
      <c r="A152" s="39"/>
      <c r="B152" s="40"/>
      <c r="C152" s="231" t="s">
        <v>522</v>
      </c>
      <c r="D152" s="231" t="s">
        <v>241</v>
      </c>
      <c r="E152" s="232" t="s">
        <v>4643</v>
      </c>
      <c r="F152" s="233" t="s">
        <v>4644</v>
      </c>
      <c r="G152" s="234" t="s">
        <v>258</v>
      </c>
      <c r="H152" s="235">
        <v>8</v>
      </c>
      <c r="I152" s="236"/>
      <c r="J152" s="237">
        <f>ROUND(I152*H152,2)</f>
        <v>0</v>
      </c>
      <c r="K152" s="233" t="s">
        <v>359</v>
      </c>
      <c r="L152" s="238"/>
      <c r="M152" s="239" t="s">
        <v>19</v>
      </c>
      <c r="N152" s="240"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364</v>
      </c>
      <c r="AT152" s="224" t="s">
        <v>241</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279</v>
      </c>
      <c r="BM152" s="224" t="s">
        <v>4645</v>
      </c>
    </row>
    <row r="153" s="14" customFormat="1">
      <c r="A153" s="14"/>
      <c r="B153" s="253"/>
      <c r="C153" s="254"/>
      <c r="D153" s="241" t="s">
        <v>284</v>
      </c>
      <c r="E153" s="255" t="s">
        <v>19</v>
      </c>
      <c r="F153" s="256" t="s">
        <v>4646</v>
      </c>
      <c r="G153" s="254"/>
      <c r="H153" s="257">
        <v>8</v>
      </c>
      <c r="I153" s="258"/>
      <c r="J153" s="254"/>
      <c r="K153" s="254"/>
      <c r="L153" s="259"/>
      <c r="M153" s="260"/>
      <c r="N153" s="261"/>
      <c r="O153" s="261"/>
      <c r="P153" s="261"/>
      <c r="Q153" s="261"/>
      <c r="R153" s="261"/>
      <c r="S153" s="261"/>
      <c r="T153" s="262"/>
      <c r="U153" s="14"/>
      <c r="V153" s="14"/>
      <c r="W153" s="14"/>
      <c r="X153" s="14"/>
      <c r="Y153" s="14"/>
      <c r="Z153" s="14"/>
      <c r="AA153" s="14"/>
      <c r="AB153" s="14"/>
      <c r="AC153" s="14"/>
      <c r="AD153" s="14"/>
      <c r="AE153" s="14"/>
      <c r="AT153" s="263" t="s">
        <v>284</v>
      </c>
      <c r="AU153" s="263" t="s">
        <v>82</v>
      </c>
      <c r="AV153" s="14" t="s">
        <v>82</v>
      </c>
      <c r="AW153" s="14" t="s">
        <v>34</v>
      </c>
      <c r="AX153" s="14" t="s">
        <v>80</v>
      </c>
      <c r="AY153" s="263" t="s">
        <v>244</v>
      </c>
    </row>
    <row r="154" s="2" customFormat="1" ht="33" customHeight="1">
      <c r="A154" s="39"/>
      <c r="B154" s="40"/>
      <c r="C154" s="213" t="s">
        <v>526</v>
      </c>
      <c r="D154" s="213" t="s">
        <v>247</v>
      </c>
      <c r="E154" s="214" t="s">
        <v>4647</v>
      </c>
      <c r="F154" s="215" t="s">
        <v>4648</v>
      </c>
      <c r="G154" s="216" t="s">
        <v>258</v>
      </c>
      <c r="H154" s="217">
        <v>8</v>
      </c>
      <c r="I154" s="218"/>
      <c r="J154" s="219">
        <f>ROUND(I154*H154,2)</f>
        <v>0</v>
      </c>
      <c r="K154" s="215" t="s">
        <v>359</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252</v>
      </c>
      <c r="AT154" s="224" t="s">
        <v>247</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252</v>
      </c>
      <c r="BM154" s="224" t="s">
        <v>4649</v>
      </c>
    </row>
    <row r="155" s="12" customFormat="1" ht="22.8" customHeight="1">
      <c r="A155" s="12"/>
      <c r="B155" s="197"/>
      <c r="C155" s="198"/>
      <c r="D155" s="199" t="s">
        <v>72</v>
      </c>
      <c r="E155" s="211" t="s">
        <v>3097</v>
      </c>
      <c r="F155" s="211" t="s">
        <v>667</v>
      </c>
      <c r="G155" s="198"/>
      <c r="H155" s="198"/>
      <c r="I155" s="201"/>
      <c r="J155" s="212">
        <f>BK155</f>
        <v>0</v>
      </c>
      <c r="K155" s="198"/>
      <c r="L155" s="203"/>
      <c r="M155" s="204"/>
      <c r="N155" s="205"/>
      <c r="O155" s="205"/>
      <c r="P155" s="206">
        <f>SUM(P156:P166)</f>
        <v>0</v>
      </c>
      <c r="Q155" s="205"/>
      <c r="R155" s="206">
        <f>SUM(R156:R166)</f>
        <v>0</v>
      </c>
      <c r="S155" s="205"/>
      <c r="T155" s="207">
        <f>SUM(T156:T166)</f>
        <v>0</v>
      </c>
      <c r="U155" s="12"/>
      <c r="V155" s="12"/>
      <c r="W155" s="12"/>
      <c r="X155" s="12"/>
      <c r="Y155" s="12"/>
      <c r="Z155" s="12"/>
      <c r="AA155" s="12"/>
      <c r="AB155" s="12"/>
      <c r="AC155" s="12"/>
      <c r="AD155" s="12"/>
      <c r="AE155" s="12"/>
      <c r="AR155" s="208" t="s">
        <v>80</v>
      </c>
      <c r="AT155" s="209" t="s">
        <v>72</v>
      </c>
      <c r="AU155" s="209" t="s">
        <v>80</v>
      </c>
      <c r="AY155" s="208" t="s">
        <v>244</v>
      </c>
      <c r="BK155" s="210">
        <f>SUM(BK156:BK166)</f>
        <v>0</v>
      </c>
    </row>
    <row r="156" s="2" customFormat="1" ht="16.5" customHeight="1">
      <c r="A156" s="39"/>
      <c r="B156" s="40"/>
      <c r="C156" s="231" t="s">
        <v>530</v>
      </c>
      <c r="D156" s="231" t="s">
        <v>241</v>
      </c>
      <c r="E156" s="232" t="s">
        <v>3295</v>
      </c>
      <c r="F156" s="233" t="s">
        <v>3296</v>
      </c>
      <c r="G156" s="234" t="s">
        <v>250</v>
      </c>
      <c r="H156" s="235">
        <v>50</v>
      </c>
      <c r="I156" s="236"/>
      <c r="J156" s="237">
        <f>ROUND(I156*H156,2)</f>
        <v>0</v>
      </c>
      <c r="K156" s="233" t="s">
        <v>359</v>
      </c>
      <c r="L156" s="238"/>
      <c r="M156" s="239" t="s">
        <v>19</v>
      </c>
      <c r="N156" s="240"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364</v>
      </c>
      <c r="AT156" s="224" t="s">
        <v>241</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279</v>
      </c>
      <c r="BM156" s="224" t="s">
        <v>4650</v>
      </c>
    </row>
    <row r="157" s="2" customFormat="1" ht="24.15" customHeight="1">
      <c r="A157" s="39"/>
      <c r="B157" s="40"/>
      <c r="C157" s="213" t="s">
        <v>534</v>
      </c>
      <c r="D157" s="213" t="s">
        <v>247</v>
      </c>
      <c r="E157" s="214" t="s">
        <v>3298</v>
      </c>
      <c r="F157" s="215" t="s">
        <v>3299</v>
      </c>
      <c r="G157" s="216" t="s">
        <v>250</v>
      </c>
      <c r="H157" s="217">
        <v>50</v>
      </c>
      <c r="I157" s="218"/>
      <c r="J157" s="219">
        <f>ROUND(I157*H157,2)</f>
        <v>0</v>
      </c>
      <c r="K157" s="215" t="s">
        <v>359</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252</v>
      </c>
      <c r="AT157" s="224" t="s">
        <v>247</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252</v>
      </c>
      <c r="BM157" s="224" t="s">
        <v>4651</v>
      </c>
    </row>
    <row r="158" s="2" customFormat="1" ht="16.5" customHeight="1">
      <c r="A158" s="39"/>
      <c r="B158" s="40"/>
      <c r="C158" s="231" t="s">
        <v>538</v>
      </c>
      <c r="D158" s="231" t="s">
        <v>241</v>
      </c>
      <c r="E158" s="232" t="s">
        <v>3307</v>
      </c>
      <c r="F158" s="233" t="s">
        <v>3308</v>
      </c>
      <c r="G158" s="234" t="s">
        <v>250</v>
      </c>
      <c r="H158" s="235">
        <v>44</v>
      </c>
      <c r="I158" s="236"/>
      <c r="J158" s="237">
        <f>ROUND(I158*H158,2)</f>
        <v>0</v>
      </c>
      <c r="K158" s="233" t="s">
        <v>359</v>
      </c>
      <c r="L158" s="238"/>
      <c r="M158" s="239" t="s">
        <v>19</v>
      </c>
      <c r="N158" s="240"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364</v>
      </c>
      <c r="AT158" s="224" t="s">
        <v>241</v>
      </c>
      <c r="AU158" s="224" t="s">
        <v>82</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279</v>
      </c>
      <c r="BM158" s="224" t="s">
        <v>4652</v>
      </c>
    </row>
    <row r="159" s="14" customFormat="1">
      <c r="A159" s="14"/>
      <c r="B159" s="253"/>
      <c r="C159" s="254"/>
      <c r="D159" s="241" t="s">
        <v>284</v>
      </c>
      <c r="E159" s="255" t="s">
        <v>19</v>
      </c>
      <c r="F159" s="256" t="s">
        <v>4653</v>
      </c>
      <c r="G159" s="254"/>
      <c r="H159" s="257">
        <v>44</v>
      </c>
      <c r="I159" s="258"/>
      <c r="J159" s="254"/>
      <c r="K159" s="254"/>
      <c r="L159" s="259"/>
      <c r="M159" s="260"/>
      <c r="N159" s="261"/>
      <c r="O159" s="261"/>
      <c r="P159" s="261"/>
      <c r="Q159" s="261"/>
      <c r="R159" s="261"/>
      <c r="S159" s="261"/>
      <c r="T159" s="262"/>
      <c r="U159" s="14"/>
      <c r="V159" s="14"/>
      <c r="W159" s="14"/>
      <c r="X159" s="14"/>
      <c r="Y159" s="14"/>
      <c r="Z159" s="14"/>
      <c r="AA159" s="14"/>
      <c r="AB159" s="14"/>
      <c r="AC159" s="14"/>
      <c r="AD159" s="14"/>
      <c r="AE159" s="14"/>
      <c r="AT159" s="263" t="s">
        <v>284</v>
      </c>
      <c r="AU159" s="263" t="s">
        <v>82</v>
      </c>
      <c r="AV159" s="14" t="s">
        <v>82</v>
      </c>
      <c r="AW159" s="14" t="s">
        <v>34</v>
      </c>
      <c r="AX159" s="14" t="s">
        <v>80</v>
      </c>
      <c r="AY159" s="263" t="s">
        <v>244</v>
      </c>
    </row>
    <row r="160" s="2" customFormat="1" ht="24.15" customHeight="1">
      <c r="A160" s="39"/>
      <c r="B160" s="40"/>
      <c r="C160" s="213" t="s">
        <v>542</v>
      </c>
      <c r="D160" s="213" t="s">
        <v>247</v>
      </c>
      <c r="E160" s="214" t="s">
        <v>3310</v>
      </c>
      <c r="F160" s="215" t="s">
        <v>3311</v>
      </c>
      <c r="G160" s="216" t="s">
        <v>250</v>
      </c>
      <c r="H160" s="217">
        <v>44</v>
      </c>
      <c r="I160" s="218"/>
      <c r="J160" s="219">
        <f>ROUND(I160*H160,2)</f>
        <v>0</v>
      </c>
      <c r="K160" s="215" t="s">
        <v>359</v>
      </c>
      <c r="L160" s="45"/>
      <c r="M160" s="220" t="s">
        <v>19</v>
      </c>
      <c r="N160" s="221"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252</v>
      </c>
      <c r="AT160" s="224" t="s">
        <v>247</v>
      </c>
      <c r="AU160" s="224" t="s">
        <v>82</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252</v>
      </c>
      <c r="BM160" s="224" t="s">
        <v>4654</v>
      </c>
    </row>
    <row r="161" s="2" customFormat="1" ht="16.5" customHeight="1">
      <c r="A161" s="39"/>
      <c r="B161" s="40"/>
      <c r="C161" s="231" t="s">
        <v>546</v>
      </c>
      <c r="D161" s="231" t="s">
        <v>241</v>
      </c>
      <c r="E161" s="232" t="s">
        <v>3313</v>
      </c>
      <c r="F161" s="233" t="s">
        <v>3314</v>
      </c>
      <c r="G161" s="234" t="s">
        <v>258</v>
      </c>
      <c r="H161" s="235">
        <v>2</v>
      </c>
      <c r="I161" s="236"/>
      <c r="J161" s="237">
        <f>ROUND(I161*H161,2)</f>
        <v>0</v>
      </c>
      <c r="K161" s="233" t="s">
        <v>359</v>
      </c>
      <c r="L161" s="238"/>
      <c r="M161" s="239" t="s">
        <v>19</v>
      </c>
      <c r="N161" s="240"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364</v>
      </c>
      <c r="AT161" s="224" t="s">
        <v>241</v>
      </c>
      <c r="AU161" s="224" t="s">
        <v>82</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279</v>
      </c>
      <c r="BM161" s="224" t="s">
        <v>4655</v>
      </c>
    </row>
    <row r="162" s="2" customFormat="1" ht="16.5" customHeight="1">
      <c r="A162" s="39"/>
      <c r="B162" s="40"/>
      <c r="C162" s="213" t="s">
        <v>550</v>
      </c>
      <c r="D162" s="213" t="s">
        <v>247</v>
      </c>
      <c r="E162" s="214" t="s">
        <v>3316</v>
      </c>
      <c r="F162" s="215" t="s">
        <v>3317</v>
      </c>
      <c r="G162" s="216" t="s">
        <v>258</v>
      </c>
      <c r="H162" s="217">
        <v>2</v>
      </c>
      <c r="I162" s="218"/>
      <c r="J162" s="219">
        <f>ROUND(I162*H162,2)</f>
        <v>0</v>
      </c>
      <c r="K162" s="215" t="s">
        <v>359</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252</v>
      </c>
      <c r="AT162" s="224" t="s">
        <v>247</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252</v>
      </c>
      <c r="BM162" s="224" t="s">
        <v>4656</v>
      </c>
    </row>
    <row r="163" s="2" customFormat="1" ht="16.5" customHeight="1">
      <c r="A163" s="39"/>
      <c r="B163" s="40"/>
      <c r="C163" s="231" t="s">
        <v>554</v>
      </c>
      <c r="D163" s="231" t="s">
        <v>241</v>
      </c>
      <c r="E163" s="232" t="s">
        <v>3319</v>
      </c>
      <c r="F163" s="233" t="s">
        <v>3320</v>
      </c>
      <c r="G163" s="234" t="s">
        <v>258</v>
      </c>
      <c r="H163" s="235">
        <v>13</v>
      </c>
      <c r="I163" s="236"/>
      <c r="J163" s="237">
        <f>ROUND(I163*H163,2)</f>
        <v>0</v>
      </c>
      <c r="K163" s="233" t="s">
        <v>359</v>
      </c>
      <c r="L163" s="238"/>
      <c r="M163" s="239" t="s">
        <v>19</v>
      </c>
      <c r="N163" s="240" t="s">
        <v>44</v>
      </c>
      <c r="O163" s="85"/>
      <c r="P163" s="222">
        <f>O163*H163</f>
        <v>0</v>
      </c>
      <c r="Q163" s="222">
        <v>0</v>
      </c>
      <c r="R163" s="222">
        <f>Q163*H163</f>
        <v>0</v>
      </c>
      <c r="S163" s="222">
        <v>0</v>
      </c>
      <c r="T163" s="223">
        <f>S163*H163</f>
        <v>0</v>
      </c>
      <c r="U163" s="39"/>
      <c r="V163" s="39"/>
      <c r="W163" s="39"/>
      <c r="X163" s="39"/>
      <c r="Y163" s="39"/>
      <c r="Z163" s="39"/>
      <c r="AA163" s="39"/>
      <c r="AB163" s="39"/>
      <c r="AC163" s="39"/>
      <c r="AD163" s="39"/>
      <c r="AE163" s="39"/>
      <c r="AR163" s="224" t="s">
        <v>364</v>
      </c>
      <c r="AT163" s="224" t="s">
        <v>241</v>
      </c>
      <c r="AU163" s="224" t="s">
        <v>82</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279</v>
      </c>
      <c r="BM163" s="224" t="s">
        <v>4657</v>
      </c>
    </row>
    <row r="164" s="2" customFormat="1" ht="16.5" customHeight="1">
      <c r="A164" s="39"/>
      <c r="B164" s="40"/>
      <c r="C164" s="213" t="s">
        <v>560</v>
      </c>
      <c r="D164" s="213" t="s">
        <v>247</v>
      </c>
      <c r="E164" s="214" t="s">
        <v>3322</v>
      </c>
      <c r="F164" s="215" t="s">
        <v>3323</v>
      </c>
      <c r="G164" s="216" t="s">
        <v>258</v>
      </c>
      <c r="H164" s="217">
        <v>13</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252</v>
      </c>
      <c r="AT164" s="224" t="s">
        <v>247</v>
      </c>
      <c r="AU164" s="224" t="s">
        <v>82</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252</v>
      </c>
      <c r="BM164" s="224" t="s">
        <v>4658</v>
      </c>
    </row>
    <row r="165" s="2" customFormat="1" ht="16.5" customHeight="1">
      <c r="A165" s="39"/>
      <c r="B165" s="40"/>
      <c r="C165" s="231" t="s">
        <v>564</v>
      </c>
      <c r="D165" s="231" t="s">
        <v>241</v>
      </c>
      <c r="E165" s="232" t="s">
        <v>3325</v>
      </c>
      <c r="F165" s="233" t="s">
        <v>3326</v>
      </c>
      <c r="G165" s="234" t="s">
        <v>258</v>
      </c>
      <c r="H165" s="235">
        <v>1</v>
      </c>
      <c r="I165" s="236"/>
      <c r="J165" s="237">
        <f>ROUND(I165*H165,2)</f>
        <v>0</v>
      </c>
      <c r="K165" s="233" t="s">
        <v>359</v>
      </c>
      <c r="L165" s="238"/>
      <c r="M165" s="239" t="s">
        <v>19</v>
      </c>
      <c r="N165" s="240"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364</v>
      </c>
      <c r="AT165" s="224" t="s">
        <v>241</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279</v>
      </c>
      <c r="BM165" s="224" t="s">
        <v>4659</v>
      </c>
    </row>
    <row r="166" s="2" customFormat="1" ht="16.5" customHeight="1">
      <c r="A166" s="39"/>
      <c r="B166" s="40"/>
      <c r="C166" s="213" t="s">
        <v>568</v>
      </c>
      <c r="D166" s="213" t="s">
        <v>247</v>
      </c>
      <c r="E166" s="214" t="s">
        <v>3328</v>
      </c>
      <c r="F166" s="215" t="s">
        <v>3329</v>
      </c>
      <c r="G166" s="216" t="s">
        <v>258</v>
      </c>
      <c r="H166" s="217">
        <v>1</v>
      </c>
      <c r="I166" s="218"/>
      <c r="J166" s="219">
        <f>ROUND(I166*H166,2)</f>
        <v>0</v>
      </c>
      <c r="K166" s="215" t="s">
        <v>359</v>
      </c>
      <c r="L166" s="45"/>
      <c r="M166" s="220" t="s">
        <v>19</v>
      </c>
      <c r="N166" s="221"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252</v>
      </c>
      <c r="AT166" s="224" t="s">
        <v>247</v>
      </c>
      <c r="AU166" s="224" t="s">
        <v>82</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252</v>
      </c>
      <c r="BM166" s="224" t="s">
        <v>4660</v>
      </c>
    </row>
    <row r="167" s="12" customFormat="1" ht="25.92" customHeight="1">
      <c r="A167" s="12"/>
      <c r="B167" s="197"/>
      <c r="C167" s="198"/>
      <c r="D167" s="199" t="s">
        <v>72</v>
      </c>
      <c r="E167" s="200" t="s">
        <v>88</v>
      </c>
      <c r="F167" s="200" t="s">
        <v>4235</v>
      </c>
      <c r="G167" s="198"/>
      <c r="H167" s="198"/>
      <c r="I167" s="201"/>
      <c r="J167" s="202">
        <f>BK167</f>
        <v>0</v>
      </c>
      <c r="K167" s="198"/>
      <c r="L167" s="203"/>
      <c r="M167" s="204"/>
      <c r="N167" s="205"/>
      <c r="O167" s="205"/>
      <c r="P167" s="206">
        <f>SUM(P168:P171)</f>
        <v>0</v>
      </c>
      <c r="Q167" s="205"/>
      <c r="R167" s="206">
        <f>SUM(R168:R171)</f>
        <v>0</v>
      </c>
      <c r="S167" s="205"/>
      <c r="T167" s="207">
        <f>SUM(T168:T171)</f>
        <v>0</v>
      </c>
      <c r="U167" s="12"/>
      <c r="V167" s="12"/>
      <c r="W167" s="12"/>
      <c r="X167" s="12"/>
      <c r="Y167" s="12"/>
      <c r="Z167" s="12"/>
      <c r="AA167" s="12"/>
      <c r="AB167" s="12"/>
      <c r="AC167" s="12"/>
      <c r="AD167" s="12"/>
      <c r="AE167" s="12"/>
      <c r="AR167" s="208" t="s">
        <v>80</v>
      </c>
      <c r="AT167" s="209" t="s">
        <v>72</v>
      </c>
      <c r="AU167" s="209" t="s">
        <v>73</v>
      </c>
      <c r="AY167" s="208" t="s">
        <v>244</v>
      </c>
      <c r="BK167" s="210">
        <f>SUM(BK168:BK171)</f>
        <v>0</v>
      </c>
    </row>
    <row r="168" s="2" customFormat="1" ht="24.15" customHeight="1">
      <c r="A168" s="39"/>
      <c r="B168" s="40"/>
      <c r="C168" s="213" t="s">
        <v>574</v>
      </c>
      <c r="D168" s="213" t="s">
        <v>247</v>
      </c>
      <c r="E168" s="214" t="s">
        <v>2031</v>
      </c>
      <c r="F168" s="215" t="s">
        <v>2032</v>
      </c>
      <c r="G168" s="216" t="s">
        <v>611</v>
      </c>
      <c r="H168" s="217">
        <v>32</v>
      </c>
      <c r="I168" s="218"/>
      <c r="J168" s="219">
        <f>ROUND(I168*H168,2)</f>
        <v>0</v>
      </c>
      <c r="K168" s="215" t="s">
        <v>359</v>
      </c>
      <c r="L168" s="45"/>
      <c r="M168" s="220" t="s">
        <v>19</v>
      </c>
      <c r="N168" s="221"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391</v>
      </c>
      <c r="AT168" s="224" t="s">
        <v>247</v>
      </c>
      <c r="AU168" s="224" t="s">
        <v>80</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391</v>
      </c>
      <c r="BM168" s="224" t="s">
        <v>4661</v>
      </c>
    </row>
    <row r="169" s="2" customFormat="1">
      <c r="A169" s="39"/>
      <c r="B169" s="40"/>
      <c r="C169" s="41"/>
      <c r="D169" s="241" t="s">
        <v>282</v>
      </c>
      <c r="E169" s="41"/>
      <c r="F169" s="242" t="s">
        <v>3335</v>
      </c>
      <c r="G169" s="41"/>
      <c r="H169" s="41"/>
      <c r="I169" s="228"/>
      <c r="J169" s="41"/>
      <c r="K169" s="41"/>
      <c r="L169" s="45"/>
      <c r="M169" s="229"/>
      <c r="N169" s="230"/>
      <c r="O169" s="85"/>
      <c r="P169" s="85"/>
      <c r="Q169" s="85"/>
      <c r="R169" s="85"/>
      <c r="S169" s="85"/>
      <c r="T169" s="86"/>
      <c r="U169" s="39"/>
      <c r="V169" s="39"/>
      <c r="W169" s="39"/>
      <c r="X169" s="39"/>
      <c r="Y169" s="39"/>
      <c r="Z169" s="39"/>
      <c r="AA169" s="39"/>
      <c r="AB169" s="39"/>
      <c r="AC169" s="39"/>
      <c r="AD169" s="39"/>
      <c r="AE169" s="39"/>
      <c r="AT169" s="18" t="s">
        <v>282</v>
      </c>
      <c r="AU169" s="18" t="s">
        <v>80</v>
      </c>
    </row>
    <row r="170" s="2" customFormat="1" ht="21.75" customHeight="1">
      <c r="A170" s="39"/>
      <c r="B170" s="40"/>
      <c r="C170" s="213" t="s">
        <v>578</v>
      </c>
      <c r="D170" s="213" t="s">
        <v>247</v>
      </c>
      <c r="E170" s="214" t="s">
        <v>609</v>
      </c>
      <c r="F170" s="215" t="s">
        <v>610</v>
      </c>
      <c r="G170" s="216" t="s">
        <v>611</v>
      </c>
      <c r="H170" s="217">
        <v>8</v>
      </c>
      <c r="I170" s="218"/>
      <c r="J170" s="219">
        <f>ROUND(I170*H170,2)</f>
        <v>0</v>
      </c>
      <c r="K170" s="215" t="s">
        <v>359</v>
      </c>
      <c r="L170" s="45"/>
      <c r="M170" s="220" t="s">
        <v>19</v>
      </c>
      <c r="N170" s="221"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391</v>
      </c>
      <c r="AT170" s="224" t="s">
        <v>247</v>
      </c>
      <c r="AU170" s="224" t="s">
        <v>80</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391</v>
      </c>
      <c r="BM170" s="224" t="s">
        <v>4662</v>
      </c>
    </row>
    <row r="171" s="2" customFormat="1">
      <c r="A171" s="39"/>
      <c r="B171" s="40"/>
      <c r="C171" s="41"/>
      <c r="D171" s="241" t="s">
        <v>282</v>
      </c>
      <c r="E171" s="41"/>
      <c r="F171" s="242" t="s">
        <v>4663</v>
      </c>
      <c r="G171" s="41"/>
      <c r="H171" s="41"/>
      <c r="I171" s="228"/>
      <c r="J171" s="41"/>
      <c r="K171" s="41"/>
      <c r="L171" s="45"/>
      <c r="M171" s="284"/>
      <c r="N171" s="285"/>
      <c r="O171" s="280"/>
      <c r="P171" s="280"/>
      <c r="Q171" s="280"/>
      <c r="R171" s="280"/>
      <c r="S171" s="280"/>
      <c r="T171" s="286"/>
      <c r="U171" s="39"/>
      <c r="V171" s="39"/>
      <c r="W171" s="39"/>
      <c r="X171" s="39"/>
      <c r="Y171" s="39"/>
      <c r="Z171" s="39"/>
      <c r="AA171" s="39"/>
      <c r="AB171" s="39"/>
      <c r="AC171" s="39"/>
      <c r="AD171" s="39"/>
      <c r="AE171" s="39"/>
      <c r="AT171" s="18" t="s">
        <v>282</v>
      </c>
      <c r="AU171" s="18" t="s">
        <v>80</v>
      </c>
    </row>
    <row r="172" s="2" customFormat="1" ht="6.96" customHeight="1">
      <c r="A172" s="39"/>
      <c r="B172" s="60"/>
      <c r="C172" s="61"/>
      <c r="D172" s="61"/>
      <c r="E172" s="61"/>
      <c r="F172" s="61"/>
      <c r="G172" s="61"/>
      <c r="H172" s="61"/>
      <c r="I172" s="61"/>
      <c r="J172" s="61"/>
      <c r="K172" s="61"/>
      <c r="L172" s="45"/>
      <c r="M172" s="39"/>
      <c r="O172" s="39"/>
      <c r="P172" s="39"/>
      <c r="Q172" s="39"/>
      <c r="R172" s="39"/>
      <c r="S172" s="39"/>
      <c r="T172" s="39"/>
      <c r="U172" s="39"/>
      <c r="V172" s="39"/>
      <c r="W172" s="39"/>
      <c r="X172" s="39"/>
      <c r="Y172" s="39"/>
      <c r="Z172" s="39"/>
      <c r="AA172" s="39"/>
      <c r="AB172" s="39"/>
      <c r="AC172" s="39"/>
      <c r="AD172" s="39"/>
      <c r="AE172" s="39"/>
    </row>
  </sheetData>
  <sheetProtection sheet="1" autoFilter="0" formatColumns="0" formatRows="0" objects="1" scenarios="1" spinCount="100000" saltValue="Y0IMvJNqnH5TKCdKLvU1SnPoUmds0hAbNclJVZp66sj0QpPxHLBM8DKkUOocs1raOGZfE8LwI2pwKY3dYxJEBA==" hashValue="zCGCDSwhp2SanILGElr/uaUpTGtStv/9inoxdHXHfcvXCxwHGWKRHW3Wg6P4PpBR1nqDnXRaS71xDaEbu4Yr+Q==" algorithmName="SHA-512" password="CC35"/>
  <autoFilter ref="C90:K171"/>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182</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4541</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ROUND(J89,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ROUND((SUM(BE89:BE110)),  2)</f>
        <v>0</v>
      </c>
      <c r="G35" s="39"/>
      <c r="H35" s="39"/>
      <c r="I35" s="158">
        <v>0.20999999999999999</v>
      </c>
      <c r="J35" s="157">
        <f>ROUND(((SUM(BE89:BE110))*I35),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ROUND((SUM(BF89:BF110)),  2)</f>
        <v>0</v>
      </c>
      <c r="G36" s="39"/>
      <c r="H36" s="39"/>
      <c r="I36" s="158">
        <v>0.12</v>
      </c>
      <c r="J36" s="157">
        <f>ROUND(((SUM(BF89:BF110))*I36),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ROUND((SUM(BG89:BG110)),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ROUND((SUM(BH89:BH110)),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ROUND((SUM(BI89:BI110)),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4541</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J89</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622</v>
      </c>
      <c r="E64" s="178"/>
      <c r="F64" s="178"/>
      <c r="G64" s="178"/>
      <c r="H64" s="178"/>
      <c r="I64" s="178"/>
      <c r="J64" s="179">
        <f>J90</f>
        <v>0</v>
      </c>
      <c r="K64" s="176"/>
      <c r="L64" s="180"/>
      <c r="S64" s="9"/>
      <c r="T64" s="9"/>
      <c r="U64" s="9"/>
      <c r="V64" s="9"/>
      <c r="W64" s="9"/>
      <c r="X64" s="9"/>
      <c r="Y64" s="9"/>
      <c r="Z64" s="9"/>
      <c r="AA64" s="9"/>
      <c r="AB64" s="9"/>
      <c r="AC64" s="9"/>
      <c r="AD64" s="9"/>
      <c r="AE64" s="9"/>
    </row>
    <row r="65" hidden="1" s="10" customFormat="1" ht="19.92" customHeight="1">
      <c r="A65" s="10"/>
      <c r="B65" s="181"/>
      <c r="C65" s="126"/>
      <c r="D65" s="182" t="s">
        <v>3378</v>
      </c>
      <c r="E65" s="183"/>
      <c r="F65" s="183"/>
      <c r="G65" s="183"/>
      <c r="H65" s="183"/>
      <c r="I65" s="183"/>
      <c r="J65" s="184">
        <f>J91</f>
        <v>0</v>
      </c>
      <c r="K65" s="126"/>
      <c r="L65" s="185"/>
      <c r="S65" s="10"/>
      <c r="T65" s="10"/>
      <c r="U65" s="10"/>
      <c r="V65" s="10"/>
      <c r="W65" s="10"/>
      <c r="X65" s="10"/>
      <c r="Y65" s="10"/>
      <c r="Z65" s="10"/>
      <c r="AA65" s="10"/>
      <c r="AB65" s="10"/>
      <c r="AC65" s="10"/>
      <c r="AD65" s="10"/>
      <c r="AE65" s="10"/>
    </row>
    <row r="66" hidden="1" s="10" customFormat="1" ht="14.88" customHeight="1">
      <c r="A66" s="10"/>
      <c r="B66" s="181"/>
      <c r="C66" s="126"/>
      <c r="D66" s="182" t="s">
        <v>4664</v>
      </c>
      <c r="E66" s="183"/>
      <c r="F66" s="183"/>
      <c r="G66" s="183"/>
      <c r="H66" s="183"/>
      <c r="I66" s="183"/>
      <c r="J66" s="184">
        <f>J92</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4665</v>
      </c>
      <c r="E67" s="183"/>
      <c r="F67" s="183"/>
      <c r="G67" s="183"/>
      <c r="H67" s="183"/>
      <c r="I67" s="183"/>
      <c r="J67" s="184">
        <f>J104</f>
        <v>0</v>
      </c>
      <c r="K67" s="126"/>
      <c r="L67" s="185"/>
      <c r="S67" s="10"/>
      <c r="T67" s="10"/>
      <c r="U67" s="10"/>
      <c r="V67" s="10"/>
      <c r="W67" s="10"/>
      <c r="X67" s="10"/>
      <c r="Y67" s="10"/>
      <c r="Z67" s="10"/>
      <c r="AA67" s="10"/>
      <c r="AB67" s="10"/>
      <c r="AC67" s="10"/>
      <c r="AD67" s="10"/>
      <c r="AE67" s="10"/>
    </row>
    <row r="68" hidden="1" s="2" customFormat="1" ht="21.84"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5"/>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5"/>
      <c r="S73" s="39"/>
      <c r="T73" s="39"/>
      <c r="U73" s="39"/>
      <c r="V73" s="39"/>
      <c r="W73" s="39"/>
      <c r="X73" s="39"/>
      <c r="Y73" s="39"/>
      <c r="Z73" s="39"/>
      <c r="AA73" s="39"/>
      <c r="AB73" s="39"/>
      <c r="AC73" s="39"/>
      <c r="AD73" s="39"/>
      <c r="AE73" s="39"/>
    </row>
    <row r="74" s="2" customFormat="1" ht="24.96" customHeight="1">
      <c r="A74" s="39"/>
      <c r="B74" s="40"/>
      <c r="C74" s="24" t="s">
        <v>228</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6.5" customHeight="1">
      <c r="A77" s="39"/>
      <c r="B77" s="40"/>
      <c r="C77" s="41"/>
      <c r="D77" s="41"/>
      <c r="E77" s="170" t="str">
        <f>E7</f>
        <v>Oprava zabezpečovacího zařízení v ŽST Doudleby n. O.</v>
      </c>
      <c r="F77" s="33"/>
      <c r="G77" s="33"/>
      <c r="H77" s="33"/>
      <c r="I77" s="41"/>
      <c r="J77" s="41"/>
      <c r="K77" s="41"/>
      <c r="L77" s="145"/>
      <c r="S77" s="39"/>
      <c r="T77" s="39"/>
      <c r="U77" s="39"/>
      <c r="V77" s="39"/>
      <c r="W77" s="39"/>
      <c r="X77" s="39"/>
      <c r="Y77" s="39"/>
      <c r="Z77" s="39"/>
      <c r="AA77" s="39"/>
      <c r="AB77" s="39"/>
      <c r="AC77" s="39"/>
      <c r="AD77" s="39"/>
      <c r="AE77" s="39"/>
    </row>
    <row r="78" s="1" customFormat="1" ht="12" customHeight="1">
      <c r="B78" s="22"/>
      <c r="C78" s="33" t="s">
        <v>217</v>
      </c>
      <c r="D78" s="23"/>
      <c r="E78" s="23"/>
      <c r="F78" s="23"/>
      <c r="G78" s="23"/>
      <c r="H78" s="23"/>
      <c r="I78" s="23"/>
      <c r="J78" s="23"/>
      <c r="K78" s="23"/>
      <c r="L78" s="21"/>
    </row>
    <row r="79" s="2" customFormat="1" ht="16.5" customHeight="1">
      <c r="A79" s="39"/>
      <c r="B79" s="40"/>
      <c r="C79" s="41"/>
      <c r="D79" s="41"/>
      <c r="E79" s="170" t="s">
        <v>4541</v>
      </c>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219</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6.5" customHeight="1">
      <c r="A81" s="39"/>
      <c r="B81" s="40"/>
      <c r="C81" s="41"/>
      <c r="D81" s="41"/>
      <c r="E81" s="70" t="str">
        <f>E11</f>
        <v>R02 - Stavební část</v>
      </c>
      <c r="F81" s="41"/>
      <c r="G81" s="41"/>
      <c r="H81" s="41"/>
      <c r="I81" s="41"/>
      <c r="J81" s="41"/>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ŽST Doudleby nad Orlicí</v>
      </c>
      <c r="G83" s="41"/>
      <c r="H83" s="41"/>
      <c r="I83" s="33" t="s">
        <v>23</v>
      </c>
      <c r="J83" s="73" t="str">
        <f>IF(J14="","",J14)</f>
        <v>23. 6. 2026</v>
      </c>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Správa železnic, státní organizace, OŘ HK</v>
      </c>
      <c r="G85" s="41"/>
      <c r="H85" s="41"/>
      <c r="I85" s="33" t="s">
        <v>31</v>
      </c>
      <c r="J85" s="37" t="str">
        <f>E23</f>
        <v>Signal Projekt, s.r.o.</v>
      </c>
      <c r="K85" s="41"/>
      <c r="L85" s="145"/>
      <c r="S85" s="39"/>
      <c r="T85" s="39"/>
      <c r="U85" s="39"/>
      <c r="V85" s="39"/>
      <c r="W85" s="39"/>
      <c r="X85" s="39"/>
      <c r="Y85" s="39"/>
      <c r="Z85" s="39"/>
      <c r="AA85" s="39"/>
      <c r="AB85" s="39"/>
      <c r="AC85" s="39"/>
      <c r="AD85" s="39"/>
      <c r="AE85" s="39"/>
    </row>
    <row r="86" s="2" customFormat="1" ht="15.15" customHeight="1">
      <c r="A86" s="39"/>
      <c r="B86" s="40"/>
      <c r="C86" s="33" t="s">
        <v>29</v>
      </c>
      <c r="D86" s="41"/>
      <c r="E86" s="41"/>
      <c r="F86" s="28" t="str">
        <f>IF(E20="","",E20)</f>
        <v>Vyplň údaj</v>
      </c>
      <c r="G86" s="41"/>
      <c r="H86" s="41"/>
      <c r="I86" s="33" t="s">
        <v>35</v>
      </c>
      <c r="J86" s="37" t="str">
        <f>E26</f>
        <v>Martin Vánský</v>
      </c>
      <c r="K86" s="41"/>
      <c r="L86" s="145"/>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5"/>
      <c r="S87" s="39"/>
      <c r="T87" s="39"/>
      <c r="U87" s="39"/>
      <c r="V87" s="39"/>
      <c r="W87" s="39"/>
      <c r="X87" s="39"/>
      <c r="Y87" s="39"/>
      <c r="Z87" s="39"/>
      <c r="AA87" s="39"/>
      <c r="AB87" s="39"/>
      <c r="AC87" s="39"/>
      <c r="AD87" s="39"/>
      <c r="AE87" s="39"/>
    </row>
    <row r="88" s="11" customFormat="1" ht="29.28" customHeight="1">
      <c r="A88" s="186"/>
      <c r="B88" s="187"/>
      <c r="C88" s="188" t="s">
        <v>229</v>
      </c>
      <c r="D88" s="189" t="s">
        <v>58</v>
      </c>
      <c r="E88" s="189" t="s">
        <v>54</v>
      </c>
      <c r="F88" s="189" t="s">
        <v>55</v>
      </c>
      <c r="G88" s="189" t="s">
        <v>230</v>
      </c>
      <c r="H88" s="189" t="s">
        <v>231</v>
      </c>
      <c r="I88" s="189" t="s">
        <v>232</v>
      </c>
      <c r="J88" s="189" t="s">
        <v>223</v>
      </c>
      <c r="K88" s="190" t="s">
        <v>233</v>
      </c>
      <c r="L88" s="191"/>
      <c r="M88" s="93" t="s">
        <v>19</v>
      </c>
      <c r="N88" s="94" t="s">
        <v>43</v>
      </c>
      <c r="O88" s="94" t="s">
        <v>234</v>
      </c>
      <c r="P88" s="94" t="s">
        <v>235</v>
      </c>
      <c r="Q88" s="94" t="s">
        <v>236</v>
      </c>
      <c r="R88" s="94" t="s">
        <v>237</v>
      </c>
      <c r="S88" s="94" t="s">
        <v>238</v>
      </c>
      <c r="T88" s="95" t="s">
        <v>239</v>
      </c>
      <c r="U88" s="186"/>
      <c r="V88" s="186"/>
      <c r="W88" s="186"/>
      <c r="X88" s="186"/>
      <c r="Y88" s="186"/>
      <c r="Z88" s="186"/>
      <c r="AA88" s="186"/>
      <c r="AB88" s="186"/>
      <c r="AC88" s="186"/>
      <c r="AD88" s="186"/>
      <c r="AE88" s="186"/>
    </row>
    <row r="89" s="2" customFormat="1" ht="22.8" customHeight="1">
      <c r="A89" s="39"/>
      <c r="B89" s="40"/>
      <c r="C89" s="100" t="s">
        <v>240</v>
      </c>
      <c r="D89" s="41"/>
      <c r="E89" s="41"/>
      <c r="F89" s="41"/>
      <c r="G89" s="41"/>
      <c r="H89" s="41"/>
      <c r="I89" s="41"/>
      <c r="J89" s="192">
        <f>BK89</f>
        <v>0</v>
      </c>
      <c r="K89" s="41"/>
      <c r="L89" s="45"/>
      <c r="M89" s="96"/>
      <c r="N89" s="193"/>
      <c r="O89" s="97"/>
      <c r="P89" s="194">
        <f>P90</f>
        <v>0</v>
      </c>
      <c r="Q89" s="97"/>
      <c r="R89" s="194">
        <f>R90</f>
        <v>0.053999999999999999</v>
      </c>
      <c r="S89" s="97"/>
      <c r="T89" s="195">
        <f>T90</f>
        <v>0.032000000000000001</v>
      </c>
      <c r="U89" s="39"/>
      <c r="V89" s="39"/>
      <c r="W89" s="39"/>
      <c r="X89" s="39"/>
      <c r="Y89" s="39"/>
      <c r="Z89" s="39"/>
      <c r="AA89" s="39"/>
      <c r="AB89" s="39"/>
      <c r="AC89" s="39"/>
      <c r="AD89" s="39"/>
      <c r="AE89" s="39"/>
      <c r="AT89" s="18" t="s">
        <v>72</v>
      </c>
      <c r="AU89" s="18" t="s">
        <v>224</v>
      </c>
      <c r="BK89" s="196">
        <f>BK90</f>
        <v>0</v>
      </c>
    </row>
    <row r="90" s="12" customFormat="1" ht="25.92" customHeight="1">
      <c r="A90" s="12"/>
      <c r="B90" s="197"/>
      <c r="C90" s="198"/>
      <c r="D90" s="199" t="s">
        <v>72</v>
      </c>
      <c r="E90" s="200" t="s">
        <v>726</v>
      </c>
      <c r="F90" s="200" t="s">
        <v>727</v>
      </c>
      <c r="G90" s="198"/>
      <c r="H90" s="198"/>
      <c r="I90" s="201"/>
      <c r="J90" s="202">
        <f>BK90</f>
        <v>0</v>
      </c>
      <c r="K90" s="198"/>
      <c r="L90" s="203"/>
      <c r="M90" s="204"/>
      <c r="N90" s="205"/>
      <c r="O90" s="205"/>
      <c r="P90" s="206">
        <f>P91+P104</f>
        <v>0</v>
      </c>
      <c r="Q90" s="205"/>
      <c r="R90" s="206">
        <f>R91+R104</f>
        <v>0.053999999999999999</v>
      </c>
      <c r="S90" s="205"/>
      <c r="T90" s="207">
        <f>T91+T104</f>
        <v>0.032000000000000001</v>
      </c>
      <c r="U90" s="12"/>
      <c r="V90" s="12"/>
      <c r="W90" s="12"/>
      <c r="X90" s="12"/>
      <c r="Y90" s="12"/>
      <c r="Z90" s="12"/>
      <c r="AA90" s="12"/>
      <c r="AB90" s="12"/>
      <c r="AC90" s="12"/>
      <c r="AD90" s="12"/>
      <c r="AE90" s="12"/>
      <c r="AR90" s="208" t="s">
        <v>82</v>
      </c>
      <c r="AT90" s="209" t="s">
        <v>72</v>
      </c>
      <c r="AU90" s="209" t="s">
        <v>73</v>
      </c>
      <c r="AY90" s="208" t="s">
        <v>244</v>
      </c>
      <c r="BK90" s="210">
        <f>BK91+BK104</f>
        <v>0</v>
      </c>
    </row>
    <row r="91" s="12" customFormat="1" ht="22.8" customHeight="1">
      <c r="A91" s="12"/>
      <c r="B91" s="197"/>
      <c r="C91" s="198"/>
      <c r="D91" s="199" t="s">
        <v>72</v>
      </c>
      <c r="E91" s="211" t="s">
        <v>3383</v>
      </c>
      <c r="F91" s="211" t="s">
        <v>3384</v>
      </c>
      <c r="G91" s="198"/>
      <c r="H91" s="198"/>
      <c r="I91" s="201"/>
      <c r="J91" s="212">
        <f>BK91</f>
        <v>0</v>
      </c>
      <c r="K91" s="198"/>
      <c r="L91" s="203"/>
      <c r="M91" s="204"/>
      <c r="N91" s="205"/>
      <c r="O91" s="205"/>
      <c r="P91" s="206">
        <f>P92</f>
        <v>0</v>
      </c>
      <c r="Q91" s="205"/>
      <c r="R91" s="206">
        <f>R92</f>
        <v>0.051799999999999999</v>
      </c>
      <c r="S91" s="205"/>
      <c r="T91" s="207">
        <f>T92</f>
        <v>0.032000000000000001</v>
      </c>
      <c r="U91" s="12"/>
      <c r="V91" s="12"/>
      <c r="W91" s="12"/>
      <c r="X91" s="12"/>
      <c r="Y91" s="12"/>
      <c r="Z91" s="12"/>
      <c r="AA91" s="12"/>
      <c r="AB91" s="12"/>
      <c r="AC91" s="12"/>
      <c r="AD91" s="12"/>
      <c r="AE91" s="12"/>
      <c r="AR91" s="208" t="s">
        <v>82</v>
      </c>
      <c r="AT91" s="209" t="s">
        <v>72</v>
      </c>
      <c r="AU91" s="209" t="s">
        <v>80</v>
      </c>
      <c r="AY91" s="208" t="s">
        <v>244</v>
      </c>
      <c r="BK91" s="210">
        <f>BK92</f>
        <v>0</v>
      </c>
    </row>
    <row r="92" s="12" customFormat="1" ht="20.88" customHeight="1">
      <c r="A92" s="12"/>
      <c r="B92" s="197"/>
      <c r="C92" s="198"/>
      <c r="D92" s="199" t="s">
        <v>72</v>
      </c>
      <c r="E92" s="211" t="s">
        <v>241</v>
      </c>
      <c r="F92" s="211" t="s">
        <v>242</v>
      </c>
      <c r="G92" s="198"/>
      <c r="H92" s="198"/>
      <c r="I92" s="201"/>
      <c r="J92" s="212">
        <f>BK92</f>
        <v>0</v>
      </c>
      <c r="K92" s="198"/>
      <c r="L92" s="203"/>
      <c r="M92" s="204"/>
      <c r="N92" s="205"/>
      <c r="O92" s="205"/>
      <c r="P92" s="206">
        <f>SUM(P93:P103)</f>
        <v>0</v>
      </c>
      <c r="Q92" s="205"/>
      <c r="R92" s="206">
        <f>SUM(R93:R103)</f>
        <v>0.051799999999999999</v>
      </c>
      <c r="S92" s="205"/>
      <c r="T92" s="207">
        <f>SUM(T93:T103)</f>
        <v>0.032000000000000001</v>
      </c>
      <c r="U92" s="12"/>
      <c r="V92" s="12"/>
      <c r="W92" s="12"/>
      <c r="X92" s="12"/>
      <c r="Y92" s="12"/>
      <c r="Z92" s="12"/>
      <c r="AA92" s="12"/>
      <c r="AB92" s="12"/>
      <c r="AC92" s="12"/>
      <c r="AD92" s="12"/>
      <c r="AE92" s="12"/>
      <c r="AR92" s="208" t="s">
        <v>243</v>
      </c>
      <c r="AT92" s="209" t="s">
        <v>72</v>
      </c>
      <c r="AU92" s="209" t="s">
        <v>82</v>
      </c>
      <c r="AY92" s="208" t="s">
        <v>244</v>
      </c>
      <c r="BK92" s="210">
        <f>SUM(BK93:BK103)</f>
        <v>0</v>
      </c>
    </row>
    <row r="93" s="2" customFormat="1" ht="16.5" customHeight="1">
      <c r="A93" s="39"/>
      <c r="B93" s="40"/>
      <c r="C93" s="231" t="s">
        <v>80</v>
      </c>
      <c r="D93" s="231" t="s">
        <v>241</v>
      </c>
      <c r="E93" s="232" t="s">
        <v>4666</v>
      </c>
      <c r="F93" s="233" t="s">
        <v>4667</v>
      </c>
      <c r="G93" s="234" t="s">
        <v>258</v>
      </c>
      <c r="H93" s="235">
        <v>1</v>
      </c>
      <c r="I93" s="236"/>
      <c r="J93" s="237">
        <f>ROUND(I93*H93,2)</f>
        <v>0</v>
      </c>
      <c r="K93" s="233" t="s">
        <v>251</v>
      </c>
      <c r="L93" s="238"/>
      <c r="M93" s="239" t="s">
        <v>19</v>
      </c>
      <c r="N93" s="240" t="s">
        <v>44</v>
      </c>
      <c r="O93" s="85"/>
      <c r="P93" s="222">
        <f>O93*H93</f>
        <v>0</v>
      </c>
      <c r="Q93" s="222">
        <v>0.00089999999999999998</v>
      </c>
      <c r="R93" s="222">
        <f>Q93*H93</f>
        <v>0.00089999999999999998</v>
      </c>
      <c r="S93" s="222">
        <v>0</v>
      </c>
      <c r="T93" s="223">
        <f>S93*H93</f>
        <v>0</v>
      </c>
      <c r="U93" s="39"/>
      <c r="V93" s="39"/>
      <c r="W93" s="39"/>
      <c r="X93" s="39"/>
      <c r="Y93" s="39"/>
      <c r="Z93" s="39"/>
      <c r="AA93" s="39"/>
      <c r="AB93" s="39"/>
      <c r="AC93" s="39"/>
      <c r="AD93" s="39"/>
      <c r="AE93" s="39"/>
      <c r="AR93" s="224" t="s">
        <v>263</v>
      </c>
      <c r="AT93" s="224" t="s">
        <v>241</v>
      </c>
      <c r="AU93" s="224" t="s">
        <v>243</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264</v>
      </c>
      <c r="BM93" s="224" t="s">
        <v>4668</v>
      </c>
    </row>
    <row r="94" s="2" customFormat="1">
      <c r="A94" s="39"/>
      <c r="B94" s="40"/>
      <c r="C94" s="41"/>
      <c r="D94" s="241" t="s">
        <v>282</v>
      </c>
      <c r="E94" s="41"/>
      <c r="F94" s="242" t="s">
        <v>4669</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282</v>
      </c>
      <c r="AU94" s="18" t="s">
        <v>243</v>
      </c>
    </row>
    <row r="95" s="2" customFormat="1" ht="16.5" customHeight="1">
      <c r="A95" s="39"/>
      <c r="B95" s="40"/>
      <c r="C95" s="213" t="s">
        <v>82</v>
      </c>
      <c r="D95" s="213" t="s">
        <v>247</v>
      </c>
      <c r="E95" s="214" t="s">
        <v>4670</v>
      </c>
      <c r="F95" s="215" t="s">
        <v>4671</v>
      </c>
      <c r="G95" s="216" t="s">
        <v>258</v>
      </c>
      <c r="H95" s="217">
        <v>4</v>
      </c>
      <c r="I95" s="218"/>
      <c r="J95" s="219">
        <f>ROUND(I95*H95,2)</f>
        <v>0</v>
      </c>
      <c r="K95" s="215" t="s">
        <v>251</v>
      </c>
      <c r="L95" s="45"/>
      <c r="M95" s="220" t="s">
        <v>19</v>
      </c>
      <c r="N95" s="221" t="s">
        <v>44</v>
      </c>
      <c r="O95" s="85"/>
      <c r="P95" s="222">
        <f>O95*H95</f>
        <v>0</v>
      </c>
      <c r="Q95" s="222">
        <v>0</v>
      </c>
      <c r="R95" s="222">
        <f>Q95*H95</f>
        <v>0</v>
      </c>
      <c r="S95" s="222">
        <v>0.0080000000000000002</v>
      </c>
      <c r="T95" s="223">
        <f>S95*H95</f>
        <v>0.032000000000000001</v>
      </c>
      <c r="U95" s="39"/>
      <c r="V95" s="39"/>
      <c r="W95" s="39"/>
      <c r="X95" s="39"/>
      <c r="Y95" s="39"/>
      <c r="Z95" s="39"/>
      <c r="AA95" s="39"/>
      <c r="AB95" s="39"/>
      <c r="AC95" s="39"/>
      <c r="AD95" s="39"/>
      <c r="AE95" s="39"/>
      <c r="AR95" s="224" t="s">
        <v>279</v>
      </c>
      <c r="AT95" s="224" t="s">
        <v>247</v>
      </c>
      <c r="AU95" s="224" t="s">
        <v>243</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4672</v>
      </c>
    </row>
    <row r="96" s="2" customFormat="1">
      <c r="A96" s="39"/>
      <c r="B96" s="40"/>
      <c r="C96" s="41"/>
      <c r="D96" s="226" t="s">
        <v>254</v>
      </c>
      <c r="E96" s="41"/>
      <c r="F96" s="227" t="s">
        <v>4673</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254</v>
      </c>
      <c r="AU96" s="18" t="s">
        <v>243</v>
      </c>
    </row>
    <row r="97" s="2" customFormat="1" ht="16.5" customHeight="1">
      <c r="A97" s="39"/>
      <c r="B97" s="40"/>
      <c r="C97" s="231" t="s">
        <v>243</v>
      </c>
      <c r="D97" s="231" t="s">
        <v>241</v>
      </c>
      <c r="E97" s="232" t="s">
        <v>4674</v>
      </c>
      <c r="F97" s="233" t="s">
        <v>4675</v>
      </c>
      <c r="G97" s="234" t="s">
        <v>730</v>
      </c>
      <c r="H97" s="235">
        <v>0.025000000000000001</v>
      </c>
      <c r="I97" s="236"/>
      <c r="J97" s="237">
        <f>ROUND(I97*H97,2)</f>
        <v>0</v>
      </c>
      <c r="K97" s="233" t="s">
        <v>251</v>
      </c>
      <c r="L97" s="238"/>
      <c r="M97" s="239" t="s">
        <v>19</v>
      </c>
      <c r="N97" s="240" t="s">
        <v>44</v>
      </c>
      <c r="O97" s="85"/>
      <c r="P97" s="222">
        <f>O97*H97</f>
        <v>0</v>
      </c>
      <c r="Q97" s="222">
        <v>1</v>
      </c>
      <c r="R97" s="222">
        <f>Q97*H97</f>
        <v>0.025000000000000001</v>
      </c>
      <c r="S97" s="222">
        <v>0</v>
      </c>
      <c r="T97" s="223">
        <f>S97*H97</f>
        <v>0</v>
      </c>
      <c r="U97" s="39"/>
      <c r="V97" s="39"/>
      <c r="W97" s="39"/>
      <c r="X97" s="39"/>
      <c r="Y97" s="39"/>
      <c r="Z97" s="39"/>
      <c r="AA97" s="39"/>
      <c r="AB97" s="39"/>
      <c r="AC97" s="39"/>
      <c r="AD97" s="39"/>
      <c r="AE97" s="39"/>
      <c r="AR97" s="224" t="s">
        <v>364</v>
      </c>
      <c r="AT97" s="224" t="s">
        <v>241</v>
      </c>
      <c r="AU97" s="224" t="s">
        <v>243</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4676</v>
      </c>
    </row>
    <row r="98" s="2" customFormat="1">
      <c r="A98" s="39"/>
      <c r="B98" s="40"/>
      <c r="C98" s="41"/>
      <c r="D98" s="241" t="s">
        <v>282</v>
      </c>
      <c r="E98" s="41"/>
      <c r="F98" s="242" t="s">
        <v>4677</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282</v>
      </c>
      <c r="AU98" s="18" t="s">
        <v>243</v>
      </c>
    </row>
    <row r="99" s="2" customFormat="1" ht="16.5" customHeight="1">
      <c r="A99" s="39"/>
      <c r="B99" s="40"/>
      <c r="C99" s="231" t="s">
        <v>264</v>
      </c>
      <c r="D99" s="231" t="s">
        <v>241</v>
      </c>
      <c r="E99" s="232" t="s">
        <v>4258</v>
      </c>
      <c r="F99" s="233" t="s">
        <v>4259</v>
      </c>
      <c r="G99" s="234" t="s">
        <v>730</v>
      </c>
      <c r="H99" s="235">
        <v>0.025000000000000001</v>
      </c>
      <c r="I99" s="236"/>
      <c r="J99" s="237">
        <f>ROUND(I99*H99,2)</f>
        <v>0</v>
      </c>
      <c r="K99" s="233" t="s">
        <v>251</v>
      </c>
      <c r="L99" s="238"/>
      <c r="M99" s="239" t="s">
        <v>19</v>
      </c>
      <c r="N99" s="240" t="s">
        <v>44</v>
      </c>
      <c r="O99" s="85"/>
      <c r="P99" s="222">
        <f>O99*H99</f>
        <v>0</v>
      </c>
      <c r="Q99" s="222">
        <v>1</v>
      </c>
      <c r="R99" s="222">
        <f>Q99*H99</f>
        <v>0.025000000000000001</v>
      </c>
      <c r="S99" s="222">
        <v>0</v>
      </c>
      <c r="T99" s="223">
        <f>S99*H99</f>
        <v>0</v>
      </c>
      <c r="U99" s="39"/>
      <c r="V99" s="39"/>
      <c r="W99" s="39"/>
      <c r="X99" s="39"/>
      <c r="Y99" s="39"/>
      <c r="Z99" s="39"/>
      <c r="AA99" s="39"/>
      <c r="AB99" s="39"/>
      <c r="AC99" s="39"/>
      <c r="AD99" s="39"/>
      <c r="AE99" s="39"/>
      <c r="AR99" s="224" t="s">
        <v>364</v>
      </c>
      <c r="AT99" s="224" t="s">
        <v>241</v>
      </c>
      <c r="AU99" s="224" t="s">
        <v>243</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4678</v>
      </c>
    </row>
    <row r="100" s="2" customFormat="1">
      <c r="A100" s="39"/>
      <c r="B100" s="40"/>
      <c r="C100" s="41"/>
      <c r="D100" s="241" t="s">
        <v>282</v>
      </c>
      <c r="E100" s="41"/>
      <c r="F100" s="242" t="s">
        <v>4261</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282</v>
      </c>
      <c r="AU100" s="18" t="s">
        <v>243</v>
      </c>
    </row>
    <row r="101" s="2" customFormat="1" ht="16.5" customHeight="1">
      <c r="A101" s="39"/>
      <c r="B101" s="40"/>
      <c r="C101" s="231" t="s">
        <v>269</v>
      </c>
      <c r="D101" s="231" t="s">
        <v>241</v>
      </c>
      <c r="E101" s="232" t="s">
        <v>4679</v>
      </c>
      <c r="F101" s="233" t="s">
        <v>4680</v>
      </c>
      <c r="G101" s="234" t="s">
        <v>4280</v>
      </c>
      <c r="H101" s="235">
        <v>0.75</v>
      </c>
      <c r="I101" s="236"/>
      <c r="J101" s="237">
        <f>ROUND(I101*H101,2)</f>
        <v>0</v>
      </c>
      <c r="K101" s="233" t="s">
        <v>251</v>
      </c>
      <c r="L101" s="238"/>
      <c r="M101" s="239" t="s">
        <v>19</v>
      </c>
      <c r="N101" s="240" t="s">
        <v>44</v>
      </c>
      <c r="O101" s="85"/>
      <c r="P101" s="222">
        <f>O101*H101</f>
        <v>0</v>
      </c>
      <c r="Q101" s="222">
        <v>0.0011999999999999999</v>
      </c>
      <c r="R101" s="222">
        <f>Q101*H101</f>
        <v>0.00089999999999999998</v>
      </c>
      <c r="S101" s="222">
        <v>0</v>
      </c>
      <c r="T101" s="223">
        <f>S101*H101</f>
        <v>0</v>
      </c>
      <c r="U101" s="39"/>
      <c r="V101" s="39"/>
      <c r="W101" s="39"/>
      <c r="X101" s="39"/>
      <c r="Y101" s="39"/>
      <c r="Z101" s="39"/>
      <c r="AA101" s="39"/>
      <c r="AB101" s="39"/>
      <c r="AC101" s="39"/>
      <c r="AD101" s="39"/>
      <c r="AE101" s="39"/>
      <c r="AR101" s="224" t="s">
        <v>364</v>
      </c>
      <c r="AT101" s="224" t="s">
        <v>241</v>
      </c>
      <c r="AU101" s="224" t="s">
        <v>243</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4681</v>
      </c>
    </row>
    <row r="102" s="2" customFormat="1" ht="16.5" customHeight="1">
      <c r="A102" s="39"/>
      <c r="B102" s="40"/>
      <c r="C102" s="213" t="s">
        <v>275</v>
      </c>
      <c r="D102" s="213" t="s">
        <v>247</v>
      </c>
      <c r="E102" s="214" t="s">
        <v>4262</v>
      </c>
      <c r="F102" s="215" t="s">
        <v>4263</v>
      </c>
      <c r="G102" s="216" t="s">
        <v>611</v>
      </c>
      <c r="H102" s="217">
        <v>8</v>
      </c>
      <c r="I102" s="218"/>
      <c r="J102" s="219">
        <f>ROUND(I102*H102,2)</f>
        <v>0</v>
      </c>
      <c r="K102" s="215" t="s">
        <v>251</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391</v>
      </c>
      <c r="AT102" s="224" t="s">
        <v>247</v>
      </c>
      <c r="AU102" s="224" t="s">
        <v>243</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391</v>
      </c>
      <c r="BM102" s="224" t="s">
        <v>4682</v>
      </c>
    </row>
    <row r="103" s="2" customFormat="1">
      <c r="A103" s="39"/>
      <c r="B103" s="40"/>
      <c r="C103" s="41"/>
      <c r="D103" s="226" t="s">
        <v>254</v>
      </c>
      <c r="E103" s="41"/>
      <c r="F103" s="227" t="s">
        <v>4265</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254</v>
      </c>
      <c r="AU103" s="18" t="s">
        <v>243</v>
      </c>
    </row>
    <row r="104" s="12" customFormat="1" ht="22.8" customHeight="1">
      <c r="A104" s="12"/>
      <c r="B104" s="197"/>
      <c r="C104" s="198"/>
      <c r="D104" s="199" t="s">
        <v>72</v>
      </c>
      <c r="E104" s="211" t="s">
        <v>88</v>
      </c>
      <c r="F104" s="211" t="s">
        <v>4213</v>
      </c>
      <c r="G104" s="198"/>
      <c r="H104" s="198"/>
      <c r="I104" s="201"/>
      <c r="J104" s="212">
        <f>BK104</f>
        <v>0</v>
      </c>
      <c r="K104" s="198"/>
      <c r="L104" s="203"/>
      <c r="M104" s="204"/>
      <c r="N104" s="205"/>
      <c r="O104" s="205"/>
      <c r="P104" s="206">
        <f>SUM(P105:P110)</f>
        <v>0</v>
      </c>
      <c r="Q104" s="205"/>
      <c r="R104" s="206">
        <f>SUM(R105:R110)</f>
        <v>0.0022000000000000001</v>
      </c>
      <c r="S104" s="205"/>
      <c r="T104" s="207">
        <f>SUM(T105:T110)</f>
        <v>0</v>
      </c>
      <c r="U104" s="12"/>
      <c r="V104" s="12"/>
      <c r="W104" s="12"/>
      <c r="X104" s="12"/>
      <c r="Y104" s="12"/>
      <c r="Z104" s="12"/>
      <c r="AA104" s="12"/>
      <c r="AB104" s="12"/>
      <c r="AC104" s="12"/>
      <c r="AD104" s="12"/>
      <c r="AE104" s="12"/>
      <c r="AR104" s="208" t="s">
        <v>80</v>
      </c>
      <c r="AT104" s="209" t="s">
        <v>72</v>
      </c>
      <c r="AU104" s="209" t="s">
        <v>80</v>
      </c>
      <c r="AY104" s="208" t="s">
        <v>244</v>
      </c>
      <c r="BK104" s="210">
        <f>SUM(BK105:BK110)</f>
        <v>0</v>
      </c>
    </row>
    <row r="105" s="2" customFormat="1" ht="16.5" customHeight="1">
      <c r="A105" s="39"/>
      <c r="B105" s="40"/>
      <c r="C105" s="231" t="s">
        <v>288</v>
      </c>
      <c r="D105" s="231" t="s">
        <v>241</v>
      </c>
      <c r="E105" s="232" t="s">
        <v>4683</v>
      </c>
      <c r="F105" s="233" t="s">
        <v>4684</v>
      </c>
      <c r="G105" s="234" t="s">
        <v>258</v>
      </c>
      <c r="H105" s="235">
        <v>2</v>
      </c>
      <c r="I105" s="236"/>
      <c r="J105" s="237">
        <f>ROUND(I105*H105,2)</f>
        <v>0</v>
      </c>
      <c r="K105" s="233" t="s">
        <v>251</v>
      </c>
      <c r="L105" s="238"/>
      <c r="M105" s="239" t="s">
        <v>19</v>
      </c>
      <c r="N105" s="240" t="s">
        <v>44</v>
      </c>
      <c r="O105" s="85"/>
      <c r="P105" s="222">
        <f>O105*H105</f>
        <v>0</v>
      </c>
      <c r="Q105" s="222">
        <v>0.00089999999999999998</v>
      </c>
      <c r="R105" s="222">
        <f>Q105*H105</f>
        <v>0.0018</v>
      </c>
      <c r="S105" s="222">
        <v>0</v>
      </c>
      <c r="T105" s="223">
        <f>S105*H105</f>
        <v>0</v>
      </c>
      <c r="U105" s="39"/>
      <c r="V105" s="39"/>
      <c r="W105" s="39"/>
      <c r="X105" s="39"/>
      <c r="Y105" s="39"/>
      <c r="Z105" s="39"/>
      <c r="AA105" s="39"/>
      <c r="AB105" s="39"/>
      <c r="AC105" s="39"/>
      <c r="AD105" s="39"/>
      <c r="AE105" s="39"/>
      <c r="AR105" s="224" t="s">
        <v>364</v>
      </c>
      <c r="AT105" s="224" t="s">
        <v>241</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4685</v>
      </c>
    </row>
    <row r="106" s="2" customFormat="1" ht="24.15" customHeight="1">
      <c r="A106" s="39"/>
      <c r="B106" s="40"/>
      <c r="C106" s="231" t="s">
        <v>263</v>
      </c>
      <c r="D106" s="231" t="s">
        <v>241</v>
      </c>
      <c r="E106" s="232" t="s">
        <v>4686</v>
      </c>
      <c r="F106" s="233" t="s">
        <v>4687</v>
      </c>
      <c r="G106" s="234" t="s">
        <v>258</v>
      </c>
      <c r="H106" s="235">
        <v>2</v>
      </c>
      <c r="I106" s="236"/>
      <c r="J106" s="237">
        <f>ROUND(I106*H106,2)</f>
        <v>0</v>
      </c>
      <c r="K106" s="233" t="s">
        <v>251</v>
      </c>
      <c r="L106" s="238"/>
      <c r="M106" s="239" t="s">
        <v>19</v>
      </c>
      <c r="N106" s="240" t="s">
        <v>44</v>
      </c>
      <c r="O106" s="85"/>
      <c r="P106" s="222">
        <f>O106*H106</f>
        <v>0</v>
      </c>
      <c r="Q106" s="222">
        <v>0.00020000000000000001</v>
      </c>
      <c r="R106" s="222">
        <f>Q106*H106</f>
        <v>0.00040000000000000002</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4688</v>
      </c>
    </row>
    <row r="107" s="2" customFormat="1" ht="16.5" customHeight="1">
      <c r="A107" s="39"/>
      <c r="B107" s="40"/>
      <c r="C107" s="213" t="s">
        <v>302</v>
      </c>
      <c r="D107" s="213" t="s">
        <v>247</v>
      </c>
      <c r="E107" s="214" t="s">
        <v>4689</v>
      </c>
      <c r="F107" s="215" t="s">
        <v>4690</v>
      </c>
      <c r="G107" s="216" t="s">
        <v>258</v>
      </c>
      <c r="H107" s="217">
        <v>4</v>
      </c>
      <c r="I107" s="218"/>
      <c r="J107" s="219">
        <f>ROUND(I107*H107,2)</f>
        <v>0</v>
      </c>
      <c r="K107" s="215" t="s">
        <v>251</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252</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252</v>
      </c>
      <c r="BM107" s="224" t="s">
        <v>4691</v>
      </c>
    </row>
    <row r="108" s="2" customFormat="1">
      <c r="A108" s="39"/>
      <c r="B108" s="40"/>
      <c r="C108" s="41"/>
      <c r="D108" s="226" t="s">
        <v>254</v>
      </c>
      <c r="E108" s="41"/>
      <c r="F108" s="227" t="s">
        <v>4692</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254</v>
      </c>
      <c r="AU108" s="18" t="s">
        <v>82</v>
      </c>
    </row>
    <row r="109" s="2" customFormat="1">
      <c r="A109" s="39"/>
      <c r="B109" s="40"/>
      <c r="C109" s="41"/>
      <c r="D109" s="241" t="s">
        <v>282</v>
      </c>
      <c r="E109" s="41"/>
      <c r="F109" s="242" t="s">
        <v>4693</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82</v>
      </c>
    </row>
    <row r="110" s="14" customFormat="1">
      <c r="A110" s="14"/>
      <c r="B110" s="253"/>
      <c r="C110" s="254"/>
      <c r="D110" s="241" t="s">
        <v>284</v>
      </c>
      <c r="E110" s="255" t="s">
        <v>19</v>
      </c>
      <c r="F110" s="256" t="s">
        <v>4694</v>
      </c>
      <c r="G110" s="254"/>
      <c r="H110" s="257">
        <v>4</v>
      </c>
      <c r="I110" s="258"/>
      <c r="J110" s="254"/>
      <c r="K110" s="254"/>
      <c r="L110" s="259"/>
      <c r="M110" s="300"/>
      <c r="N110" s="301"/>
      <c r="O110" s="301"/>
      <c r="P110" s="301"/>
      <c r="Q110" s="301"/>
      <c r="R110" s="301"/>
      <c r="S110" s="301"/>
      <c r="T110" s="302"/>
      <c r="U110" s="14"/>
      <c r="V110" s="14"/>
      <c r="W110" s="14"/>
      <c r="X110" s="14"/>
      <c r="Y110" s="14"/>
      <c r="Z110" s="14"/>
      <c r="AA110" s="14"/>
      <c r="AB110" s="14"/>
      <c r="AC110" s="14"/>
      <c r="AD110" s="14"/>
      <c r="AE110" s="14"/>
      <c r="AT110" s="263" t="s">
        <v>284</v>
      </c>
      <c r="AU110" s="263" t="s">
        <v>82</v>
      </c>
      <c r="AV110" s="14" t="s">
        <v>82</v>
      </c>
      <c r="AW110" s="14" t="s">
        <v>34</v>
      </c>
      <c r="AX110" s="14" t="s">
        <v>80</v>
      </c>
      <c r="AY110" s="263" t="s">
        <v>244</v>
      </c>
    </row>
    <row r="111" s="2" customFormat="1" ht="6.96" customHeight="1">
      <c r="A111" s="39"/>
      <c r="B111" s="60"/>
      <c r="C111" s="61"/>
      <c r="D111" s="61"/>
      <c r="E111" s="61"/>
      <c r="F111" s="61"/>
      <c r="G111" s="61"/>
      <c r="H111" s="61"/>
      <c r="I111" s="61"/>
      <c r="J111" s="61"/>
      <c r="K111" s="61"/>
      <c r="L111" s="45"/>
      <c r="M111" s="39"/>
      <c r="O111" s="39"/>
      <c r="P111" s="39"/>
      <c r="Q111" s="39"/>
      <c r="R111" s="39"/>
      <c r="S111" s="39"/>
      <c r="T111" s="39"/>
      <c r="U111" s="39"/>
      <c r="V111" s="39"/>
      <c r="W111" s="39"/>
      <c r="X111" s="39"/>
      <c r="Y111" s="39"/>
      <c r="Z111" s="39"/>
      <c r="AA111" s="39"/>
      <c r="AB111" s="39"/>
      <c r="AC111" s="39"/>
      <c r="AD111" s="39"/>
      <c r="AE111" s="39"/>
    </row>
  </sheetData>
  <sheetProtection sheet="1" autoFilter="0" formatColumns="0" formatRows="0" objects="1" scenarios="1" spinCount="100000" saltValue="52B8Ys3IqWI+xXOOYc+KWSsEcmvA3uPda4tgBRWtspk2c1870DCZo68DcZjquVeu5I9AJP4pwzOnWAh17Pbv3A==" hashValue="KcJ5En8ra4AjJ0F/sUvQo7uqtFoJ2VPsXOdwPGY/QeV4y8PBs6R9iKv0ifXU/y1GMCGoLsCHkUlPebxKKZJqpw==" algorithmName="SHA-512" password="CC35"/>
  <autoFilter ref="C88:K11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6" r:id="rId1" display="https://podminky.urs.cz/item/CS_URS_2026_01/468081312"/>
    <hyperlink ref="F103" r:id="rId2" display="https://podminky.urs.cz/item/CS_URS_2026_01/HZS1301"/>
    <hyperlink ref="F108" r:id="rId3" display="https://podminky.urs.cz/item/CS_URS_2026_01/742230006"/>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183</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4541</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ROUND(J85,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ROUND((SUM(BE85:BE90)),  2)</f>
        <v>0</v>
      </c>
      <c r="G35" s="39"/>
      <c r="H35" s="39"/>
      <c r="I35" s="158">
        <v>0.20999999999999999</v>
      </c>
      <c r="J35" s="157">
        <f>ROUND(((SUM(BE85:BE90))*I35),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ROUND((SUM(BF85:BF90)),  2)</f>
        <v>0</v>
      </c>
      <c r="G36" s="39"/>
      <c r="H36" s="39"/>
      <c r="I36" s="158">
        <v>0.12</v>
      </c>
      <c r="J36" s="157">
        <f>ROUND(((SUM(BF85:BF90))*I36),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ROUND((SUM(BG85:BG90)),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ROUND((SUM(BH85:BH90)),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ROUND((SUM(BI85:BI90)),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4541</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J85</f>
        <v>0</v>
      </c>
      <c r="K63" s="41"/>
      <c r="L63" s="145"/>
      <c r="S63" s="39"/>
      <c r="T63" s="39"/>
      <c r="U63" s="39"/>
      <c r="V63" s="39"/>
      <c r="W63" s="39"/>
      <c r="X63" s="39"/>
      <c r="Y63" s="39"/>
      <c r="Z63" s="39"/>
      <c r="AA63" s="39"/>
      <c r="AB63" s="39"/>
      <c r="AC63" s="39"/>
      <c r="AD63" s="39"/>
      <c r="AE63" s="39"/>
      <c r="AU63" s="18" t="s">
        <v>224</v>
      </c>
    </row>
    <row r="64" hidden="1" s="2" customFormat="1" ht="21.84" customHeight="1">
      <c r="A64" s="39"/>
      <c r="B64" s="40"/>
      <c r="C64" s="41"/>
      <c r="D64" s="41"/>
      <c r="E64" s="41"/>
      <c r="F64" s="41"/>
      <c r="G64" s="41"/>
      <c r="H64" s="41"/>
      <c r="I64" s="41"/>
      <c r="J64" s="41"/>
      <c r="K64" s="41"/>
      <c r="L64" s="145"/>
      <c r="S64" s="39"/>
      <c r="T64" s="39"/>
      <c r="U64" s="39"/>
      <c r="V64" s="39"/>
      <c r="W64" s="39"/>
      <c r="X64" s="39"/>
      <c r="Y64" s="39"/>
      <c r="Z64" s="39"/>
      <c r="AA64" s="39"/>
      <c r="AB64" s="39"/>
      <c r="AC64" s="39"/>
      <c r="AD64" s="39"/>
      <c r="AE64" s="39"/>
    </row>
    <row r="65" hidden="1" s="2" customFormat="1" ht="6.96" customHeight="1">
      <c r="A65" s="39"/>
      <c r="B65" s="60"/>
      <c r="C65" s="61"/>
      <c r="D65" s="61"/>
      <c r="E65" s="61"/>
      <c r="F65" s="61"/>
      <c r="G65" s="61"/>
      <c r="H65" s="61"/>
      <c r="I65" s="61"/>
      <c r="J65" s="61"/>
      <c r="K65" s="61"/>
      <c r="L65" s="145"/>
      <c r="S65" s="39"/>
      <c r="T65" s="39"/>
      <c r="U65" s="39"/>
      <c r="V65" s="39"/>
      <c r="W65" s="39"/>
      <c r="X65" s="39"/>
      <c r="Y65" s="39"/>
      <c r="Z65" s="39"/>
      <c r="AA65" s="39"/>
      <c r="AB65" s="39"/>
      <c r="AC65" s="39"/>
      <c r="AD65" s="39"/>
      <c r="AE65" s="39"/>
    </row>
    <row r="66" hidden="1"/>
    <row r="67" hidden="1"/>
    <row r="68" hidden="1"/>
    <row r="69" s="2" customFormat="1" ht="6.96" customHeight="1">
      <c r="A69" s="39"/>
      <c r="B69" s="62"/>
      <c r="C69" s="63"/>
      <c r="D69" s="63"/>
      <c r="E69" s="63"/>
      <c r="F69" s="63"/>
      <c r="G69" s="63"/>
      <c r="H69" s="63"/>
      <c r="I69" s="63"/>
      <c r="J69" s="63"/>
      <c r="K69" s="63"/>
      <c r="L69" s="145"/>
      <c r="S69" s="39"/>
      <c r="T69" s="39"/>
      <c r="U69" s="39"/>
      <c r="V69" s="39"/>
      <c r="W69" s="39"/>
      <c r="X69" s="39"/>
      <c r="Y69" s="39"/>
      <c r="Z69" s="39"/>
      <c r="AA69" s="39"/>
      <c r="AB69" s="39"/>
      <c r="AC69" s="39"/>
      <c r="AD69" s="39"/>
      <c r="AE69" s="39"/>
    </row>
    <row r="70" s="2" customFormat="1" ht="24.96" customHeight="1">
      <c r="A70" s="39"/>
      <c r="B70" s="40"/>
      <c r="C70" s="24" t="s">
        <v>228</v>
      </c>
      <c r="D70" s="41"/>
      <c r="E70" s="41"/>
      <c r="F70" s="41"/>
      <c r="G70" s="41"/>
      <c r="H70" s="41"/>
      <c r="I70" s="41"/>
      <c r="J70" s="41"/>
      <c r="K70" s="41"/>
      <c r="L70" s="145"/>
      <c r="S70" s="39"/>
      <c r="T70" s="39"/>
      <c r="U70" s="39"/>
      <c r="V70" s="39"/>
      <c r="W70" s="39"/>
      <c r="X70" s="39"/>
      <c r="Y70" s="39"/>
      <c r="Z70" s="39"/>
      <c r="AA70" s="39"/>
      <c r="AB70" s="39"/>
      <c r="AC70" s="39"/>
      <c r="AD70" s="39"/>
      <c r="AE70" s="39"/>
    </row>
    <row r="71" s="2" customFormat="1" ht="6.96" customHeight="1">
      <c r="A71" s="39"/>
      <c r="B71" s="40"/>
      <c r="C71" s="41"/>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2" customHeight="1">
      <c r="A72" s="39"/>
      <c r="B72" s="40"/>
      <c r="C72" s="33" t="s">
        <v>16</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6.5" customHeight="1">
      <c r="A73" s="39"/>
      <c r="B73" s="40"/>
      <c r="C73" s="41"/>
      <c r="D73" s="41"/>
      <c r="E73" s="170" t="str">
        <f>E7</f>
        <v>Oprava zabezpečovacího zařízení v ŽST Doudleby n. O.</v>
      </c>
      <c r="F73" s="33"/>
      <c r="G73" s="33"/>
      <c r="H73" s="33"/>
      <c r="I73" s="41"/>
      <c r="J73" s="41"/>
      <c r="K73" s="41"/>
      <c r="L73" s="145"/>
      <c r="S73" s="39"/>
      <c r="T73" s="39"/>
      <c r="U73" s="39"/>
      <c r="V73" s="39"/>
      <c r="W73" s="39"/>
      <c r="X73" s="39"/>
      <c r="Y73" s="39"/>
      <c r="Z73" s="39"/>
      <c r="AA73" s="39"/>
      <c r="AB73" s="39"/>
      <c r="AC73" s="39"/>
      <c r="AD73" s="39"/>
      <c r="AE73" s="39"/>
    </row>
    <row r="74" s="1" customFormat="1" ht="12" customHeight="1">
      <c r="B74" s="22"/>
      <c r="C74" s="33" t="s">
        <v>217</v>
      </c>
      <c r="D74" s="23"/>
      <c r="E74" s="23"/>
      <c r="F74" s="23"/>
      <c r="G74" s="23"/>
      <c r="H74" s="23"/>
      <c r="I74" s="23"/>
      <c r="J74" s="23"/>
      <c r="K74" s="23"/>
      <c r="L74" s="21"/>
    </row>
    <row r="75" s="2" customFormat="1" ht="16.5" customHeight="1">
      <c r="A75" s="39"/>
      <c r="B75" s="40"/>
      <c r="C75" s="41"/>
      <c r="D75" s="41"/>
      <c r="E75" s="170" t="s">
        <v>4541</v>
      </c>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219</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6.5" customHeight="1">
      <c r="A77" s="39"/>
      <c r="B77" s="40"/>
      <c r="C77" s="41"/>
      <c r="D77" s="41"/>
      <c r="E77" s="70" t="str">
        <f>E11</f>
        <v>R04 - ON</v>
      </c>
      <c r="F77" s="41"/>
      <c r="G77" s="41"/>
      <c r="H77" s="41"/>
      <c r="I77" s="41"/>
      <c r="J77" s="41"/>
      <c r="K77" s="41"/>
      <c r="L77" s="145"/>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v>
      </c>
      <c r="D79" s="41"/>
      <c r="E79" s="41"/>
      <c r="F79" s="28" t="str">
        <f>F14</f>
        <v>ŽST Doudleby nad Orlicí</v>
      </c>
      <c r="G79" s="41"/>
      <c r="H79" s="41"/>
      <c r="I79" s="33" t="s">
        <v>23</v>
      </c>
      <c r="J79" s="73" t="str">
        <f>IF(J14="","",J14)</f>
        <v>23. 6. 2026</v>
      </c>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5.15" customHeight="1">
      <c r="A81" s="39"/>
      <c r="B81" s="40"/>
      <c r="C81" s="33" t="s">
        <v>25</v>
      </c>
      <c r="D81" s="41"/>
      <c r="E81" s="41"/>
      <c r="F81" s="28" t="str">
        <f>E17</f>
        <v>Správa železnic, státní organizace, OŘ HK</v>
      </c>
      <c r="G81" s="41"/>
      <c r="H81" s="41"/>
      <c r="I81" s="33" t="s">
        <v>31</v>
      </c>
      <c r="J81" s="37" t="str">
        <f>E23</f>
        <v>Signal Projekt, s.r.o.</v>
      </c>
      <c r="K81" s="41"/>
      <c r="L81" s="145"/>
      <c r="S81" s="39"/>
      <c r="T81" s="39"/>
      <c r="U81" s="39"/>
      <c r="V81" s="39"/>
      <c r="W81" s="39"/>
      <c r="X81" s="39"/>
      <c r="Y81" s="39"/>
      <c r="Z81" s="39"/>
      <c r="AA81" s="39"/>
      <c r="AB81" s="39"/>
      <c r="AC81" s="39"/>
      <c r="AD81" s="39"/>
      <c r="AE81" s="39"/>
    </row>
    <row r="82" s="2" customFormat="1" ht="15.15" customHeight="1">
      <c r="A82" s="39"/>
      <c r="B82" s="40"/>
      <c r="C82" s="33" t="s">
        <v>29</v>
      </c>
      <c r="D82" s="41"/>
      <c r="E82" s="41"/>
      <c r="F82" s="28" t="str">
        <f>IF(E20="","",E20)</f>
        <v>Vyplň údaj</v>
      </c>
      <c r="G82" s="41"/>
      <c r="H82" s="41"/>
      <c r="I82" s="33" t="s">
        <v>35</v>
      </c>
      <c r="J82" s="37" t="str">
        <f>E26</f>
        <v>Martin Vánský</v>
      </c>
      <c r="K82" s="41"/>
      <c r="L82" s="145"/>
      <c r="S82" s="39"/>
      <c r="T82" s="39"/>
      <c r="U82" s="39"/>
      <c r="V82" s="39"/>
      <c r="W82" s="39"/>
      <c r="X82" s="39"/>
      <c r="Y82" s="39"/>
      <c r="Z82" s="39"/>
      <c r="AA82" s="39"/>
      <c r="AB82" s="39"/>
      <c r="AC82" s="39"/>
      <c r="AD82" s="39"/>
      <c r="AE82" s="39"/>
    </row>
    <row r="83" s="2" customFormat="1" ht="10.32"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11" customFormat="1" ht="29.28" customHeight="1">
      <c r="A84" s="186"/>
      <c r="B84" s="187"/>
      <c r="C84" s="188" t="s">
        <v>229</v>
      </c>
      <c r="D84" s="189" t="s">
        <v>58</v>
      </c>
      <c r="E84" s="189" t="s">
        <v>54</v>
      </c>
      <c r="F84" s="189" t="s">
        <v>55</v>
      </c>
      <c r="G84" s="189" t="s">
        <v>230</v>
      </c>
      <c r="H84" s="189" t="s">
        <v>231</v>
      </c>
      <c r="I84" s="189" t="s">
        <v>232</v>
      </c>
      <c r="J84" s="189" t="s">
        <v>223</v>
      </c>
      <c r="K84" s="190" t="s">
        <v>233</v>
      </c>
      <c r="L84" s="191"/>
      <c r="M84" s="93" t="s">
        <v>19</v>
      </c>
      <c r="N84" s="94" t="s">
        <v>43</v>
      </c>
      <c r="O84" s="94" t="s">
        <v>234</v>
      </c>
      <c r="P84" s="94" t="s">
        <v>235</v>
      </c>
      <c r="Q84" s="94" t="s">
        <v>236</v>
      </c>
      <c r="R84" s="94" t="s">
        <v>237</v>
      </c>
      <c r="S84" s="94" t="s">
        <v>238</v>
      </c>
      <c r="T84" s="95" t="s">
        <v>239</v>
      </c>
      <c r="U84" s="186"/>
      <c r="V84" s="186"/>
      <c r="W84" s="186"/>
      <c r="X84" s="186"/>
      <c r="Y84" s="186"/>
      <c r="Z84" s="186"/>
      <c r="AA84" s="186"/>
      <c r="AB84" s="186"/>
      <c r="AC84" s="186"/>
      <c r="AD84" s="186"/>
      <c r="AE84" s="186"/>
    </row>
    <row r="85" s="2" customFormat="1" ht="22.8" customHeight="1">
      <c r="A85" s="39"/>
      <c r="B85" s="40"/>
      <c r="C85" s="100" t="s">
        <v>240</v>
      </c>
      <c r="D85" s="41"/>
      <c r="E85" s="41"/>
      <c r="F85" s="41"/>
      <c r="G85" s="41"/>
      <c r="H85" s="41"/>
      <c r="I85" s="41"/>
      <c r="J85" s="192">
        <f>BK85</f>
        <v>0</v>
      </c>
      <c r="K85" s="41"/>
      <c r="L85" s="45"/>
      <c r="M85" s="96"/>
      <c r="N85" s="193"/>
      <c r="O85" s="97"/>
      <c r="P85" s="194">
        <f>SUM(P86:P90)</f>
        <v>0</v>
      </c>
      <c r="Q85" s="97"/>
      <c r="R85" s="194">
        <f>SUM(R86:R90)</f>
        <v>0</v>
      </c>
      <c r="S85" s="97"/>
      <c r="T85" s="195">
        <f>SUM(T86:T90)</f>
        <v>0</v>
      </c>
      <c r="U85" s="39"/>
      <c r="V85" s="39"/>
      <c r="W85" s="39"/>
      <c r="X85" s="39"/>
      <c r="Y85" s="39"/>
      <c r="Z85" s="39"/>
      <c r="AA85" s="39"/>
      <c r="AB85" s="39"/>
      <c r="AC85" s="39"/>
      <c r="AD85" s="39"/>
      <c r="AE85" s="39"/>
      <c r="AT85" s="18" t="s">
        <v>72</v>
      </c>
      <c r="AU85" s="18" t="s">
        <v>224</v>
      </c>
      <c r="BK85" s="196">
        <f>SUM(BK86:BK90)</f>
        <v>0</v>
      </c>
    </row>
    <row r="86" s="2" customFormat="1" ht="49.05" customHeight="1">
      <c r="A86" s="39"/>
      <c r="B86" s="40"/>
      <c r="C86" s="213" t="s">
        <v>80</v>
      </c>
      <c r="D86" s="213" t="s">
        <v>247</v>
      </c>
      <c r="E86" s="214" t="s">
        <v>4282</v>
      </c>
      <c r="F86" s="215" t="s">
        <v>4283</v>
      </c>
      <c r="G86" s="216" t="s">
        <v>258</v>
      </c>
      <c r="H86" s="217">
        <v>1</v>
      </c>
      <c r="I86" s="218"/>
      <c r="J86" s="219">
        <f>ROUND(I86*H86,2)</f>
        <v>0</v>
      </c>
      <c r="K86" s="215" t="s">
        <v>359</v>
      </c>
      <c r="L86" s="45"/>
      <c r="M86" s="220" t="s">
        <v>19</v>
      </c>
      <c r="N86" s="221"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391</v>
      </c>
      <c r="AT86" s="224" t="s">
        <v>247</v>
      </c>
      <c r="AU86" s="224" t="s">
        <v>73</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391</v>
      </c>
      <c r="BM86" s="224" t="s">
        <v>4695</v>
      </c>
    </row>
    <row r="87" s="2" customFormat="1" ht="62.7" customHeight="1">
      <c r="A87" s="39"/>
      <c r="B87" s="40"/>
      <c r="C87" s="213" t="s">
        <v>82</v>
      </c>
      <c r="D87" s="213" t="s">
        <v>247</v>
      </c>
      <c r="E87" s="214" t="s">
        <v>2409</v>
      </c>
      <c r="F87" s="215" t="s">
        <v>2410</v>
      </c>
      <c r="G87" s="216" t="s">
        <v>258</v>
      </c>
      <c r="H87" s="217">
        <v>1</v>
      </c>
      <c r="I87" s="218"/>
      <c r="J87" s="219">
        <f>ROUND(I87*H87,2)</f>
        <v>0</v>
      </c>
      <c r="K87" s="215" t="s">
        <v>359</v>
      </c>
      <c r="L87" s="45"/>
      <c r="M87" s="220" t="s">
        <v>19</v>
      </c>
      <c r="N87" s="221"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391</v>
      </c>
      <c r="AT87" s="224" t="s">
        <v>247</v>
      </c>
      <c r="AU87" s="224" t="s">
        <v>73</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391</v>
      </c>
      <c r="BM87" s="224" t="s">
        <v>4696</v>
      </c>
    </row>
    <row r="88" s="2" customFormat="1" ht="24.15" customHeight="1">
      <c r="A88" s="39"/>
      <c r="B88" s="40"/>
      <c r="C88" s="213" t="s">
        <v>243</v>
      </c>
      <c r="D88" s="213" t="s">
        <v>247</v>
      </c>
      <c r="E88" s="214" t="s">
        <v>4697</v>
      </c>
      <c r="F88" s="215" t="s">
        <v>4698</v>
      </c>
      <c r="G88" s="216" t="s">
        <v>258</v>
      </c>
      <c r="H88" s="217">
        <v>1</v>
      </c>
      <c r="I88" s="218"/>
      <c r="J88" s="219">
        <f>ROUND(I88*H88,2)</f>
        <v>0</v>
      </c>
      <c r="K88" s="215" t="s">
        <v>359</v>
      </c>
      <c r="L88" s="45"/>
      <c r="M88" s="220" t="s">
        <v>19</v>
      </c>
      <c r="N88" s="221"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391</v>
      </c>
      <c r="AT88" s="224" t="s">
        <v>247</v>
      </c>
      <c r="AU88" s="224" t="s">
        <v>73</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391</v>
      </c>
      <c r="BM88" s="224" t="s">
        <v>4699</v>
      </c>
    </row>
    <row r="89" s="2" customFormat="1">
      <c r="A89" s="39"/>
      <c r="B89" s="40"/>
      <c r="C89" s="41"/>
      <c r="D89" s="241" t="s">
        <v>282</v>
      </c>
      <c r="E89" s="41"/>
      <c r="F89" s="242" t="s">
        <v>4700</v>
      </c>
      <c r="G89" s="41"/>
      <c r="H89" s="41"/>
      <c r="I89" s="228"/>
      <c r="J89" s="41"/>
      <c r="K89" s="41"/>
      <c r="L89" s="45"/>
      <c r="M89" s="229"/>
      <c r="N89" s="230"/>
      <c r="O89" s="85"/>
      <c r="P89" s="85"/>
      <c r="Q89" s="85"/>
      <c r="R89" s="85"/>
      <c r="S89" s="85"/>
      <c r="T89" s="86"/>
      <c r="U89" s="39"/>
      <c r="V89" s="39"/>
      <c r="W89" s="39"/>
      <c r="X89" s="39"/>
      <c r="Y89" s="39"/>
      <c r="Z89" s="39"/>
      <c r="AA89" s="39"/>
      <c r="AB89" s="39"/>
      <c r="AC89" s="39"/>
      <c r="AD89" s="39"/>
      <c r="AE89" s="39"/>
      <c r="AT89" s="18" t="s">
        <v>282</v>
      </c>
      <c r="AU89" s="18" t="s">
        <v>73</v>
      </c>
    </row>
    <row r="90" s="2" customFormat="1" ht="16.5" customHeight="1">
      <c r="A90" s="39"/>
      <c r="B90" s="40"/>
      <c r="C90" s="213" t="s">
        <v>264</v>
      </c>
      <c r="D90" s="213" t="s">
        <v>247</v>
      </c>
      <c r="E90" s="214" t="s">
        <v>4701</v>
      </c>
      <c r="F90" s="215" t="s">
        <v>4702</v>
      </c>
      <c r="G90" s="216" t="s">
        <v>258</v>
      </c>
      <c r="H90" s="217">
        <v>1</v>
      </c>
      <c r="I90" s="218"/>
      <c r="J90" s="219">
        <f>ROUND(I90*H90,2)</f>
        <v>0</v>
      </c>
      <c r="K90" s="215" t="s">
        <v>359</v>
      </c>
      <c r="L90" s="45"/>
      <c r="M90" s="278" t="s">
        <v>19</v>
      </c>
      <c r="N90" s="279" t="s">
        <v>44</v>
      </c>
      <c r="O90" s="280"/>
      <c r="P90" s="281">
        <f>O90*H90</f>
        <v>0</v>
      </c>
      <c r="Q90" s="281">
        <v>0</v>
      </c>
      <c r="R90" s="281">
        <f>Q90*H90</f>
        <v>0</v>
      </c>
      <c r="S90" s="281">
        <v>0</v>
      </c>
      <c r="T90" s="282">
        <f>S90*H90</f>
        <v>0</v>
      </c>
      <c r="U90" s="39"/>
      <c r="V90" s="39"/>
      <c r="W90" s="39"/>
      <c r="X90" s="39"/>
      <c r="Y90" s="39"/>
      <c r="Z90" s="39"/>
      <c r="AA90" s="39"/>
      <c r="AB90" s="39"/>
      <c r="AC90" s="39"/>
      <c r="AD90" s="39"/>
      <c r="AE90" s="39"/>
      <c r="AR90" s="224" t="s">
        <v>391</v>
      </c>
      <c r="AT90" s="224" t="s">
        <v>247</v>
      </c>
      <c r="AU90" s="224" t="s">
        <v>73</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4703</v>
      </c>
    </row>
    <row r="91" s="2" customFormat="1" ht="6.96" customHeight="1">
      <c r="A91" s="39"/>
      <c r="B91" s="60"/>
      <c r="C91" s="61"/>
      <c r="D91" s="61"/>
      <c r="E91" s="61"/>
      <c r="F91" s="61"/>
      <c r="G91" s="61"/>
      <c r="H91" s="61"/>
      <c r="I91" s="61"/>
      <c r="J91" s="61"/>
      <c r="K91" s="61"/>
      <c r="L91" s="45"/>
      <c r="M91" s="39"/>
      <c r="O91" s="39"/>
      <c r="P91" s="39"/>
      <c r="Q91" s="39"/>
      <c r="R91" s="39"/>
      <c r="S91" s="39"/>
      <c r="T91" s="39"/>
      <c r="U91" s="39"/>
      <c r="V91" s="39"/>
      <c r="W91" s="39"/>
      <c r="X91" s="39"/>
      <c r="Y91" s="39"/>
      <c r="Z91" s="39"/>
      <c r="AA91" s="39"/>
      <c r="AB91" s="39"/>
      <c r="AC91" s="39"/>
      <c r="AD91" s="39"/>
      <c r="AE91" s="39"/>
    </row>
  </sheetData>
  <sheetProtection sheet="1" autoFilter="0" formatColumns="0" formatRows="0" objects="1" scenarios="1" spinCount="100000" saltValue="QX/zr7KzzBFMkbsVSx30imUW3tIGff0M2cSbuMjUB9gZkfbb1F+yPbQc3gklpb5+Qb1WHmsEJ6pS4IKOaGEwJg==" hashValue="hIRsCsLt+RdyFzSK+Dw/r+MeEGcWb3cF1n7hpdGxpSwB6OxnGnNs/2Zb0EvLjGURSpg8HCIxCPNh4rtmX1hzZQ==" algorithmName="SHA-512" password="CC35"/>
  <autoFilter ref="C84:K90"/>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4704</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ROUND((SUM(BE88:BE120)),  2)</f>
        <v>0</v>
      </c>
      <c r="G35" s="39"/>
      <c r="H35" s="39"/>
      <c r="I35" s="158">
        <v>0.20999999999999999</v>
      </c>
      <c r="J35" s="157">
        <f>ROUND(((SUM(BE88:BE120))*I35),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ROUND((SUM(BF88:BF120)),  2)</f>
        <v>0</v>
      </c>
      <c r="G36" s="39"/>
      <c r="H36" s="39"/>
      <c r="I36" s="158">
        <v>0.12</v>
      </c>
      <c r="J36" s="157">
        <f>ROUND(((SUM(BF88:BF120))*I36),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ROUND((SUM(BG88:BG120)),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ROUND((SUM(BH88:BH120)),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ROUND((SUM(BI88:BI120)),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4704</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4386</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4387</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4388</v>
      </c>
      <c r="E66" s="178"/>
      <c r="F66" s="178"/>
      <c r="G66" s="178"/>
      <c r="H66" s="178"/>
      <c r="I66" s="178"/>
      <c r="J66" s="179">
        <f>J118</f>
        <v>0</v>
      </c>
      <c r="K66" s="176"/>
      <c r="L66" s="180"/>
      <c r="S66" s="9"/>
      <c r="T66" s="9"/>
      <c r="U66" s="9"/>
      <c r="V66" s="9"/>
      <c r="W66" s="9"/>
      <c r="X66" s="9"/>
      <c r="Y66" s="9"/>
      <c r="Z66" s="9"/>
      <c r="AA66" s="9"/>
      <c r="AB66" s="9"/>
      <c r="AC66" s="9"/>
      <c r="AD66" s="9"/>
      <c r="AE66" s="9"/>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4704</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R01 - Infrastruktura</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Správa železnic, státní organizace, OŘ HK</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Martin Vánský</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P89+P118</f>
        <v>0</v>
      </c>
      <c r="Q88" s="97"/>
      <c r="R88" s="194">
        <f>R89+R118</f>
        <v>0</v>
      </c>
      <c r="S88" s="97"/>
      <c r="T88" s="195">
        <f>T89+T118</f>
        <v>0</v>
      </c>
      <c r="U88" s="39"/>
      <c r="V88" s="39"/>
      <c r="W88" s="39"/>
      <c r="X88" s="39"/>
      <c r="Y88" s="39"/>
      <c r="Z88" s="39"/>
      <c r="AA88" s="39"/>
      <c r="AB88" s="39"/>
      <c r="AC88" s="39"/>
      <c r="AD88" s="39"/>
      <c r="AE88" s="39"/>
      <c r="AT88" s="18" t="s">
        <v>72</v>
      </c>
      <c r="AU88" s="18" t="s">
        <v>224</v>
      </c>
      <c r="BK88" s="196">
        <f>BK89+BK118</f>
        <v>0</v>
      </c>
    </row>
    <row r="89" s="12" customFormat="1" ht="25.92" customHeight="1">
      <c r="A89" s="12"/>
      <c r="B89" s="197"/>
      <c r="C89" s="198"/>
      <c r="D89" s="199" t="s">
        <v>72</v>
      </c>
      <c r="E89" s="200" t="s">
        <v>88</v>
      </c>
      <c r="F89" s="200" t="s">
        <v>356</v>
      </c>
      <c r="G89" s="198"/>
      <c r="H89" s="198"/>
      <c r="I89" s="201"/>
      <c r="J89" s="202">
        <f>BK89</f>
        <v>0</v>
      </c>
      <c r="K89" s="198"/>
      <c r="L89" s="203"/>
      <c r="M89" s="204"/>
      <c r="N89" s="205"/>
      <c r="O89" s="205"/>
      <c r="P89" s="206">
        <f>P90</f>
        <v>0</v>
      </c>
      <c r="Q89" s="205"/>
      <c r="R89" s="206">
        <f>R90</f>
        <v>0</v>
      </c>
      <c r="S89" s="205"/>
      <c r="T89" s="207">
        <f>T90</f>
        <v>0</v>
      </c>
      <c r="U89" s="12"/>
      <c r="V89" s="12"/>
      <c r="W89" s="12"/>
      <c r="X89" s="12"/>
      <c r="Y89" s="12"/>
      <c r="Z89" s="12"/>
      <c r="AA89" s="12"/>
      <c r="AB89" s="12"/>
      <c r="AC89" s="12"/>
      <c r="AD89" s="12"/>
      <c r="AE89" s="12"/>
      <c r="AR89" s="208" t="s">
        <v>80</v>
      </c>
      <c r="AT89" s="209" t="s">
        <v>72</v>
      </c>
      <c r="AU89" s="209" t="s">
        <v>73</v>
      </c>
      <c r="AY89" s="208" t="s">
        <v>244</v>
      </c>
      <c r="BK89" s="210">
        <f>BK90</f>
        <v>0</v>
      </c>
    </row>
    <row r="90" s="12" customFormat="1" ht="22.8" customHeight="1">
      <c r="A90" s="12"/>
      <c r="B90" s="197"/>
      <c r="C90" s="198"/>
      <c r="D90" s="199" t="s">
        <v>72</v>
      </c>
      <c r="E90" s="211" t="s">
        <v>3263</v>
      </c>
      <c r="F90" s="211" t="s">
        <v>667</v>
      </c>
      <c r="G90" s="198"/>
      <c r="H90" s="198"/>
      <c r="I90" s="201"/>
      <c r="J90" s="212">
        <f>BK90</f>
        <v>0</v>
      </c>
      <c r="K90" s="198"/>
      <c r="L90" s="203"/>
      <c r="M90" s="204"/>
      <c r="N90" s="205"/>
      <c r="O90" s="205"/>
      <c r="P90" s="206">
        <f>SUM(P91:P117)</f>
        <v>0</v>
      </c>
      <c r="Q90" s="205"/>
      <c r="R90" s="206">
        <f>SUM(R91:R117)</f>
        <v>0</v>
      </c>
      <c r="S90" s="205"/>
      <c r="T90" s="207">
        <f>SUM(T91:T117)</f>
        <v>0</v>
      </c>
      <c r="U90" s="12"/>
      <c r="V90" s="12"/>
      <c r="W90" s="12"/>
      <c r="X90" s="12"/>
      <c r="Y90" s="12"/>
      <c r="Z90" s="12"/>
      <c r="AA90" s="12"/>
      <c r="AB90" s="12"/>
      <c r="AC90" s="12"/>
      <c r="AD90" s="12"/>
      <c r="AE90" s="12"/>
      <c r="AR90" s="208" t="s">
        <v>80</v>
      </c>
      <c r="AT90" s="209" t="s">
        <v>72</v>
      </c>
      <c r="AU90" s="209" t="s">
        <v>80</v>
      </c>
      <c r="AY90" s="208" t="s">
        <v>244</v>
      </c>
      <c r="BK90" s="210">
        <f>SUM(BK91:BK117)</f>
        <v>0</v>
      </c>
    </row>
    <row r="91" s="2" customFormat="1" ht="16.5" customHeight="1">
      <c r="A91" s="39"/>
      <c r="B91" s="40"/>
      <c r="C91" s="231" t="s">
        <v>80</v>
      </c>
      <c r="D91" s="231" t="s">
        <v>241</v>
      </c>
      <c r="E91" s="232" t="s">
        <v>936</v>
      </c>
      <c r="F91" s="233" t="s">
        <v>937</v>
      </c>
      <c r="G91" s="234" t="s">
        <v>250</v>
      </c>
      <c r="H91" s="235">
        <v>8</v>
      </c>
      <c r="I91" s="236"/>
      <c r="J91" s="237">
        <f>ROUND(I91*H91,2)</f>
        <v>0</v>
      </c>
      <c r="K91" s="233" t="s">
        <v>359</v>
      </c>
      <c r="L91" s="238"/>
      <c r="M91" s="239" t="s">
        <v>19</v>
      </c>
      <c r="N91" s="240"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364</v>
      </c>
      <c r="AT91" s="224" t="s">
        <v>241</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4705</v>
      </c>
    </row>
    <row r="92" s="2" customFormat="1" ht="44.25" customHeight="1">
      <c r="A92" s="39"/>
      <c r="B92" s="40"/>
      <c r="C92" s="213" t="s">
        <v>82</v>
      </c>
      <c r="D92" s="213" t="s">
        <v>247</v>
      </c>
      <c r="E92" s="214" t="s">
        <v>948</v>
      </c>
      <c r="F92" s="215" t="s">
        <v>949</v>
      </c>
      <c r="G92" s="216" t="s">
        <v>250</v>
      </c>
      <c r="H92" s="217">
        <v>8</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264</v>
      </c>
      <c r="AT92" s="224" t="s">
        <v>247</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264</v>
      </c>
      <c r="BM92" s="224" t="s">
        <v>4706</v>
      </c>
    </row>
    <row r="93" s="2" customFormat="1" ht="16.5" customHeight="1">
      <c r="A93" s="39"/>
      <c r="B93" s="40"/>
      <c r="C93" s="231" t="s">
        <v>243</v>
      </c>
      <c r="D93" s="231" t="s">
        <v>241</v>
      </c>
      <c r="E93" s="232" t="s">
        <v>4398</v>
      </c>
      <c r="F93" s="233" t="s">
        <v>4399</v>
      </c>
      <c r="G93" s="234" t="s">
        <v>4251</v>
      </c>
      <c r="H93" s="235">
        <v>40</v>
      </c>
      <c r="I93" s="236"/>
      <c r="J93" s="237">
        <f>ROUND(I93*H93,2)</f>
        <v>0</v>
      </c>
      <c r="K93" s="233" t="s">
        <v>359</v>
      </c>
      <c r="L93" s="238"/>
      <c r="M93" s="239" t="s">
        <v>19</v>
      </c>
      <c r="N93" s="240"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364</v>
      </c>
      <c r="AT93" s="224" t="s">
        <v>241</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4707</v>
      </c>
    </row>
    <row r="94" s="14" customFormat="1">
      <c r="A94" s="14"/>
      <c r="B94" s="253"/>
      <c r="C94" s="254"/>
      <c r="D94" s="241" t="s">
        <v>284</v>
      </c>
      <c r="E94" s="255" t="s">
        <v>19</v>
      </c>
      <c r="F94" s="256" t="s">
        <v>4401</v>
      </c>
      <c r="G94" s="254"/>
      <c r="H94" s="257">
        <v>40</v>
      </c>
      <c r="I94" s="258"/>
      <c r="J94" s="254"/>
      <c r="K94" s="254"/>
      <c r="L94" s="259"/>
      <c r="M94" s="260"/>
      <c r="N94" s="261"/>
      <c r="O94" s="261"/>
      <c r="P94" s="261"/>
      <c r="Q94" s="261"/>
      <c r="R94" s="261"/>
      <c r="S94" s="261"/>
      <c r="T94" s="262"/>
      <c r="U94" s="14"/>
      <c r="V94" s="14"/>
      <c r="W94" s="14"/>
      <c r="X94" s="14"/>
      <c r="Y94" s="14"/>
      <c r="Z94" s="14"/>
      <c r="AA94" s="14"/>
      <c r="AB94" s="14"/>
      <c r="AC94" s="14"/>
      <c r="AD94" s="14"/>
      <c r="AE94" s="14"/>
      <c r="AT94" s="263" t="s">
        <v>284</v>
      </c>
      <c r="AU94" s="263" t="s">
        <v>82</v>
      </c>
      <c r="AV94" s="14" t="s">
        <v>82</v>
      </c>
      <c r="AW94" s="14" t="s">
        <v>34</v>
      </c>
      <c r="AX94" s="14" t="s">
        <v>80</v>
      </c>
      <c r="AY94" s="263" t="s">
        <v>244</v>
      </c>
    </row>
    <row r="95" s="2" customFormat="1" ht="16.5" customHeight="1">
      <c r="A95" s="39"/>
      <c r="B95" s="40"/>
      <c r="C95" s="231" t="s">
        <v>264</v>
      </c>
      <c r="D95" s="231" t="s">
        <v>241</v>
      </c>
      <c r="E95" s="232" t="s">
        <v>4394</v>
      </c>
      <c r="F95" s="233" t="s">
        <v>4395</v>
      </c>
      <c r="G95" s="234" t="s">
        <v>258</v>
      </c>
      <c r="H95" s="235">
        <v>16</v>
      </c>
      <c r="I95" s="236"/>
      <c r="J95" s="237">
        <f>ROUND(I95*H95,2)</f>
        <v>0</v>
      </c>
      <c r="K95" s="233" t="s">
        <v>359</v>
      </c>
      <c r="L95" s="238"/>
      <c r="M95" s="239" t="s">
        <v>19</v>
      </c>
      <c r="N95" s="240"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364</v>
      </c>
      <c r="AT95" s="224" t="s">
        <v>241</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4708</v>
      </c>
    </row>
    <row r="96" s="14" customFormat="1">
      <c r="A96" s="14"/>
      <c r="B96" s="253"/>
      <c r="C96" s="254"/>
      <c r="D96" s="241" t="s">
        <v>284</v>
      </c>
      <c r="E96" s="255" t="s">
        <v>19</v>
      </c>
      <c r="F96" s="256" t="s">
        <v>4397</v>
      </c>
      <c r="G96" s="254"/>
      <c r="H96" s="257">
        <v>16</v>
      </c>
      <c r="I96" s="258"/>
      <c r="J96" s="254"/>
      <c r="K96" s="254"/>
      <c r="L96" s="259"/>
      <c r="M96" s="260"/>
      <c r="N96" s="261"/>
      <c r="O96" s="261"/>
      <c r="P96" s="261"/>
      <c r="Q96" s="261"/>
      <c r="R96" s="261"/>
      <c r="S96" s="261"/>
      <c r="T96" s="262"/>
      <c r="U96" s="14"/>
      <c r="V96" s="14"/>
      <c r="W96" s="14"/>
      <c r="X96" s="14"/>
      <c r="Y96" s="14"/>
      <c r="Z96" s="14"/>
      <c r="AA96" s="14"/>
      <c r="AB96" s="14"/>
      <c r="AC96" s="14"/>
      <c r="AD96" s="14"/>
      <c r="AE96" s="14"/>
      <c r="AT96" s="263" t="s">
        <v>284</v>
      </c>
      <c r="AU96" s="263" t="s">
        <v>82</v>
      </c>
      <c r="AV96" s="14" t="s">
        <v>82</v>
      </c>
      <c r="AW96" s="14" t="s">
        <v>34</v>
      </c>
      <c r="AX96" s="14" t="s">
        <v>80</v>
      </c>
      <c r="AY96" s="263" t="s">
        <v>244</v>
      </c>
    </row>
    <row r="97" s="2" customFormat="1" ht="16.5" customHeight="1">
      <c r="A97" s="39"/>
      <c r="B97" s="40"/>
      <c r="C97" s="231" t="s">
        <v>269</v>
      </c>
      <c r="D97" s="231" t="s">
        <v>241</v>
      </c>
      <c r="E97" s="232" t="s">
        <v>4389</v>
      </c>
      <c r="F97" s="233" t="s">
        <v>4390</v>
      </c>
      <c r="G97" s="234" t="s">
        <v>258</v>
      </c>
      <c r="H97" s="235">
        <v>24</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364</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4709</v>
      </c>
    </row>
    <row r="98" s="2" customFormat="1">
      <c r="A98" s="39"/>
      <c r="B98" s="40"/>
      <c r="C98" s="41"/>
      <c r="D98" s="241" t="s">
        <v>282</v>
      </c>
      <c r="E98" s="41"/>
      <c r="F98" s="242" t="s">
        <v>4392</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282</v>
      </c>
      <c r="AU98" s="18" t="s">
        <v>82</v>
      </c>
    </row>
    <row r="99" s="14" customFormat="1">
      <c r="A99" s="14"/>
      <c r="B99" s="253"/>
      <c r="C99" s="254"/>
      <c r="D99" s="241" t="s">
        <v>284</v>
      </c>
      <c r="E99" s="255" t="s">
        <v>19</v>
      </c>
      <c r="F99" s="256" t="s">
        <v>4393</v>
      </c>
      <c r="G99" s="254"/>
      <c r="H99" s="257">
        <v>24</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80</v>
      </c>
      <c r="AY99" s="263" t="s">
        <v>244</v>
      </c>
    </row>
    <row r="100" s="2" customFormat="1" ht="24.15" customHeight="1">
      <c r="A100" s="39"/>
      <c r="B100" s="40"/>
      <c r="C100" s="213" t="s">
        <v>275</v>
      </c>
      <c r="D100" s="213" t="s">
        <v>247</v>
      </c>
      <c r="E100" s="214" t="s">
        <v>4402</v>
      </c>
      <c r="F100" s="215" t="s">
        <v>4403</v>
      </c>
      <c r="G100" s="216" t="s">
        <v>250</v>
      </c>
      <c r="H100" s="217">
        <v>40</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391</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391</v>
      </c>
      <c r="BM100" s="224" t="s">
        <v>4710</v>
      </c>
    </row>
    <row r="101" s="2" customFormat="1" ht="16.5" customHeight="1">
      <c r="A101" s="39"/>
      <c r="B101" s="40"/>
      <c r="C101" s="213" t="s">
        <v>288</v>
      </c>
      <c r="D101" s="213" t="s">
        <v>247</v>
      </c>
      <c r="E101" s="214" t="s">
        <v>4407</v>
      </c>
      <c r="F101" s="215" t="s">
        <v>4408</v>
      </c>
      <c r="G101" s="216" t="s">
        <v>258</v>
      </c>
      <c r="H101" s="217">
        <v>4</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252</v>
      </c>
      <c r="AT101" s="224" t="s">
        <v>247</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252</v>
      </c>
      <c r="BM101" s="224" t="s">
        <v>4711</v>
      </c>
    </row>
    <row r="102" s="2" customFormat="1" ht="16.5" customHeight="1">
      <c r="A102" s="39"/>
      <c r="B102" s="40"/>
      <c r="C102" s="231" t="s">
        <v>263</v>
      </c>
      <c r="D102" s="231" t="s">
        <v>241</v>
      </c>
      <c r="E102" s="232" t="s">
        <v>4410</v>
      </c>
      <c r="F102" s="233" t="s">
        <v>4411</v>
      </c>
      <c r="G102" s="234" t="s">
        <v>258</v>
      </c>
      <c r="H102" s="235">
        <v>4</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4712</v>
      </c>
    </row>
    <row r="103" s="2" customFormat="1" ht="24.15" customHeight="1">
      <c r="A103" s="39"/>
      <c r="B103" s="40"/>
      <c r="C103" s="213" t="s">
        <v>302</v>
      </c>
      <c r="D103" s="213" t="s">
        <v>247</v>
      </c>
      <c r="E103" s="214" t="s">
        <v>4413</v>
      </c>
      <c r="F103" s="215" t="s">
        <v>4414</v>
      </c>
      <c r="G103" s="216" t="s">
        <v>250</v>
      </c>
      <c r="H103" s="217">
        <v>4</v>
      </c>
      <c r="I103" s="218"/>
      <c r="J103" s="219">
        <f>ROUND(I103*H103,2)</f>
        <v>0</v>
      </c>
      <c r="K103" s="215" t="s">
        <v>359</v>
      </c>
      <c r="L103" s="45"/>
      <c r="M103" s="220" t="s">
        <v>19</v>
      </c>
      <c r="N103" s="221"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252</v>
      </c>
      <c r="AT103" s="224" t="s">
        <v>247</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252</v>
      </c>
      <c r="BM103" s="224" t="s">
        <v>4713</v>
      </c>
    </row>
    <row r="104" s="2" customFormat="1" ht="16.5" customHeight="1">
      <c r="A104" s="39"/>
      <c r="B104" s="40"/>
      <c r="C104" s="231" t="s">
        <v>308</v>
      </c>
      <c r="D104" s="231" t="s">
        <v>241</v>
      </c>
      <c r="E104" s="232" t="s">
        <v>4416</v>
      </c>
      <c r="F104" s="233" t="s">
        <v>4417</v>
      </c>
      <c r="G104" s="234" t="s">
        <v>258</v>
      </c>
      <c r="H104" s="235">
        <v>4</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4714</v>
      </c>
    </row>
    <row r="105" s="2" customFormat="1" ht="16.5" customHeight="1">
      <c r="A105" s="39"/>
      <c r="B105" s="40"/>
      <c r="C105" s="213" t="s">
        <v>313</v>
      </c>
      <c r="D105" s="213" t="s">
        <v>247</v>
      </c>
      <c r="E105" s="214" t="s">
        <v>3322</v>
      </c>
      <c r="F105" s="215" t="s">
        <v>3323</v>
      </c>
      <c r="G105" s="216" t="s">
        <v>258</v>
      </c>
      <c r="H105" s="217">
        <v>4</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264</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264</v>
      </c>
      <c r="BM105" s="224" t="s">
        <v>4715</v>
      </c>
    </row>
    <row r="106" s="2" customFormat="1" ht="16.5" customHeight="1">
      <c r="A106" s="39"/>
      <c r="B106" s="40"/>
      <c r="C106" s="231" t="s">
        <v>8</v>
      </c>
      <c r="D106" s="231" t="s">
        <v>241</v>
      </c>
      <c r="E106" s="232" t="s">
        <v>4439</v>
      </c>
      <c r="F106" s="233" t="s">
        <v>4440</v>
      </c>
      <c r="G106" s="234" t="s">
        <v>258</v>
      </c>
      <c r="H106" s="235">
        <v>36</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4716</v>
      </c>
    </row>
    <row r="107" s="2" customFormat="1" ht="16.5" customHeight="1">
      <c r="A107" s="39"/>
      <c r="B107" s="40"/>
      <c r="C107" s="231" t="s">
        <v>322</v>
      </c>
      <c r="D107" s="231" t="s">
        <v>241</v>
      </c>
      <c r="E107" s="232" t="s">
        <v>4442</v>
      </c>
      <c r="F107" s="233" t="s">
        <v>4443</v>
      </c>
      <c r="G107" s="234" t="s">
        <v>258</v>
      </c>
      <c r="H107" s="235">
        <v>11</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4717</v>
      </c>
    </row>
    <row r="108" s="2" customFormat="1" ht="16.5" customHeight="1">
      <c r="A108" s="39"/>
      <c r="B108" s="40"/>
      <c r="C108" s="213" t="s">
        <v>327</v>
      </c>
      <c r="D108" s="213" t="s">
        <v>247</v>
      </c>
      <c r="E108" s="214" t="s">
        <v>4445</v>
      </c>
      <c r="F108" s="215" t="s">
        <v>4446</v>
      </c>
      <c r="G108" s="216" t="s">
        <v>258</v>
      </c>
      <c r="H108" s="217">
        <v>47</v>
      </c>
      <c r="I108" s="218"/>
      <c r="J108" s="219">
        <f>ROUND(I108*H108,2)</f>
        <v>0</v>
      </c>
      <c r="K108" s="215" t="s">
        <v>359</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264</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264</v>
      </c>
      <c r="BM108" s="224" t="s">
        <v>4718</v>
      </c>
    </row>
    <row r="109" s="14" customFormat="1">
      <c r="A109" s="14"/>
      <c r="B109" s="253"/>
      <c r="C109" s="254"/>
      <c r="D109" s="241" t="s">
        <v>284</v>
      </c>
      <c r="E109" s="255" t="s">
        <v>19</v>
      </c>
      <c r="F109" s="256" t="s">
        <v>4448</v>
      </c>
      <c r="G109" s="254"/>
      <c r="H109" s="257">
        <v>47</v>
      </c>
      <c r="I109" s="258"/>
      <c r="J109" s="254"/>
      <c r="K109" s="254"/>
      <c r="L109" s="259"/>
      <c r="M109" s="260"/>
      <c r="N109" s="261"/>
      <c r="O109" s="261"/>
      <c r="P109" s="261"/>
      <c r="Q109" s="261"/>
      <c r="R109" s="261"/>
      <c r="S109" s="261"/>
      <c r="T109" s="262"/>
      <c r="U109" s="14"/>
      <c r="V109" s="14"/>
      <c r="W109" s="14"/>
      <c r="X109" s="14"/>
      <c r="Y109" s="14"/>
      <c r="Z109" s="14"/>
      <c r="AA109" s="14"/>
      <c r="AB109" s="14"/>
      <c r="AC109" s="14"/>
      <c r="AD109" s="14"/>
      <c r="AE109" s="14"/>
      <c r="AT109" s="263" t="s">
        <v>284</v>
      </c>
      <c r="AU109" s="263" t="s">
        <v>82</v>
      </c>
      <c r="AV109" s="14" t="s">
        <v>82</v>
      </c>
      <c r="AW109" s="14" t="s">
        <v>34</v>
      </c>
      <c r="AX109" s="14" t="s">
        <v>80</v>
      </c>
      <c r="AY109" s="263" t="s">
        <v>244</v>
      </c>
    </row>
    <row r="110" s="2" customFormat="1" ht="16.5" customHeight="1">
      <c r="A110" s="39"/>
      <c r="B110" s="40"/>
      <c r="C110" s="231" t="s">
        <v>332</v>
      </c>
      <c r="D110" s="231" t="s">
        <v>241</v>
      </c>
      <c r="E110" s="232" t="s">
        <v>4420</v>
      </c>
      <c r="F110" s="233" t="s">
        <v>4421</v>
      </c>
      <c r="G110" s="234" t="s">
        <v>258</v>
      </c>
      <c r="H110" s="235">
        <v>4</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4719</v>
      </c>
    </row>
    <row r="111" s="2" customFormat="1" ht="16.5" customHeight="1">
      <c r="A111" s="39"/>
      <c r="B111" s="40"/>
      <c r="C111" s="231" t="s">
        <v>252</v>
      </c>
      <c r="D111" s="231" t="s">
        <v>241</v>
      </c>
      <c r="E111" s="232" t="s">
        <v>4427</v>
      </c>
      <c r="F111" s="233" t="s">
        <v>4428</v>
      </c>
      <c r="G111" s="234" t="s">
        <v>258</v>
      </c>
      <c r="H111" s="235">
        <v>4</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4720</v>
      </c>
    </row>
    <row r="112" s="2" customFormat="1" ht="16.5" customHeight="1">
      <c r="A112" s="39"/>
      <c r="B112" s="40"/>
      <c r="C112" s="231" t="s">
        <v>411</v>
      </c>
      <c r="D112" s="231" t="s">
        <v>241</v>
      </c>
      <c r="E112" s="232" t="s">
        <v>4430</v>
      </c>
      <c r="F112" s="233" t="s">
        <v>4431</v>
      </c>
      <c r="G112" s="234" t="s">
        <v>258</v>
      </c>
      <c r="H112" s="235">
        <v>4</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364</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4721</v>
      </c>
    </row>
    <row r="113" s="2" customFormat="1" ht="16.5" customHeight="1">
      <c r="A113" s="39"/>
      <c r="B113" s="40"/>
      <c r="C113" s="231" t="s">
        <v>416</v>
      </c>
      <c r="D113" s="231" t="s">
        <v>241</v>
      </c>
      <c r="E113" s="232" t="s">
        <v>4423</v>
      </c>
      <c r="F113" s="233" t="s">
        <v>4424</v>
      </c>
      <c r="G113" s="234" t="s">
        <v>258</v>
      </c>
      <c r="H113" s="235">
        <v>8</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364</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4722</v>
      </c>
    </row>
    <row r="114" s="14" customFormat="1">
      <c r="A114" s="14"/>
      <c r="B114" s="253"/>
      <c r="C114" s="254"/>
      <c r="D114" s="241" t="s">
        <v>284</v>
      </c>
      <c r="E114" s="255" t="s">
        <v>19</v>
      </c>
      <c r="F114" s="256" t="s">
        <v>4426</v>
      </c>
      <c r="G114" s="254"/>
      <c r="H114" s="257">
        <v>8</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80</v>
      </c>
      <c r="AY114" s="263" t="s">
        <v>244</v>
      </c>
    </row>
    <row r="115" s="2" customFormat="1" ht="24.15" customHeight="1">
      <c r="A115" s="39"/>
      <c r="B115" s="40"/>
      <c r="C115" s="213" t="s">
        <v>420</v>
      </c>
      <c r="D115" s="213" t="s">
        <v>247</v>
      </c>
      <c r="E115" s="214" t="s">
        <v>4436</v>
      </c>
      <c r="F115" s="215" t="s">
        <v>4437</v>
      </c>
      <c r="G115" s="216" t="s">
        <v>258</v>
      </c>
      <c r="H115" s="217">
        <v>4</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252</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252</v>
      </c>
      <c r="BM115" s="224" t="s">
        <v>4723</v>
      </c>
    </row>
    <row r="116" s="2" customFormat="1" ht="16.5" customHeight="1">
      <c r="A116" s="39"/>
      <c r="B116" s="40"/>
      <c r="C116" s="231" t="s">
        <v>424</v>
      </c>
      <c r="D116" s="231" t="s">
        <v>241</v>
      </c>
      <c r="E116" s="232" t="s">
        <v>4433</v>
      </c>
      <c r="F116" s="233" t="s">
        <v>4434</v>
      </c>
      <c r="G116" s="234" t="s">
        <v>258</v>
      </c>
      <c r="H116" s="235">
        <v>4</v>
      </c>
      <c r="I116" s="236"/>
      <c r="J116" s="237">
        <f>ROUND(I116*H116,2)</f>
        <v>0</v>
      </c>
      <c r="K116" s="233" t="s">
        <v>359</v>
      </c>
      <c r="L116" s="238"/>
      <c r="M116" s="239" t="s">
        <v>19</v>
      </c>
      <c r="N116" s="240"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364</v>
      </c>
      <c r="AT116" s="224" t="s">
        <v>241</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279</v>
      </c>
      <c r="BM116" s="224" t="s">
        <v>4724</v>
      </c>
    </row>
    <row r="117" s="2" customFormat="1" ht="16.5" customHeight="1">
      <c r="A117" s="39"/>
      <c r="B117" s="40"/>
      <c r="C117" s="213" t="s">
        <v>7</v>
      </c>
      <c r="D117" s="213" t="s">
        <v>247</v>
      </c>
      <c r="E117" s="214" t="s">
        <v>3328</v>
      </c>
      <c r="F117" s="215" t="s">
        <v>3329</v>
      </c>
      <c r="G117" s="216" t="s">
        <v>258</v>
      </c>
      <c r="H117" s="217">
        <v>4</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252</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252</v>
      </c>
      <c r="BM117" s="224" t="s">
        <v>4725</v>
      </c>
    </row>
    <row r="118" s="12" customFormat="1" ht="25.92" customHeight="1">
      <c r="A118" s="12"/>
      <c r="B118" s="197"/>
      <c r="C118" s="198"/>
      <c r="D118" s="199" t="s">
        <v>72</v>
      </c>
      <c r="E118" s="200" t="s">
        <v>572</v>
      </c>
      <c r="F118" s="200" t="s">
        <v>3331</v>
      </c>
      <c r="G118" s="198"/>
      <c r="H118" s="198"/>
      <c r="I118" s="201"/>
      <c r="J118" s="202">
        <f>BK118</f>
        <v>0</v>
      </c>
      <c r="K118" s="198"/>
      <c r="L118" s="203"/>
      <c r="M118" s="204"/>
      <c r="N118" s="205"/>
      <c r="O118" s="205"/>
      <c r="P118" s="206">
        <f>SUM(P119:P120)</f>
        <v>0</v>
      </c>
      <c r="Q118" s="205"/>
      <c r="R118" s="206">
        <f>SUM(R119:R120)</f>
        <v>0</v>
      </c>
      <c r="S118" s="205"/>
      <c r="T118" s="207">
        <f>SUM(T119:T120)</f>
        <v>0</v>
      </c>
      <c r="U118" s="12"/>
      <c r="V118" s="12"/>
      <c r="W118" s="12"/>
      <c r="X118" s="12"/>
      <c r="Y118" s="12"/>
      <c r="Z118" s="12"/>
      <c r="AA118" s="12"/>
      <c r="AB118" s="12"/>
      <c r="AC118" s="12"/>
      <c r="AD118" s="12"/>
      <c r="AE118" s="12"/>
      <c r="AR118" s="208" t="s">
        <v>80</v>
      </c>
      <c r="AT118" s="209" t="s">
        <v>72</v>
      </c>
      <c r="AU118" s="209" t="s">
        <v>73</v>
      </c>
      <c r="AY118" s="208" t="s">
        <v>244</v>
      </c>
      <c r="BK118" s="210">
        <f>SUM(BK119:BK120)</f>
        <v>0</v>
      </c>
    </row>
    <row r="119" s="2" customFormat="1" ht="24.15" customHeight="1">
      <c r="A119" s="39"/>
      <c r="B119" s="40"/>
      <c r="C119" s="213" t="s">
        <v>431</v>
      </c>
      <c r="D119" s="213" t="s">
        <v>247</v>
      </c>
      <c r="E119" s="214" t="s">
        <v>2031</v>
      </c>
      <c r="F119" s="215" t="s">
        <v>2032</v>
      </c>
      <c r="G119" s="216" t="s">
        <v>611</v>
      </c>
      <c r="H119" s="217">
        <v>8</v>
      </c>
      <c r="I119" s="218"/>
      <c r="J119" s="219">
        <f>ROUND(I119*H119,2)</f>
        <v>0</v>
      </c>
      <c r="K119" s="215" t="s">
        <v>359</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391</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391</v>
      </c>
      <c r="BM119" s="224" t="s">
        <v>4726</v>
      </c>
    </row>
    <row r="120" s="2" customFormat="1" ht="21.75" customHeight="1">
      <c r="A120" s="39"/>
      <c r="B120" s="40"/>
      <c r="C120" s="213" t="s">
        <v>437</v>
      </c>
      <c r="D120" s="213" t="s">
        <v>247</v>
      </c>
      <c r="E120" s="214" t="s">
        <v>609</v>
      </c>
      <c r="F120" s="215" t="s">
        <v>610</v>
      </c>
      <c r="G120" s="216" t="s">
        <v>611</v>
      </c>
      <c r="H120" s="217">
        <v>16</v>
      </c>
      <c r="I120" s="218"/>
      <c r="J120" s="219">
        <f>ROUND(I120*H120,2)</f>
        <v>0</v>
      </c>
      <c r="K120" s="215" t="s">
        <v>359</v>
      </c>
      <c r="L120" s="45"/>
      <c r="M120" s="278" t="s">
        <v>19</v>
      </c>
      <c r="N120" s="279" t="s">
        <v>44</v>
      </c>
      <c r="O120" s="280"/>
      <c r="P120" s="281">
        <f>O120*H120</f>
        <v>0</v>
      </c>
      <c r="Q120" s="281">
        <v>0</v>
      </c>
      <c r="R120" s="281">
        <f>Q120*H120</f>
        <v>0</v>
      </c>
      <c r="S120" s="281">
        <v>0</v>
      </c>
      <c r="T120" s="282">
        <f>S120*H120</f>
        <v>0</v>
      </c>
      <c r="U120" s="39"/>
      <c r="V120" s="39"/>
      <c r="W120" s="39"/>
      <c r="X120" s="39"/>
      <c r="Y120" s="39"/>
      <c r="Z120" s="39"/>
      <c r="AA120" s="39"/>
      <c r="AB120" s="39"/>
      <c r="AC120" s="39"/>
      <c r="AD120" s="39"/>
      <c r="AE120" s="39"/>
      <c r="AR120" s="224" t="s">
        <v>391</v>
      </c>
      <c r="AT120" s="224" t="s">
        <v>247</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391</v>
      </c>
      <c r="BM120" s="224" t="s">
        <v>4727</v>
      </c>
    </row>
    <row r="121" s="2" customFormat="1" ht="6.96" customHeight="1">
      <c r="A121" s="39"/>
      <c r="B121" s="60"/>
      <c r="C121" s="61"/>
      <c r="D121" s="61"/>
      <c r="E121" s="61"/>
      <c r="F121" s="61"/>
      <c r="G121" s="61"/>
      <c r="H121" s="61"/>
      <c r="I121" s="61"/>
      <c r="J121" s="61"/>
      <c r="K121" s="61"/>
      <c r="L121" s="45"/>
      <c r="M121" s="39"/>
      <c r="O121" s="39"/>
      <c r="P121" s="39"/>
      <c r="Q121" s="39"/>
      <c r="R121" s="39"/>
      <c r="S121" s="39"/>
      <c r="T121" s="39"/>
      <c r="U121" s="39"/>
      <c r="V121" s="39"/>
      <c r="W121" s="39"/>
      <c r="X121" s="39"/>
      <c r="Y121" s="39"/>
      <c r="Z121" s="39"/>
      <c r="AA121" s="39"/>
      <c r="AB121" s="39"/>
      <c r="AC121" s="39"/>
      <c r="AD121" s="39"/>
      <c r="AE121" s="39"/>
    </row>
  </sheetData>
  <sheetProtection sheet="1" autoFilter="0" formatColumns="0" formatRows="0" objects="1" scenarios="1" spinCount="100000" saltValue="x86pOMsldwil+wim9MpgMMJ8JbYQg330h97YYtsWwkBHilfBmwgiXt+KKv+OvclqqHuLVm4Q/WhEpirlg+8TiA==" hashValue="mcuUi7GWL6utVlCYYlp/yI/VmavmGbVsLpPqMe6ICKnkjr20gcxQDSkwODCk1Ogq+phtPnP0ZngQ/vjOcKZaaA==" algorithmName="SHA-512" password="CC35"/>
  <autoFilter ref="C87:K120"/>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188</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4704</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ROUND((SUM(BE88:BE105)),  2)</f>
        <v>0</v>
      </c>
      <c r="G35" s="39"/>
      <c r="H35" s="39"/>
      <c r="I35" s="158">
        <v>0.20999999999999999</v>
      </c>
      <c r="J35" s="157">
        <f>ROUND(((SUM(BE88:BE105))*I35),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ROUND((SUM(BF88:BF105)),  2)</f>
        <v>0</v>
      </c>
      <c r="G36" s="39"/>
      <c r="H36" s="39"/>
      <c r="I36" s="158">
        <v>0.12</v>
      </c>
      <c r="J36" s="157">
        <f>ROUND(((SUM(BF88:BF105))*I36),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ROUND((SUM(BG88:BG105)),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ROUND((SUM(BH88:BH105)),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ROUND((SUM(BI88:BI105)),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4704</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4451</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4452</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4453</v>
      </c>
      <c r="E66" s="183"/>
      <c r="F66" s="183"/>
      <c r="G66" s="183"/>
      <c r="H66" s="183"/>
      <c r="I66" s="183"/>
      <c r="J66" s="184">
        <f>J96</f>
        <v>0</v>
      </c>
      <c r="K66" s="126"/>
      <c r="L66" s="185"/>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4704</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R02 - Stavební část</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 xml:space="preserve"> </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Pavel Pospíšil, DiS.</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f>
        <v>0</v>
      </c>
      <c r="Q88" s="97"/>
      <c r="R88" s="194">
        <f>R89</f>
        <v>0.0034999999999999996</v>
      </c>
      <c r="S88" s="97"/>
      <c r="T88" s="195">
        <f>T89</f>
        <v>0</v>
      </c>
      <c r="U88" s="39"/>
      <c r="V88" s="39"/>
      <c r="W88" s="39"/>
      <c r="X88" s="39"/>
      <c r="Y88" s="39"/>
      <c r="Z88" s="39"/>
      <c r="AA88" s="39"/>
      <c r="AB88" s="39"/>
      <c r="AC88" s="39"/>
      <c r="AD88" s="39"/>
      <c r="AE88" s="39"/>
      <c r="AT88" s="18" t="s">
        <v>72</v>
      </c>
      <c r="AU88" s="18" t="s">
        <v>224</v>
      </c>
      <c r="BK88" s="196">
        <f>BK89</f>
        <v>0</v>
      </c>
    </row>
    <row r="89" s="12" customFormat="1" ht="25.92" customHeight="1">
      <c r="A89" s="12"/>
      <c r="B89" s="197"/>
      <c r="C89" s="198"/>
      <c r="D89" s="199" t="s">
        <v>72</v>
      </c>
      <c r="E89" s="200" t="s">
        <v>84</v>
      </c>
      <c r="F89" s="200" t="s">
        <v>2357</v>
      </c>
      <c r="G89" s="198"/>
      <c r="H89" s="198"/>
      <c r="I89" s="201"/>
      <c r="J89" s="202">
        <f>BK89</f>
        <v>0</v>
      </c>
      <c r="K89" s="198"/>
      <c r="L89" s="203"/>
      <c r="M89" s="204"/>
      <c r="N89" s="205"/>
      <c r="O89" s="205"/>
      <c r="P89" s="206">
        <f>P90+P96</f>
        <v>0</v>
      </c>
      <c r="Q89" s="205"/>
      <c r="R89" s="206">
        <f>R90+R96</f>
        <v>0.0034999999999999996</v>
      </c>
      <c r="S89" s="205"/>
      <c r="T89" s="207">
        <f>T90+T96</f>
        <v>0</v>
      </c>
      <c r="U89" s="12"/>
      <c r="V89" s="12"/>
      <c r="W89" s="12"/>
      <c r="X89" s="12"/>
      <c r="Y89" s="12"/>
      <c r="Z89" s="12"/>
      <c r="AA89" s="12"/>
      <c r="AB89" s="12"/>
      <c r="AC89" s="12"/>
      <c r="AD89" s="12"/>
      <c r="AE89" s="12"/>
      <c r="AR89" s="208" t="s">
        <v>80</v>
      </c>
      <c r="AT89" s="209" t="s">
        <v>72</v>
      </c>
      <c r="AU89" s="209" t="s">
        <v>73</v>
      </c>
      <c r="AY89" s="208" t="s">
        <v>244</v>
      </c>
      <c r="BK89" s="210">
        <f>BK90+BK96</f>
        <v>0</v>
      </c>
    </row>
    <row r="90" s="12" customFormat="1" ht="22.8" customHeight="1">
      <c r="A90" s="12"/>
      <c r="B90" s="197"/>
      <c r="C90" s="198"/>
      <c r="D90" s="199" t="s">
        <v>72</v>
      </c>
      <c r="E90" s="211" t="s">
        <v>3029</v>
      </c>
      <c r="F90" s="211" t="s">
        <v>4454</v>
      </c>
      <c r="G90" s="198"/>
      <c r="H90" s="198"/>
      <c r="I90" s="201"/>
      <c r="J90" s="212">
        <f>BK90</f>
        <v>0</v>
      </c>
      <c r="K90" s="198"/>
      <c r="L90" s="203"/>
      <c r="M90" s="204"/>
      <c r="N90" s="205"/>
      <c r="O90" s="205"/>
      <c r="P90" s="206">
        <f>SUM(P91:P95)</f>
        <v>0</v>
      </c>
      <c r="Q90" s="205"/>
      <c r="R90" s="206">
        <f>SUM(R91:R95)</f>
        <v>0</v>
      </c>
      <c r="S90" s="205"/>
      <c r="T90" s="207">
        <f>SUM(T91:T95)</f>
        <v>0</v>
      </c>
      <c r="U90" s="12"/>
      <c r="V90" s="12"/>
      <c r="W90" s="12"/>
      <c r="X90" s="12"/>
      <c r="Y90" s="12"/>
      <c r="Z90" s="12"/>
      <c r="AA90" s="12"/>
      <c r="AB90" s="12"/>
      <c r="AC90" s="12"/>
      <c r="AD90" s="12"/>
      <c r="AE90" s="12"/>
      <c r="AR90" s="208" t="s">
        <v>80</v>
      </c>
      <c r="AT90" s="209" t="s">
        <v>72</v>
      </c>
      <c r="AU90" s="209" t="s">
        <v>80</v>
      </c>
      <c r="AY90" s="208" t="s">
        <v>244</v>
      </c>
      <c r="BK90" s="210">
        <f>SUM(BK91:BK95)</f>
        <v>0</v>
      </c>
    </row>
    <row r="91" s="2" customFormat="1" ht="33" customHeight="1">
      <c r="A91" s="39"/>
      <c r="B91" s="40"/>
      <c r="C91" s="213" t="s">
        <v>80</v>
      </c>
      <c r="D91" s="213" t="s">
        <v>247</v>
      </c>
      <c r="E91" s="214" t="s">
        <v>4455</v>
      </c>
      <c r="F91" s="215" t="s">
        <v>4456</v>
      </c>
      <c r="G91" s="216" t="s">
        <v>250</v>
      </c>
      <c r="H91" s="217">
        <v>8</v>
      </c>
      <c r="I91" s="218"/>
      <c r="J91" s="219">
        <f>ROUND(I91*H91,2)</f>
        <v>0</v>
      </c>
      <c r="K91" s="215" t="s">
        <v>251</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279</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4457</v>
      </c>
    </row>
    <row r="92" s="2" customFormat="1">
      <c r="A92" s="39"/>
      <c r="B92" s="40"/>
      <c r="C92" s="41"/>
      <c r="D92" s="226" t="s">
        <v>254</v>
      </c>
      <c r="E92" s="41"/>
      <c r="F92" s="227" t="s">
        <v>4458</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254</v>
      </c>
      <c r="AU92" s="18" t="s">
        <v>82</v>
      </c>
    </row>
    <row r="93" s="2" customFormat="1">
      <c r="A93" s="39"/>
      <c r="B93" s="40"/>
      <c r="C93" s="41"/>
      <c r="D93" s="241" t="s">
        <v>282</v>
      </c>
      <c r="E93" s="41"/>
      <c r="F93" s="242" t="s">
        <v>4459</v>
      </c>
      <c r="G93" s="41"/>
      <c r="H93" s="41"/>
      <c r="I93" s="228"/>
      <c r="J93" s="41"/>
      <c r="K93" s="41"/>
      <c r="L93" s="45"/>
      <c r="M93" s="229"/>
      <c r="N93" s="230"/>
      <c r="O93" s="85"/>
      <c r="P93" s="85"/>
      <c r="Q93" s="85"/>
      <c r="R93" s="85"/>
      <c r="S93" s="85"/>
      <c r="T93" s="86"/>
      <c r="U93" s="39"/>
      <c r="V93" s="39"/>
      <c r="W93" s="39"/>
      <c r="X93" s="39"/>
      <c r="Y93" s="39"/>
      <c r="Z93" s="39"/>
      <c r="AA93" s="39"/>
      <c r="AB93" s="39"/>
      <c r="AC93" s="39"/>
      <c r="AD93" s="39"/>
      <c r="AE93" s="39"/>
      <c r="AT93" s="18" t="s">
        <v>282</v>
      </c>
      <c r="AU93" s="18" t="s">
        <v>82</v>
      </c>
    </row>
    <row r="94" s="2" customFormat="1" ht="33" customHeight="1">
      <c r="A94" s="39"/>
      <c r="B94" s="40"/>
      <c r="C94" s="213" t="s">
        <v>82</v>
      </c>
      <c r="D94" s="213" t="s">
        <v>247</v>
      </c>
      <c r="E94" s="214" t="s">
        <v>4460</v>
      </c>
      <c r="F94" s="215" t="s">
        <v>4461</v>
      </c>
      <c r="G94" s="216" t="s">
        <v>250</v>
      </c>
      <c r="H94" s="217">
        <v>8</v>
      </c>
      <c r="I94" s="218"/>
      <c r="J94" s="219">
        <f>ROUND(I94*H94,2)</f>
        <v>0</v>
      </c>
      <c r="K94" s="215" t="s">
        <v>251</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279</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4462</v>
      </c>
    </row>
    <row r="95" s="2" customFormat="1">
      <c r="A95" s="39"/>
      <c r="B95" s="40"/>
      <c r="C95" s="41"/>
      <c r="D95" s="226" t="s">
        <v>254</v>
      </c>
      <c r="E95" s="41"/>
      <c r="F95" s="227" t="s">
        <v>4463</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254</v>
      </c>
      <c r="AU95" s="18" t="s">
        <v>82</v>
      </c>
    </row>
    <row r="96" s="12" customFormat="1" ht="22.8" customHeight="1">
      <c r="A96" s="12"/>
      <c r="B96" s="197"/>
      <c r="C96" s="198"/>
      <c r="D96" s="199" t="s">
        <v>72</v>
      </c>
      <c r="E96" s="211" t="s">
        <v>3076</v>
      </c>
      <c r="F96" s="211" t="s">
        <v>4464</v>
      </c>
      <c r="G96" s="198"/>
      <c r="H96" s="198"/>
      <c r="I96" s="201"/>
      <c r="J96" s="212">
        <f>BK96</f>
        <v>0</v>
      </c>
      <c r="K96" s="198"/>
      <c r="L96" s="203"/>
      <c r="M96" s="204"/>
      <c r="N96" s="205"/>
      <c r="O96" s="205"/>
      <c r="P96" s="206">
        <f>SUM(P97:P105)</f>
        <v>0</v>
      </c>
      <c r="Q96" s="205"/>
      <c r="R96" s="206">
        <f>SUM(R97:R105)</f>
        <v>0.0034999999999999996</v>
      </c>
      <c r="S96" s="205"/>
      <c r="T96" s="207">
        <f>SUM(T97:T105)</f>
        <v>0</v>
      </c>
      <c r="U96" s="12"/>
      <c r="V96" s="12"/>
      <c r="W96" s="12"/>
      <c r="X96" s="12"/>
      <c r="Y96" s="12"/>
      <c r="Z96" s="12"/>
      <c r="AA96" s="12"/>
      <c r="AB96" s="12"/>
      <c r="AC96" s="12"/>
      <c r="AD96" s="12"/>
      <c r="AE96" s="12"/>
      <c r="AR96" s="208" t="s">
        <v>80</v>
      </c>
      <c r="AT96" s="209" t="s">
        <v>72</v>
      </c>
      <c r="AU96" s="209" t="s">
        <v>80</v>
      </c>
      <c r="AY96" s="208" t="s">
        <v>244</v>
      </c>
      <c r="BK96" s="210">
        <f>SUM(BK97:BK105)</f>
        <v>0</v>
      </c>
    </row>
    <row r="97" s="2" customFormat="1" ht="21.75" customHeight="1">
      <c r="A97" s="39"/>
      <c r="B97" s="40"/>
      <c r="C97" s="213" t="s">
        <v>243</v>
      </c>
      <c r="D97" s="213" t="s">
        <v>247</v>
      </c>
      <c r="E97" s="214" t="s">
        <v>4465</v>
      </c>
      <c r="F97" s="215" t="s">
        <v>4466</v>
      </c>
      <c r="G97" s="216" t="s">
        <v>339</v>
      </c>
      <c r="H97" s="217">
        <v>20</v>
      </c>
      <c r="I97" s="218"/>
      <c r="J97" s="219">
        <f>ROUND(I97*H97,2)</f>
        <v>0</v>
      </c>
      <c r="K97" s="215" t="s">
        <v>251</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264</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264</v>
      </c>
      <c r="BM97" s="224" t="s">
        <v>4467</v>
      </c>
    </row>
    <row r="98" s="2" customFormat="1">
      <c r="A98" s="39"/>
      <c r="B98" s="40"/>
      <c r="C98" s="41"/>
      <c r="D98" s="226" t="s">
        <v>254</v>
      </c>
      <c r="E98" s="41"/>
      <c r="F98" s="227" t="s">
        <v>4468</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254</v>
      </c>
      <c r="AU98" s="18" t="s">
        <v>82</v>
      </c>
    </row>
    <row r="99" s="2" customFormat="1" ht="16.5" customHeight="1">
      <c r="A99" s="39"/>
      <c r="B99" s="40"/>
      <c r="C99" s="231" t="s">
        <v>264</v>
      </c>
      <c r="D99" s="231" t="s">
        <v>241</v>
      </c>
      <c r="E99" s="232" t="s">
        <v>4469</v>
      </c>
      <c r="F99" s="233" t="s">
        <v>4470</v>
      </c>
      <c r="G99" s="234" t="s">
        <v>4251</v>
      </c>
      <c r="H99" s="235">
        <v>2</v>
      </c>
      <c r="I99" s="236"/>
      <c r="J99" s="237">
        <f>ROUND(I99*H99,2)</f>
        <v>0</v>
      </c>
      <c r="K99" s="233" t="s">
        <v>251</v>
      </c>
      <c r="L99" s="238"/>
      <c r="M99" s="239" t="s">
        <v>19</v>
      </c>
      <c r="N99" s="240" t="s">
        <v>44</v>
      </c>
      <c r="O99" s="85"/>
      <c r="P99" s="222">
        <f>O99*H99</f>
        <v>0</v>
      </c>
      <c r="Q99" s="222">
        <v>0.001</v>
      </c>
      <c r="R99" s="222">
        <f>Q99*H99</f>
        <v>0.002</v>
      </c>
      <c r="S99" s="222">
        <v>0</v>
      </c>
      <c r="T99" s="223">
        <f>S99*H99</f>
        <v>0</v>
      </c>
      <c r="U99" s="39"/>
      <c r="V99" s="39"/>
      <c r="W99" s="39"/>
      <c r="X99" s="39"/>
      <c r="Y99" s="39"/>
      <c r="Z99" s="39"/>
      <c r="AA99" s="39"/>
      <c r="AB99" s="39"/>
      <c r="AC99" s="39"/>
      <c r="AD99" s="39"/>
      <c r="AE99" s="39"/>
      <c r="AR99" s="224" t="s">
        <v>263</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264</v>
      </c>
      <c r="BM99" s="224" t="s">
        <v>4471</v>
      </c>
    </row>
    <row r="100" s="2" customFormat="1">
      <c r="A100" s="39"/>
      <c r="B100" s="40"/>
      <c r="C100" s="41"/>
      <c r="D100" s="241" t="s">
        <v>282</v>
      </c>
      <c r="E100" s="41"/>
      <c r="F100" s="242" t="s">
        <v>4472</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282</v>
      </c>
      <c r="AU100" s="18" t="s">
        <v>82</v>
      </c>
    </row>
    <row r="101" s="2" customFormat="1" ht="16.5" customHeight="1">
      <c r="A101" s="39"/>
      <c r="B101" s="40"/>
      <c r="C101" s="231" t="s">
        <v>269</v>
      </c>
      <c r="D101" s="231" t="s">
        <v>241</v>
      </c>
      <c r="E101" s="232" t="s">
        <v>4473</v>
      </c>
      <c r="F101" s="233" t="s">
        <v>4474</v>
      </c>
      <c r="G101" s="234" t="s">
        <v>339</v>
      </c>
      <c r="H101" s="235">
        <v>5</v>
      </c>
      <c r="I101" s="236"/>
      <c r="J101" s="237">
        <f>ROUND(I101*H101,2)</f>
        <v>0</v>
      </c>
      <c r="K101" s="233" t="s">
        <v>251</v>
      </c>
      <c r="L101" s="238"/>
      <c r="M101" s="239" t="s">
        <v>19</v>
      </c>
      <c r="N101" s="240" t="s">
        <v>44</v>
      </c>
      <c r="O101" s="85"/>
      <c r="P101" s="222">
        <f>O101*H101</f>
        <v>0</v>
      </c>
      <c r="Q101" s="222">
        <v>0.00029999999999999997</v>
      </c>
      <c r="R101" s="222">
        <f>Q101*H101</f>
        <v>0.0014999999999999998</v>
      </c>
      <c r="S101" s="222">
        <v>0</v>
      </c>
      <c r="T101" s="223">
        <f>S101*H101</f>
        <v>0</v>
      </c>
      <c r="U101" s="39"/>
      <c r="V101" s="39"/>
      <c r="W101" s="39"/>
      <c r="X101" s="39"/>
      <c r="Y101" s="39"/>
      <c r="Z101" s="39"/>
      <c r="AA101" s="39"/>
      <c r="AB101" s="39"/>
      <c r="AC101" s="39"/>
      <c r="AD101" s="39"/>
      <c r="AE101" s="39"/>
      <c r="AR101" s="224" t="s">
        <v>263</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264</v>
      </c>
      <c r="BM101" s="224" t="s">
        <v>4475</v>
      </c>
    </row>
    <row r="102" s="2" customFormat="1">
      <c r="A102" s="39"/>
      <c r="B102" s="40"/>
      <c r="C102" s="41"/>
      <c r="D102" s="241" t="s">
        <v>282</v>
      </c>
      <c r="E102" s="41"/>
      <c r="F102" s="242" t="s">
        <v>4476</v>
      </c>
      <c r="G102" s="41"/>
      <c r="H102" s="41"/>
      <c r="I102" s="228"/>
      <c r="J102" s="41"/>
      <c r="K102" s="41"/>
      <c r="L102" s="45"/>
      <c r="M102" s="229"/>
      <c r="N102" s="230"/>
      <c r="O102" s="85"/>
      <c r="P102" s="85"/>
      <c r="Q102" s="85"/>
      <c r="R102" s="85"/>
      <c r="S102" s="85"/>
      <c r="T102" s="86"/>
      <c r="U102" s="39"/>
      <c r="V102" s="39"/>
      <c r="W102" s="39"/>
      <c r="X102" s="39"/>
      <c r="Y102" s="39"/>
      <c r="Z102" s="39"/>
      <c r="AA102" s="39"/>
      <c r="AB102" s="39"/>
      <c r="AC102" s="39"/>
      <c r="AD102" s="39"/>
      <c r="AE102" s="39"/>
      <c r="AT102" s="18" t="s">
        <v>282</v>
      </c>
      <c r="AU102" s="18" t="s">
        <v>82</v>
      </c>
    </row>
    <row r="103" s="2" customFormat="1" ht="16.5" customHeight="1">
      <c r="A103" s="39"/>
      <c r="B103" s="40"/>
      <c r="C103" s="213" t="s">
        <v>275</v>
      </c>
      <c r="D103" s="213" t="s">
        <v>247</v>
      </c>
      <c r="E103" s="214" t="s">
        <v>4477</v>
      </c>
      <c r="F103" s="215" t="s">
        <v>4478</v>
      </c>
      <c r="G103" s="216" t="s">
        <v>339</v>
      </c>
      <c r="H103" s="217">
        <v>5</v>
      </c>
      <c r="I103" s="218"/>
      <c r="J103" s="219">
        <f>ROUND(I103*H103,2)</f>
        <v>0</v>
      </c>
      <c r="K103" s="215" t="s">
        <v>251</v>
      </c>
      <c r="L103" s="45"/>
      <c r="M103" s="220" t="s">
        <v>19</v>
      </c>
      <c r="N103" s="221"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264</v>
      </c>
      <c r="AT103" s="224" t="s">
        <v>247</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264</v>
      </c>
      <c r="BM103" s="224" t="s">
        <v>4479</v>
      </c>
    </row>
    <row r="104" s="2" customFormat="1">
      <c r="A104" s="39"/>
      <c r="B104" s="40"/>
      <c r="C104" s="41"/>
      <c r="D104" s="226" t="s">
        <v>254</v>
      </c>
      <c r="E104" s="41"/>
      <c r="F104" s="227" t="s">
        <v>4480</v>
      </c>
      <c r="G104" s="41"/>
      <c r="H104" s="41"/>
      <c r="I104" s="228"/>
      <c r="J104" s="41"/>
      <c r="K104" s="41"/>
      <c r="L104" s="45"/>
      <c r="M104" s="229"/>
      <c r="N104" s="230"/>
      <c r="O104" s="85"/>
      <c r="P104" s="85"/>
      <c r="Q104" s="85"/>
      <c r="R104" s="85"/>
      <c r="S104" s="85"/>
      <c r="T104" s="86"/>
      <c r="U104" s="39"/>
      <c r="V104" s="39"/>
      <c r="W104" s="39"/>
      <c r="X104" s="39"/>
      <c r="Y104" s="39"/>
      <c r="Z104" s="39"/>
      <c r="AA104" s="39"/>
      <c r="AB104" s="39"/>
      <c r="AC104" s="39"/>
      <c r="AD104" s="39"/>
      <c r="AE104" s="39"/>
      <c r="AT104" s="18" t="s">
        <v>254</v>
      </c>
      <c r="AU104" s="18" t="s">
        <v>82</v>
      </c>
    </row>
    <row r="105" s="2" customFormat="1">
      <c r="A105" s="39"/>
      <c r="B105" s="40"/>
      <c r="C105" s="41"/>
      <c r="D105" s="241" t="s">
        <v>282</v>
      </c>
      <c r="E105" s="41"/>
      <c r="F105" s="242" t="s">
        <v>4476</v>
      </c>
      <c r="G105" s="41"/>
      <c r="H105" s="41"/>
      <c r="I105" s="228"/>
      <c r="J105" s="41"/>
      <c r="K105" s="41"/>
      <c r="L105" s="45"/>
      <c r="M105" s="284"/>
      <c r="N105" s="285"/>
      <c r="O105" s="280"/>
      <c r="P105" s="280"/>
      <c r="Q105" s="280"/>
      <c r="R105" s="280"/>
      <c r="S105" s="280"/>
      <c r="T105" s="286"/>
      <c r="U105" s="39"/>
      <c r="V105" s="39"/>
      <c r="W105" s="39"/>
      <c r="X105" s="39"/>
      <c r="Y105" s="39"/>
      <c r="Z105" s="39"/>
      <c r="AA105" s="39"/>
      <c r="AB105" s="39"/>
      <c r="AC105" s="39"/>
      <c r="AD105" s="39"/>
      <c r="AE105" s="39"/>
      <c r="AT105" s="18" t="s">
        <v>282</v>
      </c>
      <c r="AU105" s="18" t="s">
        <v>82</v>
      </c>
    </row>
    <row r="106" s="2" customFormat="1" ht="6.96" customHeight="1">
      <c r="A106" s="39"/>
      <c r="B106" s="60"/>
      <c r="C106" s="61"/>
      <c r="D106" s="61"/>
      <c r="E106" s="61"/>
      <c r="F106" s="61"/>
      <c r="G106" s="61"/>
      <c r="H106" s="61"/>
      <c r="I106" s="61"/>
      <c r="J106" s="61"/>
      <c r="K106" s="61"/>
      <c r="L106" s="45"/>
      <c r="M106" s="39"/>
      <c r="O106" s="39"/>
      <c r="P106" s="39"/>
      <c r="Q106" s="39"/>
      <c r="R106" s="39"/>
      <c r="S106" s="39"/>
      <c r="T106" s="39"/>
      <c r="U106" s="39"/>
      <c r="V106" s="39"/>
      <c r="W106" s="39"/>
      <c r="X106" s="39"/>
      <c r="Y106" s="39"/>
      <c r="Z106" s="39"/>
      <c r="AA106" s="39"/>
      <c r="AB106" s="39"/>
      <c r="AC106" s="39"/>
      <c r="AD106" s="39"/>
      <c r="AE106" s="39"/>
    </row>
  </sheetData>
  <sheetProtection sheet="1" autoFilter="0" formatColumns="0" formatRows="0" objects="1" scenarios="1" spinCount="100000" saltValue="QNyFJTbde0ZnfVtkmy6xgEB07VKXlUEu9Fs8w6mEuJp9q7HRTWn3TQ5gk7mVDseCkF+BF6Q2tMWgKgFF2UcgeQ==" hashValue="vzIeVuaug/ksnbsx98GSmWPA5L/dn7yYSJMTi1VQ665lyP7JySeyWyVq10h2MDQEWiAI7wzOrUrq37A2xuCewg==" algorithmName="SHA-512" password="CC35"/>
  <autoFilter ref="C87:K105"/>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61283"/>
    <hyperlink ref="F95" r:id="rId2" display="https://podminky.urs.cz/item/CS_URS_2026_01/460431293"/>
    <hyperlink ref="F98" r:id="rId3" display="https://podminky.urs.cz/item/CS_URS_2026_01/181951114"/>
    <hyperlink ref="F104" r:id="rId4"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189</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4704</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ROUND((SUM(BE87:BE90)),  2)</f>
        <v>0</v>
      </c>
      <c r="G35" s="39"/>
      <c r="H35" s="39"/>
      <c r="I35" s="158">
        <v>0.20999999999999999</v>
      </c>
      <c r="J35" s="157">
        <f>ROUND(((SUM(BE87:BE90))*I35),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ROUND((SUM(BF87:BF90)),  2)</f>
        <v>0</v>
      </c>
      <c r="G36" s="39"/>
      <c r="H36" s="39"/>
      <c r="I36" s="158">
        <v>0.12</v>
      </c>
      <c r="J36" s="157">
        <f>ROUND(((SUM(BF87:BF90))*I36),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ROUND((SUM(BG87:BG90)),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ROUND((SUM(BH87:BH90)),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ROUND((SUM(BI87:BI90)),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4704</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4728</v>
      </c>
      <c r="E64" s="178"/>
      <c r="F64" s="178"/>
      <c r="G64" s="178"/>
      <c r="H64" s="178"/>
      <c r="I64" s="178"/>
      <c r="J64" s="179">
        <f>J88</f>
        <v>0</v>
      </c>
      <c r="K64" s="176"/>
      <c r="L64" s="180"/>
      <c r="S64" s="9"/>
      <c r="T64" s="9"/>
      <c r="U64" s="9"/>
      <c r="V64" s="9"/>
      <c r="W64" s="9"/>
      <c r="X64" s="9"/>
      <c r="Y64" s="9"/>
      <c r="Z64" s="9"/>
      <c r="AA64" s="9"/>
      <c r="AB64" s="9"/>
      <c r="AC64" s="9"/>
      <c r="AD64" s="9"/>
      <c r="AE64" s="9"/>
    </row>
    <row r="65" hidden="1" s="10" customFormat="1" ht="19.92" customHeight="1">
      <c r="A65" s="10"/>
      <c r="B65" s="181"/>
      <c r="C65" s="126"/>
      <c r="D65" s="182" t="s">
        <v>4729</v>
      </c>
      <c r="E65" s="183"/>
      <c r="F65" s="183"/>
      <c r="G65" s="183"/>
      <c r="H65" s="183"/>
      <c r="I65" s="183"/>
      <c r="J65" s="184">
        <f>J89</f>
        <v>0</v>
      </c>
      <c r="K65" s="126"/>
      <c r="L65" s="185"/>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5"/>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5"/>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5"/>
      <c r="S71" s="39"/>
      <c r="T71" s="39"/>
      <c r="U71" s="39"/>
      <c r="V71" s="39"/>
      <c r="W71" s="39"/>
      <c r="X71" s="39"/>
      <c r="Y71" s="39"/>
      <c r="Z71" s="39"/>
      <c r="AA71" s="39"/>
      <c r="AB71" s="39"/>
      <c r="AC71" s="39"/>
      <c r="AD71" s="39"/>
      <c r="AE71" s="39"/>
    </row>
    <row r="72" s="2" customFormat="1" ht="24.96" customHeight="1">
      <c r="A72" s="39"/>
      <c r="B72" s="40"/>
      <c r="C72" s="24" t="s">
        <v>228</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170" t="str">
        <f>E7</f>
        <v>Oprava zabezpečovacího zařízení v ŽST Doudleby n. O.</v>
      </c>
      <c r="F75" s="33"/>
      <c r="G75" s="33"/>
      <c r="H75" s="33"/>
      <c r="I75" s="41"/>
      <c r="J75" s="41"/>
      <c r="K75" s="41"/>
      <c r="L75" s="145"/>
      <c r="S75" s="39"/>
      <c r="T75" s="39"/>
      <c r="U75" s="39"/>
      <c r="V75" s="39"/>
      <c r="W75" s="39"/>
      <c r="X75" s="39"/>
      <c r="Y75" s="39"/>
      <c r="Z75" s="39"/>
      <c r="AA75" s="39"/>
      <c r="AB75" s="39"/>
      <c r="AC75" s="39"/>
      <c r="AD75" s="39"/>
      <c r="AE75" s="39"/>
    </row>
    <row r="76" s="1" customFormat="1" ht="12" customHeight="1">
      <c r="B76" s="22"/>
      <c r="C76" s="33" t="s">
        <v>217</v>
      </c>
      <c r="D76" s="23"/>
      <c r="E76" s="23"/>
      <c r="F76" s="23"/>
      <c r="G76" s="23"/>
      <c r="H76" s="23"/>
      <c r="I76" s="23"/>
      <c r="J76" s="23"/>
      <c r="K76" s="23"/>
      <c r="L76" s="21"/>
    </row>
    <row r="77" s="2" customFormat="1" ht="16.5" customHeight="1">
      <c r="A77" s="39"/>
      <c r="B77" s="40"/>
      <c r="C77" s="41"/>
      <c r="D77" s="41"/>
      <c r="E77" s="170" t="s">
        <v>4704</v>
      </c>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219</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70" t="str">
        <f>E11</f>
        <v>R04 - ON</v>
      </c>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ŽST Doudleby nad Orlicí</v>
      </c>
      <c r="G81" s="41"/>
      <c r="H81" s="41"/>
      <c r="I81" s="33" t="s">
        <v>23</v>
      </c>
      <c r="J81" s="73" t="str">
        <f>IF(J14="","",J14)</f>
        <v>23. 6. 2026</v>
      </c>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Správa železnic, státní organizace, OŘ HK</v>
      </c>
      <c r="G83" s="41"/>
      <c r="H83" s="41"/>
      <c r="I83" s="33" t="s">
        <v>31</v>
      </c>
      <c r="J83" s="37" t="str">
        <f>E23</f>
        <v>Signal Projekt, s.r.o.</v>
      </c>
      <c r="K83" s="41"/>
      <c r="L83" s="145"/>
      <c r="S83" s="39"/>
      <c r="T83" s="39"/>
      <c r="U83" s="39"/>
      <c r="V83" s="39"/>
      <c r="W83" s="39"/>
      <c r="X83" s="39"/>
      <c r="Y83" s="39"/>
      <c r="Z83" s="39"/>
      <c r="AA83" s="39"/>
      <c r="AB83" s="39"/>
      <c r="AC83" s="39"/>
      <c r="AD83" s="39"/>
      <c r="AE83" s="39"/>
    </row>
    <row r="84" s="2" customFormat="1" ht="15.15" customHeight="1">
      <c r="A84" s="39"/>
      <c r="B84" s="40"/>
      <c r="C84" s="33" t="s">
        <v>29</v>
      </c>
      <c r="D84" s="41"/>
      <c r="E84" s="41"/>
      <c r="F84" s="28" t="str">
        <f>IF(E20="","",E20)</f>
        <v>Vyplň údaj</v>
      </c>
      <c r="G84" s="41"/>
      <c r="H84" s="41"/>
      <c r="I84" s="33" t="s">
        <v>35</v>
      </c>
      <c r="J84" s="37" t="str">
        <f>E26</f>
        <v>Martin Vánský</v>
      </c>
      <c r="K84" s="41"/>
      <c r="L84" s="145"/>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11" customFormat="1" ht="29.28" customHeight="1">
      <c r="A86" s="186"/>
      <c r="B86" s="187"/>
      <c r="C86" s="188" t="s">
        <v>229</v>
      </c>
      <c r="D86" s="189" t="s">
        <v>58</v>
      </c>
      <c r="E86" s="189" t="s">
        <v>54</v>
      </c>
      <c r="F86" s="189" t="s">
        <v>55</v>
      </c>
      <c r="G86" s="189" t="s">
        <v>230</v>
      </c>
      <c r="H86" s="189" t="s">
        <v>231</v>
      </c>
      <c r="I86" s="189" t="s">
        <v>232</v>
      </c>
      <c r="J86" s="189" t="s">
        <v>223</v>
      </c>
      <c r="K86" s="190" t="s">
        <v>233</v>
      </c>
      <c r="L86" s="191"/>
      <c r="M86" s="93" t="s">
        <v>19</v>
      </c>
      <c r="N86" s="94" t="s">
        <v>43</v>
      </c>
      <c r="O86" s="94" t="s">
        <v>234</v>
      </c>
      <c r="P86" s="94" t="s">
        <v>235</v>
      </c>
      <c r="Q86" s="94" t="s">
        <v>236</v>
      </c>
      <c r="R86" s="94" t="s">
        <v>237</v>
      </c>
      <c r="S86" s="94" t="s">
        <v>238</v>
      </c>
      <c r="T86" s="95" t="s">
        <v>239</v>
      </c>
      <c r="U86" s="186"/>
      <c r="V86" s="186"/>
      <c r="W86" s="186"/>
      <c r="X86" s="186"/>
      <c r="Y86" s="186"/>
      <c r="Z86" s="186"/>
      <c r="AA86" s="186"/>
      <c r="AB86" s="186"/>
      <c r="AC86" s="186"/>
      <c r="AD86" s="186"/>
      <c r="AE86" s="186"/>
    </row>
    <row r="87" s="2" customFormat="1" ht="22.8" customHeight="1">
      <c r="A87" s="39"/>
      <c r="B87" s="40"/>
      <c r="C87" s="100" t="s">
        <v>240</v>
      </c>
      <c r="D87" s="41"/>
      <c r="E87" s="41"/>
      <c r="F87" s="41"/>
      <c r="G87" s="41"/>
      <c r="H87" s="41"/>
      <c r="I87" s="41"/>
      <c r="J87" s="192">
        <f>BK87</f>
        <v>0</v>
      </c>
      <c r="K87" s="41"/>
      <c r="L87" s="45"/>
      <c r="M87" s="96"/>
      <c r="N87" s="193"/>
      <c r="O87" s="97"/>
      <c r="P87" s="194">
        <f>P88</f>
        <v>0</v>
      </c>
      <c r="Q87" s="97"/>
      <c r="R87" s="194">
        <f>R88</f>
        <v>0</v>
      </c>
      <c r="S87" s="97"/>
      <c r="T87" s="195">
        <f>T88</f>
        <v>0</v>
      </c>
      <c r="U87" s="39"/>
      <c r="V87" s="39"/>
      <c r="W87" s="39"/>
      <c r="X87" s="39"/>
      <c r="Y87" s="39"/>
      <c r="Z87" s="39"/>
      <c r="AA87" s="39"/>
      <c r="AB87" s="39"/>
      <c r="AC87" s="39"/>
      <c r="AD87" s="39"/>
      <c r="AE87" s="39"/>
      <c r="AT87" s="18" t="s">
        <v>72</v>
      </c>
      <c r="AU87" s="18" t="s">
        <v>224</v>
      </c>
      <c r="BK87" s="196">
        <f>BK88</f>
        <v>0</v>
      </c>
    </row>
    <row r="88" s="12" customFormat="1" ht="25.92" customHeight="1">
      <c r="A88" s="12"/>
      <c r="B88" s="197"/>
      <c r="C88" s="198"/>
      <c r="D88" s="199" t="s">
        <v>72</v>
      </c>
      <c r="E88" s="200" t="s">
        <v>607</v>
      </c>
      <c r="F88" s="200" t="s">
        <v>607</v>
      </c>
      <c r="G88" s="198"/>
      <c r="H88" s="198"/>
      <c r="I88" s="201"/>
      <c r="J88" s="202">
        <f>BK88</f>
        <v>0</v>
      </c>
      <c r="K88" s="198"/>
      <c r="L88" s="203"/>
      <c r="M88" s="204"/>
      <c r="N88" s="205"/>
      <c r="O88" s="205"/>
      <c r="P88" s="206">
        <f>P89</f>
        <v>0</v>
      </c>
      <c r="Q88" s="205"/>
      <c r="R88" s="206">
        <f>R89</f>
        <v>0</v>
      </c>
      <c r="S88" s="205"/>
      <c r="T88" s="207">
        <f>T89</f>
        <v>0</v>
      </c>
      <c r="U88" s="12"/>
      <c r="V88" s="12"/>
      <c r="W88" s="12"/>
      <c r="X88" s="12"/>
      <c r="Y88" s="12"/>
      <c r="Z88" s="12"/>
      <c r="AA88" s="12"/>
      <c r="AB88" s="12"/>
      <c r="AC88" s="12"/>
      <c r="AD88" s="12"/>
      <c r="AE88" s="12"/>
      <c r="AR88" s="208" t="s">
        <v>264</v>
      </c>
      <c r="AT88" s="209" t="s">
        <v>72</v>
      </c>
      <c r="AU88" s="209" t="s">
        <v>73</v>
      </c>
      <c r="AY88" s="208" t="s">
        <v>244</v>
      </c>
      <c r="BK88" s="210">
        <f>BK89</f>
        <v>0</v>
      </c>
    </row>
    <row r="89" s="12" customFormat="1" ht="22.8" customHeight="1">
      <c r="A89" s="12"/>
      <c r="B89" s="197"/>
      <c r="C89" s="198"/>
      <c r="D89" s="199" t="s">
        <v>72</v>
      </c>
      <c r="E89" s="211" t="s">
        <v>4730</v>
      </c>
      <c r="F89" s="211" t="s">
        <v>4731</v>
      </c>
      <c r="G89" s="198"/>
      <c r="H89" s="198"/>
      <c r="I89" s="201"/>
      <c r="J89" s="212">
        <f>BK89</f>
        <v>0</v>
      </c>
      <c r="K89" s="198"/>
      <c r="L89" s="203"/>
      <c r="M89" s="204"/>
      <c r="N89" s="205"/>
      <c r="O89" s="205"/>
      <c r="P89" s="206">
        <f>P90</f>
        <v>0</v>
      </c>
      <c r="Q89" s="205"/>
      <c r="R89" s="206">
        <f>R90</f>
        <v>0</v>
      </c>
      <c r="S89" s="205"/>
      <c r="T89" s="207">
        <f>T90</f>
        <v>0</v>
      </c>
      <c r="U89" s="12"/>
      <c r="V89" s="12"/>
      <c r="W89" s="12"/>
      <c r="X89" s="12"/>
      <c r="Y89" s="12"/>
      <c r="Z89" s="12"/>
      <c r="AA89" s="12"/>
      <c r="AB89" s="12"/>
      <c r="AC89" s="12"/>
      <c r="AD89" s="12"/>
      <c r="AE89" s="12"/>
      <c r="AR89" s="208" t="s">
        <v>264</v>
      </c>
      <c r="AT89" s="209" t="s">
        <v>72</v>
      </c>
      <c r="AU89" s="209" t="s">
        <v>80</v>
      </c>
      <c r="AY89" s="208" t="s">
        <v>244</v>
      </c>
      <c r="BK89" s="210">
        <f>BK90</f>
        <v>0</v>
      </c>
    </row>
    <row r="90" s="2" customFormat="1" ht="49.05" customHeight="1">
      <c r="A90" s="39"/>
      <c r="B90" s="40"/>
      <c r="C90" s="213" t="s">
        <v>80</v>
      </c>
      <c r="D90" s="213" t="s">
        <v>247</v>
      </c>
      <c r="E90" s="214" t="s">
        <v>4282</v>
      </c>
      <c r="F90" s="215" t="s">
        <v>4283</v>
      </c>
      <c r="G90" s="216" t="s">
        <v>258</v>
      </c>
      <c r="H90" s="217">
        <v>1</v>
      </c>
      <c r="I90" s="218"/>
      <c r="J90" s="219">
        <f>ROUND(I90*H90,2)</f>
        <v>0</v>
      </c>
      <c r="K90" s="215" t="s">
        <v>359</v>
      </c>
      <c r="L90" s="45"/>
      <c r="M90" s="278" t="s">
        <v>19</v>
      </c>
      <c r="N90" s="279" t="s">
        <v>44</v>
      </c>
      <c r="O90" s="280"/>
      <c r="P90" s="281">
        <f>O90*H90</f>
        <v>0</v>
      </c>
      <c r="Q90" s="281">
        <v>0</v>
      </c>
      <c r="R90" s="281">
        <f>Q90*H90</f>
        <v>0</v>
      </c>
      <c r="S90" s="281">
        <v>0</v>
      </c>
      <c r="T90" s="282">
        <f>S90*H90</f>
        <v>0</v>
      </c>
      <c r="U90" s="39"/>
      <c r="V90" s="39"/>
      <c r="W90" s="39"/>
      <c r="X90" s="39"/>
      <c r="Y90" s="39"/>
      <c r="Z90" s="39"/>
      <c r="AA90" s="39"/>
      <c r="AB90" s="39"/>
      <c r="AC90" s="39"/>
      <c r="AD90" s="39"/>
      <c r="AE90" s="39"/>
      <c r="AR90" s="224" t="s">
        <v>391</v>
      </c>
      <c r="AT90" s="224" t="s">
        <v>247</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4732</v>
      </c>
    </row>
    <row r="91" s="2" customFormat="1" ht="6.96" customHeight="1">
      <c r="A91" s="39"/>
      <c r="B91" s="60"/>
      <c r="C91" s="61"/>
      <c r="D91" s="61"/>
      <c r="E91" s="61"/>
      <c r="F91" s="61"/>
      <c r="G91" s="61"/>
      <c r="H91" s="61"/>
      <c r="I91" s="61"/>
      <c r="J91" s="61"/>
      <c r="K91" s="61"/>
      <c r="L91" s="45"/>
      <c r="M91" s="39"/>
      <c r="O91" s="39"/>
      <c r="P91" s="39"/>
      <c r="Q91" s="39"/>
      <c r="R91" s="39"/>
      <c r="S91" s="39"/>
      <c r="T91" s="39"/>
      <c r="U91" s="39"/>
      <c r="V91" s="39"/>
      <c r="W91" s="39"/>
      <c r="X91" s="39"/>
      <c r="Y91" s="39"/>
      <c r="Z91" s="39"/>
      <c r="AA91" s="39"/>
      <c r="AB91" s="39"/>
      <c r="AC91" s="39"/>
      <c r="AD91" s="39"/>
      <c r="AE91" s="39"/>
    </row>
  </sheetData>
  <sheetProtection sheet="1" autoFilter="0" formatColumns="0" formatRows="0" objects="1" scenarios="1" spinCount="100000" saltValue="UIwByobFq6qZj4ku5CV+3vgF4bUiMSioUO0poK7/5nOQ4BLBjKJk4ukVAeNupf7Frr5nT249JJ2KPZt80g1kYA==" hashValue="+HmRaVM6SQvAW5nfR2xICxkQ0AuKgqWQdIVF97b3TsZtMF74QfP4ho3uPlhNpRiQOiwcUmXebK9d/A2ra/CoRg==" algorithmName="SHA-512" password="CC35"/>
  <autoFilter ref="C86:K90"/>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94</v>
      </c>
      <c r="AZ2" s="283" t="s">
        <v>616</v>
      </c>
      <c r="BA2" s="283" t="s">
        <v>617</v>
      </c>
      <c r="BB2" s="283" t="s">
        <v>250</v>
      </c>
      <c r="BC2" s="283" t="s">
        <v>618</v>
      </c>
      <c r="BD2" s="283" t="s">
        <v>82</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619</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220</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ROUND(J91,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ROUND((SUM(BE91:BE218)),  2)</f>
        <v>0</v>
      </c>
      <c r="G35" s="39"/>
      <c r="H35" s="39"/>
      <c r="I35" s="158">
        <v>0.20999999999999999</v>
      </c>
      <c r="J35" s="157">
        <f>ROUND(((SUM(BE91:BE218))*I35),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ROUND((SUM(BF91:BF218)),  2)</f>
        <v>0</v>
      </c>
      <c r="G36" s="39"/>
      <c r="H36" s="39"/>
      <c r="I36" s="158">
        <v>0.12</v>
      </c>
      <c r="J36" s="157">
        <f>ROUND(((SUM(BF91:BF218))*I36),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ROUND((SUM(BG91:BG218)),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ROUND((SUM(BH91:BH218)),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ROUND((SUM(BI91:BI218)),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619</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01 - dle ÚRS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J91</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620</v>
      </c>
      <c r="E64" s="178"/>
      <c r="F64" s="178"/>
      <c r="G64" s="178"/>
      <c r="H64" s="178"/>
      <c r="I64" s="178"/>
      <c r="J64" s="179">
        <f>J92</f>
        <v>0</v>
      </c>
      <c r="K64" s="176"/>
      <c r="L64" s="180"/>
      <c r="S64" s="9"/>
      <c r="T64" s="9"/>
      <c r="U64" s="9"/>
      <c r="V64" s="9"/>
      <c r="W64" s="9"/>
      <c r="X64" s="9"/>
      <c r="Y64" s="9"/>
      <c r="Z64" s="9"/>
      <c r="AA64" s="9"/>
      <c r="AB64" s="9"/>
      <c r="AC64" s="9"/>
      <c r="AD64" s="9"/>
      <c r="AE64" s="9"/>
    </row>
    <row r="65" hidden="1" s="10" customFormat="1" ht="19.92" customHeight="1">
      <c r="A65" s="10"/>
      <c r="B65" s="181"/>
      <c r="C65" s="126"/>
      <c r="D65" s="182" t="s">
        <v>621</v>
      </c>
      <c r="E65" s="183"/>
      <c r="F65" s="183"/>
      <c r="G65" s="183"/>
      <c r="H65" s="183"/>
      <c r="I65" s="183"/>
      <c r="J65" s="184">
        <f>J93</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225</v>
      </c>
      <c r="E66" s="178"/>
      <c r="F66" s="178"/>
      <c r="G66" s="178"/>
      <c r="H66" s="178"/>
      <c r="I66" s="178"/>
      <c r="J66" s="179">
        <f>J97</f>
        <v>0</v>
      </c>
      <c r="K66" s="176"/>
      <c r="L66" s="180"/>
      <c r="S66" s="9"/>
      <c r="T66" s="9"/>
      <c r="U66" s="9"/>
      <c r="V66" s="9"/>
      <c r="W66" s="9"/>
      <c r="X66" s="9"/>
      <c r="Y66" s="9"/>
      <c r="Z66" s="9"/>
      <c r="AA66" s="9"/>
      <c r="AB66" s="9"/>
      <c r="AC66" s="9"/>
      <c r="AD66" s="9"/>
      <c r="AE66" s="9"/>
    </row>
    <row r="67" hidden="1" s="10" customFormat="1" ht="19.92" customHeight="1">
      <c r="A67" s="10"/>
      <c r="B67" s="181"/>
      <c r="C67" s="126"/>
      <c r="D67" s="182" t="s">
        <v>227</v>
      </c>
      <c r="E67" s="183"/>
      <c r="F67" s="183"/>
      <c r="G67" s="183"/>
      <c r="H67" s="183"/>
      <c r="I67" s="183"/>
      <c r="J67" s="184">
        <f>J98</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622</v>
      </c>
      <c r="E68" s="178"/>
      <c r="F68" s="178"/>
      <c r="G68" s="178"/>
      <c r="H68" s="178"/>
      <c r="I68" s="178"/>
      <c r="J68" s="179">
        <f>J201</f>
        <v>0</v>
      </c>
      <c r="K68" s="176"/>
      <c r="L68" s="180"/>
      <c r="S68" s="9"/>
      <c r="T68" s="9"/>
      <c r="U68" s="9"/>
      <c r="V68" s="9"/>
      <c r="W68" s="9"/>
      <c r="X68" s="9"/>
      <c r="Y68" s="9"/>
      <c r="Z68" s="9"/>
      <c r="AA68" s="9"/>
      <c r="AB68" s="9"/>
      <c r="AC68" s="9"/>
      <c r="AD68" s="9"/>
      <c r="AE68" s="9"/>
    </row>
    <row r="69" hidden="1" s="10" customFormat="1" ht="19.92" customHeight="1">
      <c r="A69" s="10"/>
      <c r="B69" s="181"/>
      <c r="C69" s="126"/>
      <c r="D69" s="182" t="s">
        <v>623</v>
      </c>
      <c r="E69" s="183"/>
      <c r="F69" s="183"/>
      <c r="G69" s="183"/>
      <c r="H69" s="183"/>
      <c r="I69" s="183"/>
      <c r="J69" s="184">
        <f>J202</f>
        <v>0</v>
      </c>
      <c r="K69" s="126"/>
      <c r="L69" s="185"/>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5"/>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5"/>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5"/>
      <c r="S75" s="39"/>
      <c r="T75" s="39"/>
      <c r="U75" s="39"/>
      <c r="V75" s="39"/>
      <c r="W75" s="39"/>
      <c r="X75" s="39"/>
      <c r="Y75" s="39"/>
      <c r="Z75" s="39"/>
      <c r="AA75" s="39"/>
      <c r="AB75" s="39"/>
      <c r="AC75" s="39"/>
      <c r="AD75" s="39"/>
      <c r="AE75" s="39"/>
    </row>
    <row r="76" s="2" customFormat="1" ht="24.96" customHeight="1">
      <c r="A76" s="39"/>
      <c r="B76" s="40"/>
      <c r="C76" s="24" t="s">
        <v>228</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170" t="str">
        <f>E7</f>
        <v>Oprava zabezpečovacího zařízení v ŽST Doudleby n. O.</v>
      </c>
      <c r="F79" s="33"/>
      <c r="G79" s="33"/>
      <c r="H79" s="33"/>
      <c r="I79" s="41"/>
      <c r="J79" s="41"/>
      <c r="K79" s="41"/>
      <c r="L79" s="145"/>
      <c r="S79" s="39"/>
      <c r="T79" s="39"/>
      <c r="U79" s="39"/>
      <c r="V79" s="39"/>
      <c r="W79" s="39"/>
      <c r="X79" s="39"/>
      <c r="Y79" s="39"/>
      <c r="Z79" s="39"/>
      <c r="AA79" s="39"/>
      <c r="AB79" s="39"/>
      <c r="AC79" s="39"/>
      <c r="AD79" s="39"/>
      <c r="AE79" s="39"/>
    </row>
    <row r="80" s="1" customFormat="1" ht="12" customHeight="1">
      <c r="B80" s="22"/>
      <c r="C80" s="33" t="s">
        <v>217</v>
      </c>
      <c r="D80" s="23"/>
      <c r="E80" s="23"/>
      <c r="F80" s="23"/>
      <c r="G80" s="23"/>
      <c r="H80" s="23"/>
      <c r="I80" s="23"/>
      <c r="J80" s="23"/>
      <c r="K80" s="23"/>
      <c r="L80" s="21"/>
    </row>
    <row r="81" s="2" customFormat="1" ht="16.5" customHeight="1">
      <c r="A81" s="39"/>
      <c r="B81" s="40"/>
      <c r="C81" s="41"/>
      <c r="D81" s="41"/>
      <c r="E81" s="170" t="s">
        <v>619</v>
      </c>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219</v>
      </c>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6.5" customHeight="1">
      <c r="A83" s="39"/>
      <c r="B83" s="40"/>
      <c r="C83" s="41"/>
      <c r="D83" s="41"/>
      <c r="E83" s="70" t="str">
        <f>E11</f>
        <v>01 - dle ÚRS</v>
      </c>
      <c r="F83" s="41"/>
      <c r="G83" s="41"/>
      <c r="H83" s="41"/>
      <c r="I83" s="41"/>
      <c r="J83" s="41"/>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23. 6. 2026</v>
      </c>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 xml:space="preserve"> </v>
      </c>
      <c r="G87" s="41"/>
      <c r="H87" s="41"/>
      <c r="I87" s="33" t="s">
        <v>31</v>
      </c>
      <c r="J87" s="37" t="str">
        <f>E23</f>
        <v>Signal Projekt s.r.o.</v>
      </c>
      <c r="K87" s="41"/>
      <c r="L87" s="145"/>
      <c r="S87" s="39"/>
      <c r="T87" s="39"/>
      <c r="U87" s="39"/>
      <c r="V87" s="39"/>
      <c r="W87" s="39"/>
      <c r="X87" s="39"/>
      <c r="Y87" s="39"/>
      <c r="Z87" s="39"/>
      <c r="AA87" s="39"/>
      <c r="AB87" s="39"/>
      <c r="AC87" s="39"/>
      <c r="AD87" s="39"/>
      <c r="AE87" s="39"/>
    </row>
    <row r="88" s="2" customFormat="1" ht="15.15" customHeight="1">
      <c r="A88" s="39"/>
      <c r="B88" s="40"/>
      <c r="C88" s="33" t="s">
        <v>29</v>
      </c>
      <c r="D88" s="41"/>
      <c r="E88" s="41"/>
      <c r="F88" s="28" t="str">
        <f>IF(E20="","",E20)</f>
        <v>Vyplň údaj</v>
      </c>
      <c r="G88" s="41"/>
      <c r="H88" s="41"/>
      <c r="I88" s="33" t="s">
        <v>35</v>
      </c>
      <c r="J88" s="37" t="str">
        <f>E26</f>
        <v>Pavel Pospíšil, DiS.</v>
      </c>
      <c r="K88" s="41"/>
      <c r="L88" s="145"/>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5"/>
      <c r="S89" s="39"/>
      <c r="T89" s="39"/>
      <c r="U89" s="39"/>
      <c r="V89" s="39"/>
      <c r="W89" s="39"/>
      <c r="X89" s="39"/>
      <c r="Y89" s="39"/>
      <c r="Z89" s="39"/>
      <c r="AA89" s="39"/>
      <c r="AB89" s="39"/>
      <c r="AC89" s="39"/>
      <c r="AD89" s="39"/>
      <c r="AE89" s="39"/>
    </row>
    <row r="90" s="11" customFormat="1" ht="29.28" customHeight="1">
      <c r="A90" s="186"/>
      <c r="B90" s="187"/>
      <c r="C90" s="188" t="s">
        <v>229</v>
      </c>
      <c r="D90" s="189" t="s">
        <v>58</v>
      </c>
      <c r="E90" s="189" t="s">
        <v>54</v>
      </c>
      <c r="F90" s="189" t="s">
        <v>55</v>
      </c>
      <c r="G90" s="189" t="s">
        <v>230</v>
      </c>
      <c r="H90" s="189" t="s">
        <v>231</v>
      </c>
      <c r="I90" s="189" t="s">
        <v>232</v>
      </c>
      <c r="J90" s="189" t="s">
        <v>223</v>
      </c>
      <c r="K90" s="190" t="s">
        <v>233</v>
      </c>
      <c r="L90" s="191"/>
      <c r="M90" s="93" t="s">
        <v>19</v>
      </c>
      <c r="N90" s="94" t="s">
        <v>43</v>
      </c>
      <c r="O90" s="94" t="s">
        <v>234</v>
      </c>
      <c r="P90" s="94" t="s">
        <v>235</v>
      </c>
      <c r="Q90" s="94" t="s">
        <v>236</v>
      </c>
      <c r="R90" s="94" t="s">
        <v>237</v>
      </c>
      <c r="S90" s="94" t="s">
        <v>238</v>
      </c>
      <c r="T90" s="95" t="s">
        <v>239</v>
      </c>
      <c r="U90" s="186"/>
      <c r="V90" s="186"/>
      <c r="W90" s="186"/>
      <c r="X90" s="186"/>
      <c r="Y90" s="186"/>
      <c r="Z90" s="186"/>
      <c r="AA90" s="186"/>
      <c r="AB90" s="186"/>
      <c r="AC90" s="186"/>
      <c r="AD90" s="186"/>
      <c r="AE90" s="186"/>
    </row>
    <row r="91" s="2" customFormat="1" ht="22.8" customHeight="1">
      <c r="A91" s="39"/>
      <c r="B91" s="40"/>
      <c r="C91" s="100" t="s">
        <v>240</v>
      </c>
      <c r="D91" s="41"/>
      <c r="E91" s="41"/>
      <c r="F91" s="41"/>
      <c r="G91" s="41"/>
      <c r="H91" s="41"/>
      <c r="I91" s="41"/>
      <c r="J91" s="192">
        <f>BK91</f>
        <v>0</v>
      </c>
      <c r="K91" s="41"/>
      <c r="L91" s="45"/>
      <c r="M91" s="96"/>
      <c r="N91" s="193"/>
      <c r="O91" s="97"/>
      <c r="P91" s="194">
        <f>P92+P97+P201</f>
        <v>0</v>
      </c>
      <c r="Q91" s="97"/>
      <c r="R91" s="194">
        <f>R92+R97+R201</f>
        <v>2.0054813999999999</v>
      </c>
      <c r="S91" s="97"/>
      <c r="T91" s="195">
        <f>T92+T97+T201</f>
        <v>19.844999999999999</v>
      </c>
      <c r="U91" s="39"/>
      <c r="V91" s="39"/>
      <c r="W91" s="39"/>
      <c r="X91" s="39"/>
      <c r="Y91" s="39"/>
      <c r="Z91" s="39"/>
      <c r="AA91" s="39"/>
      <c r="AB91" s="39"/>
      <c r="AC91" s="39"/>
      <c r="AD91" s="39"/>
      <c r="AE91" s="39"/>
      <c r="AT91" s="18" t="s">
        <v>72</v>
      </c>
      <c r="AU91" s="18" t="s">
        <v>224</v>
      </c>
      <c r="BK91" s="196">
        <f>BK92+BK97+BK201</f>
        <v>0</v>
      </c>
    </row>
    <row r="92" s="12" customFormat="1" ht="25.92" customHeight="1">
      <c r="A92" s="12"/>
      <c r="B92" s="197"/>
      <c r="C92" s="198"/>
      <c r="D92" s="199" t="s">
        <v>72</v>
      </c>
      <c r="E92" s="200" t="s">
        <v>624</v>
      </c>
      <c r="F92" s="200" t="s">
        <v>625</v>
      </c>
      <c r="G92" s="198"/>
      <c r="H92" s="198"/>
      <c r="I92" s="201"/>
      <c r="J92" s="202">
        <f>BK92</f>
        <v>0</v>
      </c>
      <c r="K92" s="198"/>
      <c r="L92" s="203"/>
      <c r="M92" s="204"/>
      <c r="N92" s="205"/>
      <c r="O92" s="205"/>
      <c r="P92" s="206">
        <f>P93</f>
        <v>0</v>
      </c>
      <c r="Q92" s="205"/>
      <c r="R92" s="206">
        <f>R93</f>
        <v>0.00012</v>
      </c>
      <c r="S92" s="205"/>
      <c r="T92" s="207">
        <f>T93</f>
        <v>0</v>
      </c>
      <c r="U92" s="12"/>
      <c r="V92" s="12"/>
      <c r="W92" s="12"/>
      <c r="X92" s="12"/>
      <c r="Y92" s="12"/>
      <c r="Z92" s="12"/>
      <c r="AA92" s="12"/>
      <c r="AB92" s="12"/>
      <c r="AC92" s="12"/>
      <c r="AD92" s="12"/>
      <c r="AE92" s="12"/>
      <c r="AR92" s="208" t="s">
        <v>80</v>
      </c>
      <c r="AT92" s="209" t="s">
        <v>72</v>
      </c>
      <c r="AU92" s="209" t="s">
        <v>73</v>
      </c>
      <c r="AY92" s="208" t="s">
        <v>244</v>
      </c>
      <c r="BK92" s="210">
        <f>BK93</f>
        <v>0</v>
      </c>
    </row>
    <row r="93" s="12" customFormat="1" ht="22.8" customHeight="1">
      <c r="A93" s="12"/>
      <c r="B93" s="197"/>
      <c r="C93" s="198"/>
      <c r="D93" s="199" t="s">
        <v>72</v>
      </c>
      <c r="E93" s="211" t="s">
        <v>302</v>
      </c>
      <c r="F93" s="211" t="s">
        <v>626</v>
      </c>
      <c r="G93" s="198"/>
      <c r="H93" s="198"/>
      <c r="I93" s="201"/>
      <c r="J93" s="212">
        <f>BK93</f>
        <v>0</v>
      </c>
      <c r="K93" s="198"/>
      <c r="L93" s="203"/>
      <c r="M93" s="204"/>
      <c r="N93" s="205"/>
      <c r="O93" s="205"/>
      <c r="P93" s="206">
        <f>SUM(P94:P96)</f>
        <v>0</v>
      </c>
      <c r="Q93" s="205"/>
      <c r="R93" s="206">
        <f>SUM(R94:R96)</f>
        <v>0.00012</v>
      </c>
      <c r="S93" s="205"/>
      <c r="T93" s="207">
        <f>SUM(T94:T96)</f>
        <v>0</v>
      </c>
      <c r="U93" s="12"/>
      <c r="V93" s="12"/>
      <c r="W93" s="12"/>
      <c r="X93" s="12"/>
      <c r="Y93" s="12"/>
      <c r="Z93" s="12"/>
      <c r="AA93" s="12"/>
      <c r="AB93" s="12"/>
      <c r="AC93" s="12"/>
      <c r="AD93" s="12"/>
      <c r="AE93" s="12"/>
      <c r="AR93" s="208" t="s">
        <v>80</v>
      </c>
      <c r="AT93" s="209" t="s">
        <v>72</v>
      </c>
      <c r="AU93" s="209" t="s">
        <v>80</v>
      </c>
      <c r="AY93" s="208" t="s">
        <v>244</v>
      </c>
      <c r="BK93" s="210">
        <f>SUM(BK94:BK96)</f>
        <v>0</v>
      </c>
    </row>
    <row r="94" s="2" customFormat="1" ht="16.5" customHeight="1">
      <c r="A94" s="39"/>
      <c r="B94" s="40"/>
      <c r="C94" s="213" t="s">
        <v>80</v>
      </c>
      <c r="D94" s="213" t="s">
        <v>247</v>
      </c>
      <c r="E94" s="214" t="s">
        <v>627</v>
      </c>
      <c r="F94" s="215" t="s">
        <v>628</v>
      </c>
      <c r="G94" s="216" t="s">
        <v>258</v>
      </c>
      <c r="H94" s="217">
        <v>2</v>
      </c>
      <c r="I94" s="218"/>
      <c r="J94" s="219">
        <f>ROUND(I94*H94,2)</f>
        <v>0</v>
      </c>
      <c r="K94" s="215" t="s">
        <v>251</v>
      </c>
      <c r="L94" s="45"/>
      <c r="M94" s="220" t="s">
        <v>19</v>
      </c>
      <c r="N94" s="221" t="s">
        <v>44</v>
      </c>
      <c r="O94" s="85"/>
      <c r="P94" s="222">
        <f>O94*H94</f>
        <v>0</v>
      </c>
      <c r="Q94" s="222">
        <v>6.0000000000000002E-05</v>
      </c>
      <c r="R94" s="222">
        <f>Q94*H94</f>
        <v>0.00012</v>
      </c>
      <c r="S94" s="222">
        <v>0</v>
      </c>
      <c r="T94" s="223">
        <f>S94*H94</f>
        <v>0</v>
      </c>
      <c r="U94" s="39"/>
      <c r="V94" s="39"/>
      <c r="W94" s="39"/>
      <c r="X94" s="39"/>
      <c r="Y94" s="39"/>
      <c r="Z94" s="39"/>
      <c r="AA94" s="39"/>
      <c r="AB94" s="39"/>
      <c r="AC94" s="39"/>
      <c r="AD94" s="39"/>
      <c r="AE94" s="39"/>
      <c r="AR94" s="224" t="s">
        <v>264</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264</v>
      </c>
      <c r="BM94" s="224" t="s">
        <v>629</v>
      </c>
    </row>
    <row r="95" s="2" customFormat="1">
      <c r="A95" s="39"/>
      <c r="B95" s="40"/>
      <c r="C95" s="41"/>
      <c r="D95" s="226" t="s">
        <v>254</v>
      </c>
      <c r="E95" s="41"/>
      <c r="F95" s="227" t="s">
        <v>630</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254</v>
      </c>
      <c r="AU95" s="18" t="s">
        <v>82</v>
      </c>
    </row>
    <row r="96" s="2" customFormat="1">
      <c r="A96" s="39"/>
      <c r="B96" s="40"/>
      <c r="C96" s="41"/>
      <c r="D96" s="241" t="s">
        <v>282</v>
      </c>
      <c r="E96" s="41"/>
      <c r="F96" s="242" t="s">
        <v>631</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282</v>
      </c>
      <c r="AU96" s="18" t="s">
        <v>82</v>
      </c>
    </row>
    <row r="97" s="12" customFormat="1" ht="25.92" customHeight="1">
      <c r="A97" s="12"/>
      <c r="B97" s="197"/>
      <c r="C97" s="198"/>
      <c r="D97" s="199" t="s">
        <v>72</v>
      </c>
      <c r="E97" s="200" t="s">
        <v>241</v>
      </c>
      <c r="F97" s="200" t="s">
        <v>242</v>
      </c>
      <c r="G97" s="198"/>
      <c r="H97" s="198"/>
      <c r="I97" s="201"/>
      <c r="J97" s="202">
        <f>BK97</f>
        <v>0</v>
      </c>
      <c r="K97" s="198"/>
      <c r="L97" s="203"/>
      <c r="M97" s="204"/>
      <c r="N97" s="205"/>
      <c r="O97" s="205"/>
      <c r="P97" s="206">
        <f>P98</f>
        <v>0</v>
      </c>
      <c r="Q97" s="205"/>
      <c r="R97" s="206">
        <f>R98</f>
        <v>1.8676014000000001</v>
      </c>
      <c r="S97" s="205"/>
      <c r="T97" s="207">
        <f>T98</f>
        <v>19.844999999999999</v>
      </c>
      <c r="U97" s="12"/>
      <c r="V97" s="12"/>
      <c r="W97" s="12"/>
      <c r="X97" s="12"/>
      <c r="Y97" s="12"/>
      <c r="Z97" s="12"/>
      <c r="AA97" s="12"/>
      <c r="AB97" s="12"/>
      <c r="AC97" s="12"/>
      <c r="AD97" s="12"/>
      <c r="AE97" s="12"/>
      <c r="AR97" s="208" t="s">
        <v>243</v>
      </c>
      <c r="AT97" s="209" t="s">
        <v>72</v>
      </c>
      <c r="AU97" s="209" t="s">
        <v>73</v>
      </c>
      <c r="AY97" s="208" t="s">
        <v>244</v>
      </c>
      <c r="BK97" s="210">
        <f>BK98</f>
        <v>0</v>
      </c>
    </row>
    <row r="98" s="12" customFormat="1" ht="22.8" customHeight="1">
      <c r="A98" s="12"/>
      <c r="B98" s="197"/>
      <c r="C98" s="198"/>
      <c r="D98" s="199" t="s">
        <v>72</v>
      </c>
      <c r="E98" s="211" t="s">
        <v>273</v>
      </c>
      <c r="F98" s="211" t="s">
        <v>274</v>
      </c>
      <c r="G98" s="198"/>
      <c r="H98" s="198"/>
      <c r="I98" s="201"/>
      <c r="J98" s="212">
        <f>BK98</f>
        <v>0</v>
      </c>
      <c r="K98" s="198"/>
      <c r="L98" s="203"/>
      <c r="M98" s="204"/>
      <c r="N98" s="205"/>
      <c r="O98" s="205"/>
      <c r="P98" s="206">
        <f>SUM(P99:P200)</f>
        <v>0</v>
      </c>
      <c r="Q98" s="205"/>
      <c r="R98" s="206">
        <f>SUM(R99:R200)</f>
        <v>1.8676014000000001</v>
      </c>
      <c r="S98" s="205"/>
      <c r="T98" s="207">
        <f>SUM(T99:T200)</f>
        <v>19.844999999999999</v>
      </c>
      <c r="U98" s="12"/>
      <c r="V98" s="12"/>
      <c r="W98" s="12"/>
      <c r="X98" s="12"/>
      <c r="Y98" s="12"/>
      <c r="Z98" s="12"/>
      <c r="AA98" s="12"/>
      <c r="AB98" s="12"/>
      <c r="AC98" s="12"/>
      <c r="AD98" s="12"/>
      <c r="AE98" s="12"/>
      <c r="AR98" s="208" t="s">
        <v>243</v>
      </c>
      <c r="AT98" s="209" t="s">
        <v>72</v>
      </c>
      <c r="AU98" s="209" t="s">
        <v>80</v>
      </c>
      <c r="AY98" s="208" t="s">
        <v>244</v>
      </c>
      <c r="BK98" s="210">
        <f>SUM(BK99:BK200)</f>
        <v>0</v>
      </c>
    </row>
    <row r="99" s="2" customFormat="1" ht="16.5" customHeight="1">
      <c r="A99" s="39"/>
      <c r="B99" s="40"/>
      <c r="C99" s="213" t="s">
        <v>82</v>
      </c>
      <c r="D99" s="213" t="s">
        <v>247</v>
      </c>
      <c r="E99" s="214" t="s">
        <v>276</v>
      </c>
      <c r="F99" s="215" t="s">
        <v>277</v>
      </c>
      <c r="G99" s="216" t="s">
        <v>278</v>
      </c>
      <c r="H99" s="217">
        <v>2.028</v>
      </c>
      <c r="I99" s="218"/>
      <c r="J99" s="219">
        <f>ROUND(I99*H99,2)</f>
        <v>0</v>
      </c>
      <c r="K99" s="215" t="s">
        <v>251</v>
      </c>
      <c r="L99" s="45"/>
      <c r="M99" s="220" t="s">
        <v>19</v>
      </c>
      <c r="N99" s="221" t="s">
        <v>44</v>
      </c>
      <c r="O99" s="85"/>
      <c r="P99" s="222">
        <f>O99*H99</f>
        <v>0</v>
      </c>
      <c r="Q99" s="222">
        <v>0.0088000000000000005</v>
      </c>
      <c r="R99" s="222">
        <f>Q99*H99</f>
        <v>0.017846400000000002</v>
      </c>
      <c r="S99" s="222">
        <v>0</v>
      </c>
      <c r="T99" s="223">
        <f>S99*H99</f>
        <v>0</v>
      </c>
      <c r="U99" s="39"/>
      <c r="V99" s="39"/>
      <c r="W99" s="39"/>
      <c r="X99" s="39"/>
      <c r="Y99" s="39"/>
      <c r="Z99" s="39"/>
      <c r="AA99" s="39"/>
      <c r="AB99" s="39"/>
      <c r="AC99" s="39"/>
      <c r="AD99" s="39"/>
      <c r="AE99" s="39"/>
      <c r="AR99" s="224" t="s">
        <v>279</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279</v>
      </c>
      <c r="BM99" s="224" t="s">
        <v>632</v>
      </c>
    </row>
    <row r="100" s="2" customFormat="1">
      <c r="A100" s="39"/>
      <c r="B100" s="40"/>
      <c r="C100" s="41"/>
      <c r="D100" s="226" t="s">
        <v>254</v>
      </c>
      <c r="E100" s="41"/>
      <c r="F100" s="227" t="s">
        <v>281</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254</v>
      </c>
      <c r="AU100" s="18" t="s">
        <v>82</v>
      </c>
    </row>
    <row r="101" s="2" customFormat="1">
      <c r="A101" s="39"/>
      <c r="B101" s="40"/>
      <c r="C101" s="41"/>
      <c r="D101" s="241" t="s">
        <v>282</v>
      </c>
      <c r="E101" s="41"/>
      <c r="F101" s="242" t="s">
        <v>283</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282</v>
      </c>
      <c r="AU101" s="18" t="s">
        <v>82</v>
      </c>
    </row>
    <row r="102" s="13" customFormat="1">
      <c r="A102" s="13"/>
      <c r="B102" s="243"/>
      <c r="C102" s="244"/>
      <c r="D102" s="241" t="s">
        <v>284</v>
      </c>
      <c r="E102" s="245" t="s">
        <v>19</v>
      </c>
      <c r="F102" s="246" t="s">
        <v>285</v>
      </c>
      <c r="G102" s="244"/>
      <c r="H102" s="245" t="s">
        <v>19</v>
      </c>
      <c r="I102" s="247"/>
      <c r="J102" s="244"/>
      <c r="K102" s="244"/>
      <c r="L102" s="248"/>
      <c r="M102" s="249"/>
      <c r="N102" s="250"/>
      <c r="O102" s="250"/>
      <c r="P102" s="250"/>
      <c r="Q102" s="250"/>
      <c r="R102" s="250"/>
      <c r="S102" s="250"/>
      <c r="T102" s="251"/>
      <c r="U102" s="13"/>
      <c r="V102" s="13"/>
      <c r="W102" s="13"/>
      <c r="X102" s="13"/>
      <c r="Y102" s="13"/>
      <c r="Z102" s="13"/>
      <c r="AA102" s="13"/>
      <c r="AB102" s="13"/>
      <c r="AC102" s="13"/>
      <c r="AD102" s="13"/>
      <c r="AE102" s="13"/>
      <c r="AT102" s="252" t="s">
        <v>284</v>
      </c>
      <c r="AU102" s="252" t="s">
        <v>82</v>
      </c>
      <c r="AV102" s="13" t="s">
        <v>80</v>
      </c>
      <c r="AW102" s="13" t="s">
        <v>34</v>
      </c>
      <c r="AX102" s="13" t="s">
        <v>73</v>
      </c>
      <c r="AY102" s="252" t="s">
        <v>244</v>
      </c>
    </row>
    <row r="103" s="14" customFormat="1">
      <c r="A103" s="14"/>
      <c r="B103" s="253"/>
      <c r="C103" s="254"/>
      <c r="D103" s="241" t="s">
        <v>284</v>
      </c>
      <c r="E103" s="255" t="s">
        <v>19</v>
      </c>
      <c r="F103" s="256" t="s">
        <v>633</v>
      </c>
      <c r="G103" s="254"/>
      <c r="H103" s="257">
        <v>1.4199999999999999</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73</v>
      </c>
      <c r="AY103" s="263" t="s">
        <v>244</v>
      </c>
    </row>
    <row r="104" s="13" customFormat="1">
      <c r="A104" s="13"/>
      <c r="B104" s="243"/>
      <c r="C104" s="244"/>
      <c r="D104" s="241" t="s">
        <v>284</v>
      </c>
      <c r="E104" s="245" t="s">
        <v>19</v>
      </c>
      <c r="F104" s="246" t="s">
        <v>634</v>
      </c>
      <c r="G104" s="244"/>
      <c r="H104" s="245" t="s">
        <v>19</v>
      </c>
      <c r="I104" s="247"/>
      <c r="J104" s="244"/>
      <c r="K104" s="244"/>
      <c r="L104" s="248"/>
      <c r="M104" s="249"/>
      <c r="N104" s="250"/>
      <c r="O104" s="250"/>
      <c r="P104" s="250"/>
      <c r="Q104" s="250"/>
      <c r="R104" s="250"/>
      <c r="S104" s="250"/>
      <c r="T104" s="251"/>
      <c r="U104" s="13"/>
      <c r="V104" s="13"/>
      <c r="W104" s="13"/>
      <c r="X104" s="13"/>
      <c r="Y104" s="13"/>
      <c r="Z104" s="13"/>
      <c r="AA104" s="13"/>
      <c r="AB104" s="13"/>
      <c r="AC104" s="13"/>
      <c r="AD104" s="13"/>
      <c r="AE104" s="13"/>
      <c r="AT104" s="252" t="s">
        <v>284</v>
      </c>
      <c r="AU104" s="252" t="s">
        <v>82</v>
      </c>
      <c r="AV104" s="13" t="s">
        <v>80</v>
      </c>
      <c r="AW104" s="13" t="s">
        <v>34</v>
      </c>
      <c r="AX104" s="13" t="s">
        <v>73</v>
      </c>
      <c r="AY104" s="252" t="s">
        <v>244</v>
      </c>
    </row>
    <row r="105" s="14" customFormat="1">
      <c r="A105" s="14"/>
      <c r="B105" s="253"/>
      <c r="C105" s="254"/>
      <c r="D105" s="241" t="s">
        <v>284</v>
      </c>
      <c r="E105" s="255" t="s">
        <v>19</v>
      </c>
      <c r="F105" s="256" t="s">
        <v>635</v>
      </c>
      <c r="G105" s="254"/>
      <c r="H105" s="257">
        <v>0.60799999999999998</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73</v>
      </c>
      <c r="AY105" s="263" t="s">
        <v>244</v>
      </c>
    </row>
    <row r="106" s="15" customFormat="1">
      <c r="A106" s="15"/>
      <c r="B106" s="264"/>
      <c r="C106" s="265"/>
      <c r="D106" s="241" t="s">
        <v>284</v>
      </c>
      <c r="E106" s="266" t="s">
        <v>19</v>
      </c>
      <c r="F106" s="267" t="s">
        <v>287</v>
      </c>
      <c r="G106" s="265"/>
      <c r="H106" s="268">
        <v>2.028</v>
      </c>
      <c r="I106" s="269"/>
      <c r="J106" s="265"/>
      <c r="K106" s="265"/>
      <c r="L106" s="270"/>
      <c r="M106" s="271"/>
      <c r="N106" s="272"/>
      <c r="O106" s="272"/>
      <c r="P106" s="272"/>
      <c r="Q106" s="272"/>
      <c r="R106" s="272"/>
      <c r="S106" s="272"/>
      <c r="T106" s="273"/>
      <c r="U106" s="15"/>
      <c r="V106" s="15"/>
      <c r="W106" s="15"/>
      <c r="X106" s="15"/>
      <c r="Y106" s="15"/>
      <c r="Z106" s="15"/>
      <c r="AA106" s="15"/>
      <c r="AB106" s="15"/>
      <c r="AC106" s="15"/>
      <c r="AD106" s="15"/>
      <c r="AE106" s="15"/>
      <c r="AT106" s="274" t="s">
        <v>284</v>
      </c>
      <c r="AU106" s="274" t="s">
        <v>82</v>
      </c>
      <c r="AV106" s="15" t="s">
        <v>264</v>
      </c>
      <c r="AW106" s="15" t="s">
        <v>34</v>
      </c>
      <c r="AX106" s="15" t="s">
        <v>80</v>
      </c>
      <c r="AY106" s="274" t="s">
        <v>244</v>
      </c>
    </row>
    <row r="107" s="2" customFormat="1" ht="33" customHeight="1">
      <c r="A107" s="39"/>
      <c r="B107" s="40"/>
      <c r="C107" s="213" t="s">
        <v>243</v>
      </c>
      <c r="D107" s="213" t="s">
        <v>247</v>
      </c>
      <c r="E107" s="214" t="s">
        <v>636</v>
      </c>
      <c r="F107" s="215" t="s">
        <v>637</v>
      </c>
      <c r="G107" s="216" t="s">
        <v>339</v>
      </c>
      <c r="H107" s="217">
        <v>60</v>
      </c>
      <c r="I107" s="218"/>
      <c r="J107" s="219">
        <f>ROUND(I107*H107,2)</f>
        <v>0</v>
      </c>
      <c r="K107" s="215" t="s">
        <v>251</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279</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638</v>
      </c>
    </row>
    <row r="108" s="2" customFormat="1">
      <c r="A108" s="39"/>
      <c r="B108" s="40"/>
      <c r="C108" s="41"/>
      <c r="D108" s="226" t="s">
        <v>254</v>
      </c>
      <c r="E108" s="41"/>
      <c r="F108" s="227" t="s">
        <v>639</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254</v>
      </c>
      <c r="AU108" s="18" t="s">
        <v>82</v>
      </c>
    </row>
    <row r="109" s="13" customFormat="1">
      <c r="A109" s="13"/>
      <c r="B109" s="243"/>
      <c r="C109" s="244"/>
      <c r="D109" s="241" t="s">
        <v>284</v>
      </c>
      <c r="E109" s="245" t="s">
        <v>19</v>
      </c>
      <c r="F109" s="246" t="s">
        <v>640</v>
      </c>
      <c r="G109" s="244"/>
      <c r="H109" s="245" t="s">
        <v>19</v>
      </c>
      <c r="I109" s="247"/>
      <c r="J109" s="244"/>
      <c r="K109" s="244"/>
      <c r="L109" s="248"/>
      <c r="M109" s="249"/>
      <c r="N109" s="250"/>
      <c r="O109" s="250"/>
      <c r="P109" s="250"/>
      <c r="Q109" s="250"/>
      <c r="R109" s="250"/>
      <c r="S109" s="250"/>
      <c r="T109" s="251"/>
      <c r="U109" s="13"/>
      <c r="V109" s="13"/>
      <c r="W109" s="13"/>
      <c r="X109" s="13"/>
      <c r="Y109" s="13"/>
      <c r="Z109" s="13"/>
      <c r="AA109" s="13"/>
      <c r="AB109" s="13"/>
      <c r="AC109" s="13"/>
      <c r="AD109" s="13"/>
      <c r="AE109" s="13"/>
      <c r="AT109" s="252" t="s">
        <v>284</v>
      </c>
      <c r="AU109" s="252" t="s">
        <v>82</v>
      </c>
      <c r="AV109" s="13" t="s">
        <v>80</v>
      </c>
      <c r="AW109" s="13" t="s">
        <v>34</v>
      </c>
      <c r="AX109" s="13" t="s">
        <v>73</v>
      </c>
      <c r="AY109" s="252" t="s">
        <v>244</v>
      </c>
    </row>
    <row r="110" s="14" customFormat="1">
      <c r="A110" s="14"/>
      <c r="B110" s="253"/>
      <c r="C110" s="254"/>
      <c r="D110" s="241" t="s">
        <v>284</v>
      </c>
      <c r="E110" s="255" t="s">
        <v>19</v>
      </c>
      <c r="F110" s="256" t="s">
        <v>641</v>
      </c>
      <c r="G110" s="254"/>
      <c r="H110" s="257">
        <v>60</v>
      </c>
      <c r="I110" s="258"/>
      <c r="J110" s="254"/>
      <c r="K110" s="254"/>
      <c r="L110" s="259"/>
      <c r="M110" s="260"/>
      <c r="N110" s="261"/>
      <c r="O110" s="261"/>
      <c r="P110" s="261"/>
      <c r="Q110" s="261"/>
      <c r="R110" s="261"/>
      <c r="S110" s="261"/>
      <c r="T110" s="262"/>
      <c r="U110" s="14"/>
      <c r="V110" s="14"/>
      <c r="W110" s="14"/>
      <c r="X110" s="14"/>
      <c r="Y110" s="14"/>
      <c r="Z110" s="14"/>
      <c r="AA110" s="14"/>
      <c r="AB110" s="14"/>
      <c r="AC110" s="14"/>
      <c r="AD110" s="14"/>
      <c r="AE110" s="14"/>
      <c r="AT110" s="263" t="s">
        <v>284</v>
      </c>
      <c r="AU110" s="263" t="s">
        <v>82</v>
      </c>
      <c r="AV110" s="14" t="s">
        <v>82</v>
      </c>
      <c r="AW110" s="14" t="s">
        <v>34</v>
      </c>
      <c r="AX110" s="14" t="s">
        <v>73</v>
      </c>
      <c r="AY110" s="263" t="s">
        <v>244</v>
      </c>
    </row>
    <row r="111" s="15" customFormat="1">
      <c r="A111" s="15"/>
      <c r="B111" s="264"/>
      <c r="C111" s="265"/>
      <c r="D111" s="241" t="s">
        <v>284</v>
      </c>
      <c r="E111" s="266" t="s">
        <v>19</v>
      </c>
      <c r="F111" s="267" t="s">
        <v>287</v>
      </c>
      <c r="G111" s="265"/>
      <c r="H111" s="268">
        <v>60</v>
      </c>
      <c r="I111" s="269"/>
      <c r="J111" s="265"/>
      <c r="K111" s="265"/>
      <c r="L111" s="270"/>
      <c r="M111" s="271"/>
      <c r="N111" s="272"/>
      <c r="O111" s="272"/>
      <c r="P111" s="272"/>
      <c r="Q111" s="272"/>
      <c r="R111" s="272"/>
      <c r="S111" s="272"/>
      <c r="T111" s="273"/>
      <c r="U111" s="15"/>
      <c r="V111" s="15"/>
      <c r="W111" s="15"/>
      <c r="X111" s="15"/>
      <c r="Y111" s="15"/>
      <c r="Z111" s="15"/>
      <c r="AA111" s="15"/>
      <c r="AB111" s="15"/>
      <c r="AC111" s="15"/>
      <c r="AD111" s="15"/>
      <c r="AE111" s="15"/>
      <c r="AT111" s="274" t="s">
        <v>284</v>
      </c>
      <c r="AU111" s="274" t="s">
        <v>82</v>
      </c>
      <c r="AV111" s="15" t="s">
        <v>264</v>
      </c>
      <c r="AW111" s="15" t="s">
        <v>34</v>
      </c>
      <c r="AX111" s="15" t="s">
        <v>80</v>
      </c>
      <c r="AY111" s="274" t="s">
        <v>244</v>
      </c>
    </row>
    <row r="112" s="2" customFormat="1" ht="33" customHeight="1">
      <c r="A112" s="39"/>
      <c r="B112" s="40"/>
      <c r="C112" s="213" t="s">
        <v>264</v>
      </c>
      <c r="D112" s="213" t="s">
        <v>247</v>
      </c>
      <c r="E112" s="214" t="s">
        <v>642</v>
      </c>
      <c r="F112" s="215" t="s">
        <v>643</v>
      </c>
      <c r="G112" s="216" t="s">
        <v>258</v>
      </c>
      <c r="H112" s="217">
        <v>1</v>
      </c>
      <c r="I112" s="218"/>
      <c r="J112" s="219">
        <f>ROUND(I112*H112,2)</f>
        <v>0</v>
      </c>
      <c r="K112" s="215" t="s">
        <v>251</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279</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644</v>
      </c>
    </row>
    <row r="113" s="2" customFormat="1">
      <c r="A113" s="39"/>
      <c r="B113" s="40"/>
      <c r="C113" s="41"/>
      <c r="D113" s="226" t="s">
        <v>254</v>
      </c>
      <c r="E113" s="41"/>
      <c r="F113" s="227" t="s">
        <v>645</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2" customFormat="1" ht="24.15" customHeight="1">
      <c r="A114" s="39"/>
      <c r="B114" s="40"/>
      <c r="C114" s="213" t="s">
        <v>269</v>
      </c>
      <c r="D114" s="213" t="s">
        <v>247</v>
      </c>
      <c r="E114" s="214" t="s">
        <v>289</v>
      </c>
      <c r="F114" s="215" t="s">
        <v>290</v>
      </c>
      <c r="G114" s="216" t="s">
        <v>291</v>
      </c>
      <c r="H114" s="217">
        <v>51.799999999999997</v>
      </c>
      <c r="I114" s="218"/>
      <c r="J114" s="219">
        <f>ROUND(I114*H114,2)</f>
        <v>0</v>
      </c>
      <c r="K114" s="215" t="s">
        <v>251</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279</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279</v>
      </c>
      <c r="BM114" s="224" t="s">
        <v>646</v>
      </c>
    </row>
    <row r="115" s="2" customFormat="1">
      <c r="A115" s="39"/>
      <c r="B115" s="40"/>
      <c r="C115" s="41"/>
      <c r="D115" s="226" t="s">
        <v>254</v>
      </c>
      <c r="E115" s="41"/>
      <c r="F115" s="227" t="s">
        <v>293</v>
      </c>
      <c r="G115" s="41"/>
      <c r="H115" s="41"/>
      <c r="I115" s="228"/>
      <c r="J115" s="41"/>
      <c r="K115" s="41"/>
      <c r="L115" s="45"/>
      <c r="M115" s="229"/>
      <c r="N115" s="230"/>
      <c r="O115" s="85"/>
      <c r="P115" s="85"/>
      <c r="Q115" s="85"/>
      <c r="R115" s="85"/>
      <c r="S115" s="85"/>
      <c r="T115" s="86"/>
      <c r="U115" s="39"/>
      <c r="V115" s="39"/>
      <c r="W115" s="39"/>
      <c r="X115" s="39"/>
      <c r="Y115" s="39"/>
      <c r="Z115" s="39"/>
      <c r="AA115" s="39"/>
      <c r="AB115" s="39"/>
      <c r="AC115" s="39"/>
      <c r="AD115" s="39"/>
      <c r="AE115" s="39"/>
      <c r="AT115" s="18" t="s">
        <v>254</v>
      </c>
      <c r="AU115" s="18" t="s">
        <v>82</v>
      </c>
    </row>
    <row r="116" s="13" customFormat="1">
      <c r="A116" s="13"/>
      <c r="B116" s="243"/>
      <c r="C116" s="244"/>
      <c r="D116" s="241" t="s">
        <v>284</v>
      </c>
      <c r="E116" s="245" t="s">
        <v>19</v>
      </c>
      <c r="F116" s="246" t="s">
        <v>294</v>
      </c>
      <c r="G116" s="244"/>
      <c r="H116" s="245" t="s">
        <v>19</v>
      </c>
      <c r="I116" s="247"/>
      <c r="J116" s="244"/>
      <c r="K116" s="244"/>
      <c r="L116" s="248"/>
      <c r="M116" s="249"/>
      <c r="N116" s="250"/>
      <c r="O116" s="250"/>
      <c r="P116" s="250"/>
      <c r="Q116" s="250"/>
      <c r="R116" s="250"/>
      <c r="S116" s="250"/>
      <c r="T116" s="251"/>
      <c r="U116" s="13"/>
      <c r="V116" s="13"/>
      <c r="W116" s="13"/>
      <c r="X116" s="13"/>
      <c r="Y116" s="13"/>
      <c r="Z116" s="13"/>
      <c r="AA116" s="13"/>
      <c r="AB116" s="13"/>
      <c r="AC116" s="13"/>
      <c r="AD116" s="13"/>
      <c r="AE116" s="13"/>
      <c r="AT116" s="252" t="s">
        <v>284</v>
      </c>
      <c r="AU116" s="252" t="s">
        <v>82</v>
      </c>
      <c r="AV116" s="13" t="s">
        <v>80</v>
      </c>
      <c r="AW116" s="13" t="s">
        <v>34</v>
      </c>
      <c r="AX116" s="13" t="s">
        <v>73</v>
      </c>
      <c r="AY116" s="252" t="s">
        <v>244</v>
      </c>
    </row>
    <row r="117" s="14" customFormat="1">
      <c r="A117" s="14"/>
      <c r="B117" s="253"/>
      <c r="C117" s="254"/>
      <c r="D117" s="241" t="s">
        <v>284</v>
      </c>
      <c r="E117" s="255" t="s">
        <v>19</v>
      </c>
      <c r="F117" s="256" t="s">
        <v>647</v>
      </c>
      <c r="G117" s="254"/>
      <c r="H117" s="257">
        <v>26.800000000000001</v>
      </c>
      <c r="I117" s="258"/>
      <c r="J117" s="254"/>
      <c r="K117" s="254"/>
      <c r="L117" s="259"/>
      <c r="M117" s="260"/>
      <c r="N117" s="261"/>
      <c r="O117" s="261"/>
      <c r="P117" s="261"/>
      <c r="Q117" s="261"/>
      <c r="R117" s="261"/>
      <c r="S117" s="261"/>
      <c r="T117" s="262"/>
      <c r="U117" s="14"/>
      <c r="V117" s="14"/>
      <c r="W117" s="14"/>
      <c r="X117" s="14"/>
      <c r="Y117" s="14"/>
      <c r="Z117" s="14"/>
      <c r="AA117" s="14"/>
      <c r="AB117" s="14"/>
      <c r="AC117" s="14"/>
      <c r="AD117" s="14"/>
      <c r="AE117" s="14"/>
      <c r="AT117" s="263" t="s">
        <v>284</v>
      </c>
      <c r="AU117" s="263" t="s">
        <v>82</v>
      </c>
      <c r="AV117" s="14" t="s">
        <v>82</v>
      </c>
      <c r="AW117" s="14" t="s">
        <v>34</v>
      </c>
      <c r="AX117" s="14" t="s">
        <v>73</v>
      </c>
      <c r="AY117" s="263" t="s">
        <v>244</v>
      </c>
    </row>
    <row r="118" s="13" customFormat="1">
      <c r="A118" s="13"/>
      <c r="B118" s="243"/>
      <c r="C118" s="244"/>
      <c r="D118" s="241" t="s">
        <v>284</v>
      </c>
      <c r="E118" s="245" t="s">
        <v>19</v>
      </c>
      <c r="F118" s="246" t="s">
        <v>296</v>
      </c>
      <c r="G118" s="244"/>
      <c r="H118" s="245" t="s">
        <v>19</v>
      </c>
      <c r="I118" s="247"/>
      <c r="J118" s="244"/>
      <c r="K118" s="244"/>
      <c r="L118" s="248"/>
      <c r="M118" s="249"/>
      <c r="N118" s="250"/>
      <c r="O118" s="250"/>
      <c r="P118" s="250"/>
      <c r="Q118" s="250"/>
      <c r="R118" s="250"/>
      <c r="S118" s="250"/>
      <c r="T118" s="251"/>
      <c r="U118" s="13"/>
      <c r="V118" s="13"/>
      <c r="W118" s="13"/>
      <c r="X118" s="13"/>
      <c r="Y118" s="13"/>
      <c r="Z118" s="13"/>
      <c r="AA118" s="13"/>
      <c r="AB118" s="13"/>
      <c r="AC118" s="13"/>
      <c r="AD118" s="13"/>
      <c r="AE118" s="13"/>
      <c r="AT118" s="252" t="s">
        <v>284</v>
      </c>
      <c r="AU118" s="252" t="s">
        <v>82</v>
      </c>
      <c r="AV118" s="13" t="s">
        <v>80</v>
      </c>
      <c r="AW118" s="13" t="s">
        <v>34</v>
      </c>
      <c r="AX118" s="13" t="s">
        <v>73</v>
      </c>
      <c r="AY118" s="252" t="s">
        <v>244</v>
      </c>
    </row>
    <row r="119" s="14" customFormat="1">
      <c r="A119" s="14"/>
      <c r="B119" s="253"/>
      <c r="C119" s="254"/>
      <c r="D119" s="241" t="s">
        <v>284</v>
      </c>
      <c r="E119" s="255" t="s">
        <v>19</v>
      </c>
      <c r="F119" s="256" t="s">
        <v>648</v>
      </c>
      <c r="G119" s="254"/>
      <c r="H119" s="257">
        <v>2.3999999999999999</v>
      </c>
      <c r="I119" s="258"/>
      <c r="J119" s="254"/>
      <c r="K119" s="254"/>
      <c r="L119" s="259"/>
      <c r="M119" s="260"/>
      <c r="N119" s="261"/>
      <c r="O119" s="261"/>
      <c r="P119" s="261"/>
      <c r="Q119" s="261"/>
      <c r="R119" s="261"/>
      <c r="S119" s="261"/>
      <c r="T119" s="262"/>
      <c r="U119" s="14"/>
      <c r="V119" s="14"/>
      <c r="W119" s="14"/>
      <c r="X119" s="14"/>
      <c r="Y119" s="14"/>
      <c r="Z119" s="14"/>
      <c r="AA119" s="14"/>
      <c r="AB119" s="14"/>
      <c r="AC119" s="14"/>
      <c r="AD119" s="14"/>
      <c r="AE119" s="14"/>
      <c r="AT119" s="263" t="s">
        <v>284</v>
      </c>
      <c r="AU119" s="263" t="s">
        <v>82</v>
      </c>
      <c r="AV119" s="14" t="s">
        <v>82</v>
      </c>
      <c r="AW119" s="14" t="s">
        <v>34</v>
      </c>
      <c r="AX119" s="14" t="s">
        <v>73</v>
      </c>
      <c r="AY119" s="263" t="s">
        <v>244</v>
      </c>
    </row>
    <row r="120" s="13" customFormat="1">
      <c r="A120" s="13"/>
      <c r="B120" s="243"/>
      <c r="C120" s="244"/>
      <c r="D120" s="241" t="s">
        <v>284</v>
      </c>
      <c r="E120" s="245" t="s">
        <v>19</v>
      </c>
      <c r="F120" s="246" t="s">
        <v>649</v>
      </c>
      <c r="G120" s="244"/>
      <c r="H120" s="245" t="s">
        <v>19</v>
      </c>
      <c r="I120" s="247"/>
      <c r="J120" s="244"/>
      <c r="K120" s="244"/>
      <c r="L120" s="248"/>
      <c r="M120" s="249"/>
      <c r="N120" s="250"/>
      <c r="O120" s="250"/>
      <c r="P120" s="250"/>
      <c r="Q120" s="250"/>
      <c r="R120" s="250"/>
      <c r="S120" s="250"/>
      <c r="T120" s="251"/>
      <c r="U120" s="13"/>
      <c r="V120" s="13"/>
      <c r="W120" s="13"/>
      <c r="X120" s="13"/>
      <c r="Y120" s="13"/>
      <c r="Z120" s="13"/>
      <c r="AA120" s="13"/>
      <c r="AB120" s="13"/>
      <c r="AC120" s="13"/>
      <c r="AD120" s="13"/>
      <c r="AE120" s="13"/>
      <c r="AT120" s="252" t="s">
        <v>284</v>
      </c>
      <c r="AU120" s="252" t="s">
        <v>82</v>
      </c>
      <c r="AV120" s="13" t="s">
        <v>80</v>
      </c>
      <c r="AW120" s="13" t="s">
        <v>34</v>
      </c>
      <c r="AX120" s="13" t="s">
        <v>73</v>
      </c>
      <c r="AY120" s="252" t="s">
        <v>244</v>
      </c>
    </row>
    <row r="121" s="14" customFormat="1">
      <c r="A121" s="14"/>
      <c r="B121" s="253"/>
      <c r="C121" s="254"/>
      <c r="D121" s="241" t="s">
        <v>284</v>
      </c>
      <c r="E121" s="255" t="s">
        <v>19</v>
      </c>
      <c r="F121" s="256" t="s">
        <v>650</v>
      </c>
      <c r="G121" s="254"/>
      <c r="H121" s="257">
        <v>2.5</v>
      </c>
      <c r="I121" s="258"/>
      <c r="J121" s="254"/>
      <c r="K121" s="254"/>
      <c r="L121" s="259"/>
      <c r="M121" s="260"/>
      <c r="N121" s="261"/>
      <c r="O121" s="261"/>
      <c r="P121" s="261"/>
      <c r="Q121" s="261"/>
      <c r="R121" s="261"/>
      <c r="S121" s="261"/>
      <c r="T121" s="262"/>
      <c r="U121" s="14"/>
      <c r="V121" s="14"/>
      <c r="W121" s="14"/>
      <c r="X121" s="14"/>
      <c r="Y121" s="14"/>
      <c r="Z121" s="14"/>
      <c r="AA121" s="14"/>
      <c r="AB121" s="14"/>
      <c r="AC121" s="14"/>
      <c r="AD121" s="14"/>
      <c r="AE121" s="14"/>
      <c r="AT121" s="263" t="s">
        <v>284</v>
      </c>
      <c r="AU121" s="263" t="s">
        <v>82</v>
      </c>
      <c r="AV121" s="14" t="s">
        <v>82</v>
      </c>
      <c r="AW121" s="14" t="s">
        <v>34</v>
      </c>
      <c r="AX121" s="14" t="s">
        <v>73</v>
      </c>
      <c r="AY121" s="263" t="s">
        <v>244</v>
      </c>
    </row>
    <row r="122" s="13" customFormat="1">
      <c r="A122" s="13"/>
      <c r="B122" s="243"/>
      <c r="C122" s="244"/>
      <c r="D122" s="241" t="s">
        <v>284</v>
      </c>
      <c r="E122" s="245" t="s">
        <v>19</v>
      </c>
      <c r="F122" s="246" t="s">
        <v>651</v>
      </c>
      <c r="G122" s="244"/>
      <c r="H122" s="245" t="s">
        <v>19</v>
      </c>
      <c r="I122" s="247"/>
      <c r="J122" s="244"/>
      <c r="K122" s="244"/>
      <c r="L122" s="248"/>
      <c r="M122" s="249"/>
      <c r="N122" s="250"/>
      <c r="O122" s="250"/>
      <c r="P122" s="250"/>
      <c r="Q122" s="250"/>
      <c r="R122" s="250"/>
      <c r="S122" s="250"/>
      <c r="T122" s="251"/>
      <c r="U122" s="13"/>
      <c r="V122" s="13"/>
      <c r="W122" s="13"/>
      <c r="X122" s="13"/>
      <c r="Y122" s="13"/>
      <c r="Z122" s="13"/>
      <c r="AA122" s="13"/>
      <c r="AB122" s="13"/>
      <c r="AC122" s="13"/>
      <c r="AD122" s="13"/>
      <c r="AE122" s="13"/>
      <c r="AT122" s="252" t="s">
        <v>284</v>
      </c>
      <c r="AU122" s="252" t="s">
        <v>82</v>
      </c>
      <c r="AV122" s="13" t="s">
        <v>80</v>
      </c>
      <c r="AW122" s="13" t="s">
        <v>34</v>
      </c>
      <c r="AX122" s="13" t="s">
        <v>73</v>
      </c>
      <c r="AY122" s="252" t="s">
        <v>244</v>
      </c>
    </row>
    <row r="123" s="14" customFormat="1">
      <c r="A123" s="14"/>
      <c r="B123" s="253"/>
      <c r="C123" s="254"/>
      <c r="D123" s="241" t="s">
        <v>284</v>
      </c>
      <c r="E123" s="255" t="s">
        <v>19</v>
      </c>
      <c r="F123" s="256" t="s">
        <v>652</v>
      </c>
      <c r="G123" s="254"/>
      <c r="H123" s="257">
        <v>4</v>
      </c>
      <c r="I123" s="258"/>
      <c r="J123" s="254"/>
      <c r="K123" s="254"/>
      <c r="L123" s="259"/>
      <c r="M123" s="260"/>
      <c r="N123" s="261"/>
      <c r="O123" s="261"/>
      <c r="P123" s="261"/>
      <c r="Q123" s="261"/>
      <c r="R123" s="261"/>
      <c r="S123" s="261"/>
      <c r="T123" s="262"/>
      <c r="U123" s="14"/>
      <c r="V123" s="14"/>
      <c r="W123" s="14"/>
      <c r="X123" s="14"/>
      <c r="Y123" s="14"/>
      <c r="Z123" s="14"/>
      <c r="AA123" s="14"/>
      <c r="AB123" s="14"/>
      <c r="AC123" s="14"/>
      <c r="AD123" s="14"/>
      <c r="AE123" s="14"/>
      <c r="AT123" s="263" t="s">
        <v>284</v>
      </c>
      <c r="AU123" s="263" t="s">
        <v>82</v>
      </c>
      <c r="AV123" s="14" t="s">
        <v>82</v>
      </c>
      <c r="AW123" s="14" t="s">
        <v>34</v>
      </c>
      <c r="AX123" s="14" t="s">
        <v>73</v>
      </c>
      <c r="AY123" s="263" t="s">
        <v>244</v>
      </c>
    </row>
    <row r="124" s="13" customFormat="1">
      <c r="A124" s="13"/>
      <c r="B124" s="243"/>
      <c r="C124" s="244"/>
      <c r="D124" s="241" t="s">
        <v>284</v>
      </c>
      <c r="E124" s="245" t="s">
        <v>19</v>
      </c>
      <c r="F124" s="246" t="s">
        <v>653</v>
      </c>
      <c r="G124" s="244"/>
      <c r="H124" s="245" t="s">
        <v>19</v>
      </c>
      <c r="I124" s="247"/>
      <c r="J124" s="244"/>
      <c r="K124" s="244"/>
      <c r="L124" s="248"/>
      <c r="M124" s="249"/>
      <c r="N124" s="250"/>
      <c r="O124" s="250"/>
      <c r="P124" s="250"/>
      <c r="Q124" s="250"/>
      <c r="R124" s="250"/>
      <c r="S124" s="250"/>
      <c r="T124" s="251"/>
      <c r="U124" s="13"/>
      <c r="V124" s="13"/>
      <c r="W124" s="13"/>
      <c r="X124" s="13"/>
      <c r="Y124" s="13"/>
      <c r="Z124" s="13"/>
      <c r="AA124" s="13"/>
      <c r="AB124" s="13"/>
      <c r="AC124" s="13"/>
      <c r="AD124" s="13"/>
      <c r="AE124" s="13"/>
      <c r="AT124" s="252" t="s">
        <v>284</v>
      </c>
      <c r="AU124" s="252" t="s">
        <v>82</v>
      </c>
      <c r="AV124" s="13" t="s">
        <v>80</v>
      </c>
      <c r="AW124" s="13" t="s">
        <v>34</v>
      </c>
      <c r="AX124" s="13" t="s">
        <v>73</v>
      </c>
      <c r="AY124" s="252" t="s">
        <v>244</v>
      </c>
    </row>
    <row r="125" s="14" customFormat="1">
      <c r="A125" s="14"/>
      <c r="B125" s="253"/>
      <c r="C125" s="254"/>
      <c r="D125" s="241" t="s">
        <v>284</v>
      </c>
      <c r="E125" s="255" t="s">
        <v>19</v>
      </c>
      <c r="F125" s="256" t="s">
        <v>654</v>
      </c>
      <c r="G125" s="254"/>
      <c r="H125" s="257">
        <v>0.10000000000000001</v>
      </c>
      <c r="I125" s="258"/>
      <c r="J125" s="254"/>
      <c r="K125" s="254"/>
      <c r="L125" s="259"/>
      <c r="M125" s="260"/>
      <c r="N125" s="261"/>
      <c r="O125" s="261"/>
      <c r="P125" s="261"/>
      <c r="Q125" s="261"/>
      <c r="R125" s="261"/>
      <c r="S125" s="261"/>
      <c r="T125" s="262"/>
      <c r="U125" s="14"/>
      <c r="V125" s="14"/>
      <c r="W125" s="14"/>
      <c r="X125" s="14"/>
      <c r="Y125" s="14"/>
      <c r="Z125" s="14"/>
      <c r="AA125" s="14"/>
      <c r="AB125" s="14"/>
      <c r="AC125" s="14"/>
      <c r="AD125" s="14"/>
      <c r="AE125" s="14"/>
      <c r="AT125" s="263" t="s">
        <v>284</v>
      </c>
      <c r="AU125" s="263" t="s">
        <v>82</v>
      </c>
      <c r="AV125" s="14" t="s">
        <v>82</v>
      </c>
      <c r="AW125" s="14" t="s">
        <v>34</v>
      </c>
      <c r="AX125" s="14" t="s">
        <v>73</v>
      </c>
      <c r="AY125" s="263" t="s">
        <v>244</v>
      </c>
    </row>
    <row r="126" s="13" customFormat="1">
      <c r="A126" s="13"/>
      <c r="B126" s="243"/>
      <c r="C126" s="244"/>
      <c r="D126" s="241" t="s">
        <v>284</v>
      </c>
      <c r="E126" s="245" t="s">
        <v>19</v>
      </c>
      <c r="F126" s="246" t="s">
        <v>655</v>
      </c>
      <c r="G126" s="244"/>
      <c r="H126" s="245" t="s">
        <v>19</v>
      </c>
      <c r="I126" s="247"/>
      <c r="J126" s="244"/>
      <c r="K126" s="244"/>
      <c r="L126" s="248"/>
      <c r="M126" s="249"/>
      <c r="N126" s="250"/>
      <c r="O126" s="250"/>
      <c r="P126" s="250"/>
      <c r="Q126" s="250"/>
      <c r="R126" s="250"/>
      <c r="S126" s="250"/>
      <c r="T126" s="251"/>
      <c r="U126" s="13"/>
      <c r="V126" s="13"/>
      <c r="W126" s="13"/>
      <c r="X126" s="13"/>
      <c r="Y126" s="13"/>
      <c r="Z126" s="13"/>
      <c r="AA126" s="13"/>
      <c r="AB126" s="13"/>
      <c r="AC126" s="13"/>
      <c r="AD126" s="13"/>
      <c r="AE126" s="13"/>
      <c r="AT126" s="252" t="s">
        <v>284</v>
      </c>
      <c r="AU126" s="252" t="s">
        <v>82</v>
      </c>
      <c r="AV126" s="13" t="s">
        <v>80</v>
      </c>
      <c r="AW126" s="13" t="s">
        <v>34</v>
      </c>
      <c r="AX126" s="13" t="s">
        <v>73</v>
      </c>
      <c r="AY126" s="252" t="s">
        <v>244</v>
      </c>
    </row>
    <row r="127" s="14" customFormat="1">
      <c r="A127" s="14"/>
      <c r="B127" s="253"/>
      <c r="C127" s="254"/>
      <c r="D127" s="241" t="s">
        <v>284</v>
      </c>
      <c r="E127" s="255" t="s">
        <v>19</v>
      </c>
      <c r="F127" s="256" t="s">
        <v>252</v>
      </c>
      <c r="G127" s="254"/>
      <c r="H127" s="257">
        <v>16</v>
      </c>
      <c r="I127" s="258"/>
      <c r="J127" s="254"/>
      <c r="K127" s="254"/>
      <c r="L127" s="259"/>
      <c r="M127" s="260"/>
      <c r="N127" s="261"/>
      <c r="O127" s="261"/>
      <c r="P127" s="261"/>
      <c r="Q127" s="261"/>
      <c r="R127" s="261"/>
      <c r="S127" s="261"/>
      <c r="T127" s="262"/>
      <c r="U127" s="14"/>
      <c r="V127" s="14"/>
      <c r="W127" s="14"/>
      <c r="X127" s="14"/>
      <c r="Y127" s="14"/>
      <c r="Z127" s="14"/>
      <c r="AA127" s="14"/>
      <c r="AB127" s="14"/>
      <c r="AC127" s="14"/>
      <c r="AD127" s="14"/>
      <c r="AE127" s="14"/>
      <c r="AT127" s="263" t="s">
        <v>284</v>
      </c>
      <c r="AU127" s="263" t="s">
        <v>82</v>
      </c>
      <c r="AV127" s="14" t="s">
        <v>82</v>
      </c>
      <c r="AW127" s="14" t="s">
        <v>34</v>
      </c>
      <c r="AX127" s="14" t="s">
        <v>73</v>
      </c>
      <c r="AY127" s="263" t="s">
        <v>244</v>
      </c>
    </row>
    <row r="128" s="15" customFormat="1">
      <c r="A128" s="15"/>
      <c r="B128" s="264"/>
      <c r="C128" s="265"/>
      <c r="D128" s="241" t="s">
        <v>284</v>
      </c>
      <c r="E128" s="266" t="s">
        <v>19</v>
      </c>
      <c r="F128" s="267" t="s">
        <v>287</v>
      </c>
      <c r="G128" s="265"/>
      <c r="H128" s="268">
        <v>51.800000000000004</v>
      </c>
      <c r="I128" s="269"/>
      <c r="J128" s="265"/>
      <c r="K128" s="265"/>
      <c r="L128" s="270"/>
      <c r="M128" s="271"/>
      <c r="N128" s="272"/>
      <c r="O128" s="272"/>
      <c r="P128" s="272"/>
      <c r="Q128" s="272"/>
      <c r="R128" s="272"/>
      <c r="S128" s="272"/>
      <c r="T128" s="273"/>
      <c r="U128" s="15"/>
      <c r="V128" s="15"/>
      <c r="W128" s="15"/>
      <c r="X128" s="15"/>
      <c r="Y128" s="15"/>
      <c r="Z128" s="15"/>
      <c r="AA128" s="15"/>
      <c r="AB128" s="15"/>
      <c r="AC128" s="15"/>
      <c r="AD128" s="15"/>
      <c r="AE128" s="15"/>
      <c r="AT128" s="274" t="s">
        <v>284</v>
      </c>
      <c r="AU128" s="274" t="s">
        <v>82</v>
      </c>
      <c r="AV128" s="15" t="s">
        <v>264</v>
      </c>
      <c r="AW128" s="15" t="s">
        <v>34</v>
      </c>
      <c r="AX128" s="15" t="s">
        <v>80</v>
      </c>
      <c r="AY128" s="274" t="s">
        <v>244</v>
      </c>
    </row>
    <row r="129" s="2" customFormat="1" ht="24.15" customHeight="1">
      <c r="A129" s="39"/>
      <c r="B129" s="40"/>
      <c r="C129" s="213" t="s">
        <v>275</v>
      </c>
      <c r="D129" s="213" t="s">
        <v>247</v>
      </c>
      <c r="E129" s="214" t="s">
        <v>298</v>
      </c>
      <c r="F129" s="215" t="s">
        <v>299</v>
      </c>
      <c r="G129" s="216" t="s">
        <v>291</v>
      </c>
      <c r="H129" s="217">
        <v>51.799999999999997</v>
      </c>
      <c r="I129" s="218"/>
      <c r="J129" s="219">
        <f>ROUND(I129*H129,2)</f>
        <v>0</v>
      </c>
      <c r="K129" s="215" t="s">
        <v>251</v>
      </c>
      <c r="L129" s="45"/>
      <c r="M129" s="220" t="s">
        <v>19</v>
      </c>
      <c r="N129" s="221"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279</v>
      </c>
      <c r="AT129" s="224" t="s">
        <v>247</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656</v>
      </c>
    </row>
    <row r="130" s="2" customFormat="1">
      <c r="A130" s="39"/>
      <c r="B130" s="40"/>
      <c r="C130" s="41"/>
      <c r="D130" s="226" t="s">
        <v>254</v>
      </c>
      <c r="E130" s="41"/>
      <c r="F130" s="227" t="s">
        <v>301</v>
      </c>
      <c r="G130" s="41"/>
      <c r="H130" s="41"/>
      <c r="I130" s="228"/>
      <c r="J130" s="41"/>
      <c r="K130" s="41"/>
      <c r="L130" s="45"/>
      <c r="M130" s="229"/>
      <c r="N130" s="230"/>
      <c r="O130" s="85"/>
      <c r="P130" s="85"/>
      <c r="Q130" s="85"/>
      <c r="R130" s="85"/>
      <c r="S130" s="85"/>
      <c r="T130" s="86"/>
      <c r="U130" s="39"/>
      <c r="V130" s="39"/>
      <c r="W130" s="39"/>
      <c r="X130" s="39"/>
      <c r="Y130" s="39"/>
      <c r="Z130" s="39"/>
      <c r="AA130" s="39"/>
      <c r="AB130" s="39"/>
      <c r="AC130" s="39"/>
      <c r="AD130" s="39"/>
      <c r="AE130" s="39"/>
      <c r="AT130" s="18" t="s">
        <v>254</v>
      </c>
      <c r="AU130" s="18" t="s">
        <v>82</v>
      </c>
    </row>
    <row r="131" s="2" customFormat="1" ht="33" customHeight="1">
      <c r="A131" s="39"/>
      <c r="B131" s="40"/>
      <c r="C131" s="213" t="s">
        <v>288</v>
      </c>
      <c r="D131" s="213" t="s">
        <v>247</v>
      </c>
      <c r="E131" s="214" t="s">
        <v>657</v>
      </c>
      <c r="F131" s="215" t="s">
        <v>658</v>
      </c>
      <c r="G131" s="216" t="s">
        <v>250</v>
      </c>
      <c r="H131" s="217">
        <v>446</v>
      </c>
      <c r="I131" s="218"/>
      <c r="J131" s="219">
        <f>ROUND(I131*H131,2)</f>
        <v>0</v>
      </c>
      <c r="K131" s="215" t="s">
        <v>251</v>
      </c>
      <c r="L131" s="45"/>
      <c r="M131" s="220" t="s">
        <v>19</v>
      </c>
      <c r="N131" s="221"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279</v>
      </c>
      <c r="AT131" s="224" t="s">
        <v>247</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279</v>
      </c>
      <c r="BM131" s="224" t="s">
        <v>659</v>
      </c>
    </row>
    <row r="132" s="2" customFormat="1">
      <c r="A132" s="39"/>
      <c r="B132" s="40"/>
      <c r="C132" s="41"/>
      <c r="D132" s="226" t="s">
        <v>254</v>
      </c>
      <c r="E132" s="41"/>
      <c r="F132" s="227" t="s">
        <v>660</v>
      </c>
      <c r="G132" s="41"/>
      <c r="H132" s="41"/>
      <c r="I132" s="228"/>
      <c r="J132" s="41"/>
      <c r="K132" s="41"/>
      <c r="L132" s="45"/>
      <c r="M132" s="229"/>
      <c r="N132" s="230"/>
      <c r="O132" s="85"/>
      <c r="P132" s="85"/>
      <c r="Q132" s="85"/>
      <c r="R132" s="85"/>
      <c r="S132" s="85"/>
      <c r="T132" s="86"/>
      <c r="U132" s="39"/>
      <c r="V132" s="39"/>
      <c r="W132" s="39"/>
      <c r="X132" s="39"/>
      <c r="Y132" s="39"/>
      <c r="Z132" s="39"/>
      <c r="AA132" s="39"/>
      <c r="AB132" s="39"/>
      <c r="AC132" s="39"/>
      <c r="AD132" s="39"/>
      <c r="AE132" s="39"/>
      <c r="AT132" s="18" t="s">
        <v>254</v>
      </c>
      <c r="AU132" s="18" t="s">
        <v>82</v>
      </c>
    </row>
    <row r="133" s="13" customFormat="1">
      <c r="A133" s="13"/>
      <c r="B133" s="243"/>
      <c r="C133" s="244"/>
      <c r="D133" s="241" t="s">
        <v>284</v>
      </c>
      <c r="E133" s="245" t="s">
        <v>19</v>
      </c>
      <c r="F133" s="246" t="s">
        <v>661</v>
      </c>
      <c r="G133" s="244"/>
      <c r="H133" s="245" t="s">
        <v>19</v>
      </c>
      <c r="I133" s="247"/>
      <c r="J133" s="244"/>
      <c r="K133" s="244"/>
      <c r="L133" s="248"/>
      <c r="M133" s="249"/>
      <c r="N133" s="250"/>
      <c r="O133" s="250"/>
      <c r="P133" s="250"/>
      <c r="Q133" s="250"/>
      <c r="R133" s="250"/>
      <c r="S133" s="250"/>
      <c r="T133" s="251"/>
      <c r="U133" s="13"/>
      <c r="V133" s="13"/>
      <c r="W133" s="13"/>
      <c r="X133" s="13"/>
      <c r="Y133" s="13"/>
      <c r="Z133" s="13"/>
      <c r="AA133" s="13"/>
      <c r="AB133" s="13"/>
      <c r="AC133" s="13"/>
      <c r="AD133" s="13"/>
      <c r="AE133" s="13"/>
      <c r="AT133" s="252" t="s">
        <v>284</v>
      </c>
      <c r="AU133" s="252" t="s">
        <v>82</v>
      </c>
      <c r="AV133" s="13" t="s">
        <v>80</v>
      </c>
      <c r="AW133" s="13" t="s">
        <v>34</v>
      </c>
      <c r="AX133" s="13" t="s">
        <v>73</v>
      </c>
      <c r="AY133" s="252" t="s">
        <v>244</v>
      </c>
    </row>
    <row r="134" s="14" customFormat="1">
      <c r="A134" s="14"/>
      <c r="B134" s="253"/>
      <c r="C134" s="254"/>
      <c r="D134" s="241" t="s">
        <v>284</v>
      </c>
      <c r="E134" s="255" t="s">
        <v>19</v>
      </c>
      <c r="F134" s="256" t="s">
        <v>662</v>
      </c>
      <c r="G134" s="254"/>
      <c r="H134" s="257">
        <v>402</v>
      </c>
      <c r="I134" s="258"/>
      <c r="J134" s="254"/>
      <c r="K134" s="254"/>
      <c r="L134" s="259"/>
      <c r="M134" s="260"/>
      <c r="N134" s="261"/>
      <c r="O134" s="261"/>
      <c r="P134" s="261"/>
      <c r="Q134" s="261"/>
      <c r="R134" s="261"/>
      <c r="S134" s="261"/>
      <c r="T134" s="262"/>
      <c r="U134" s="14"/>
      <c r="V134" s="14"/>
      <c r="W134" s="14"/>
      <c r="X134" s="14"/>
      <c r="Y134" s="14"/>
      <c r="Z134" s="14"/>
      <c r="AA134" s="14"/>
      <c r="AB134" s="14"/>
      <c r="AC134" s="14"/>
      <c r="AD134" s="14"/>
      <c r="AE134" s="14"/>
      <c r="AT134" s="263" t="s">
        <v>284</v>
      </c>
      <c r="AU134" s="263" t="s">
        <v>82</v>
      </c>
      <c r="AV134" s="14" t="s">
        <v>82</v>
      </c>
      <c r="AW134" s="14" t="s">
        <v>34</v>
      </c>
      <c r="AX134" s="14" t="s">
        <v>73</v>
      </c>
      <c r="AY134" s="263" t="s">
        <v>244</v>
      </c>
    </row>
    <row r="135" s="13" customFormat="1">
      <c r="A135" s="13"/>
      <c r="B135" s="243"/>
      <c r="C135" s="244"/>
      <c r="D135" s="241" t="s">
        <v>284</v>
      </c>
      <c r="E135" s="245" t="s">
        <v>19</v>
      </c>
      <c r="F135" s="246" t="s">
        <v>663</v>
      </c>
      <c r="G135" s="244"/>
      <c r="H135" s="245" t="s">
        <v>19</v>
      </c>
      <c r="I135" s="247"/>
      <c r="J135" s="244"/>
      <c r="K135" s="244"/>
      <c r="L135" s="248"/>
      <c r="M135" s="249"/>
      <c r="N135" s="250"/>
      <c r="O135" s="250"/>
      <c r="P135" s="250"/>
      <c r="Q135" s="250"/>
      <c r="R135" s="250"/>
      <c r="S135" s="250"/>
      <c r="T135" s="251"/>
      <c r="U135" s="13"/>
      <c r="V135" s="13"/>
      <c r="W135" s="13"/>
      <c r="X135" s="13"/>
      <c r="Y135" s="13"/>
      <c r="Z135" s="13"/>
      <c r="AA135" s="13"/>
      <c r="AB135" s="13"/>
      <c r="AC135" s="13"/>
      <c r="AD135" s="13"/>
      <c r="AE135" s="13"/>
      <c r="AT135" s="252" t="s">
        <v>284</v>
      </c>
      <c r="AU135" s="252" t="s">
        <v>82</v>
      </c>
      <c r="AV135" s="13" t="s">
        <v>80</v>
      </c>
      <c r="AW135" s="13" t="s">
        <v>34</v>
      </c>
      <c r="AX135" s="13" t="s">
        <v>73</v>
      </c>
      <c r="AY135" s="252" t="s">
        <v>244</v>
      </c>
    </row>
    <row r="136" s="14" customFormat="1">
      <c r="A136" s="14"/>
      <c r="B136" s="253"/>
      <c r="C136" s="254"/>
      <c r="D136" s="241" t="s">
        <v>284</v>
      </c>
      <c r="E136" s="255" t="s">
        <v>19</v>
      </c>
      <c r="F136" s="256" t="s">
        <v>526</v>
      </c>
      <c r="G136" s="254"/>
      <c r="H136" s="257">
        <v>44</v>
      </c>
      <c r="I136" s="258"/>
      <c r="J136" s="254"/>
      <c r="K136" s="254"/>
      <c r="L136" s="259"/>
      <c r="M136" s="260"/>
      <c r="N136" s="261"/>
      <c r="O136" s="261"/>
      <c r="P136" s="261"/>
      <c r="Q136" s="261"/>
      <c r="R136" s="261"/>
      <c r="S136" s="261"/>
      <c r="T136" s="262"/>
      <c r="U136" s="14"/>
      <c r="V136" s="14"/>
      <c r="W136" s="14"/>
      <c r="X136" s="14"/>
      <c r="Y136" s="14"/>
      <c r="Z136" s="14"/>
      <c r="AA136" s="14"/>
      <c r="AB136" s="14"/>
      <c r="AC136" s="14"/>
      <c r="AD136" s="14"/>
      <c r="AE136" s="14"/>
      <c r="AT136" s="263" t="s">
        <v>284</v>
      </c>
      <c r="AU136" s="263" t="s">
        <v>82</v>
      </c>
      <c r="AV136" s="14" t="s">
        <v>82</v>
      </c>
      <c r="AW136" s="14" t="s">
        <v>34</v>
      </c>
      <c r="AX136" s="14" t="s">
        <v>73</v>
      </c>
      <c r="AY136" s="263" t="s">
        <v>244</v>
      </c>
    </row>
    <row r="137" s="15" customFormat="1">
      <c r="A137" s="15"/>
      <c r="B137" s="264"/>
      <c r="C137" s="265"/>
      <c r="D137" s="241" t="s">
        <v>284</v>
      </c>
      <c r="E137" s="266" t="s">
        <v>616</v>
      </c>
      <c r="F137" s="267" t="s">
        <v>287</v>
      </c>
      <c r="G137" s="265"/>
      <c r="H137" s="268">
        <v>446</v>
      </c>
      <c r="I137" s="269"/>
      <c r="J137" s="265"/>
      <c r="K137" s="265"/>
      <c r="L137" s="270"/>
      <c r="M137" s="271"/>
      <c r="N137" s="272"/>
      <c r="O137" s="272"/>
      <c r="P137" s="272"/>
      <c r="Q137" s="272"/>
      <c r="R137" s="272"/>
      <c r="S137" s="272"/>
      <c r="T137" s="273"/>
      <c r="U137" s="15"/>
      <c r="V137" s="15"/>
      <c r="W137" s="15"/>
      <c r="X137" s="15"/>
      <c r="Y137" s="15"/>
      <c r="Z137" s="15"/>
      <c r="AA137" s="15"/>
      <c r="AB137" s="15"/>
      <c r="AC137" s="15"/>
      <c r="AD137" s="15"/>
      <c r="AE137" s="15"/>
      <c r="AT137" s="274" t="s">
        <v>284</v>
      </c>
      <c r="AU137" s="274" t="s">
        <v>82</v>
      </c>
      <c r="AV137" s="15" t="s">
        <v>264</v>
      </c>
      <c r="AW137" s="15" t="s">
        <v>34</v>
      </c>
      <c r="AX137" s="15" t="s">
        <v>80</v>
      </c>
      <c r="AY137" s="274" t="s">
        <v>244</v>
      </c>
    </row>
    <row r="138" s="2" customFormat="1" ht="33" customHeight="1">
      <c r="A138" s="39"/>
      <c r="B138" s="40"/>
      <c r="C138" s="213" t="s">
        <v>263</v>
      </c>
      <c r="D138" s="213" t="s">
        <v>247</v>
      </c>
      <c r="E138" s="214" t="s">
        <v>303</v>
      </c>
      <c r="F138" s="215" t="s">
        <v>304</v>
      </c>
      <c r="G138" s="216" t="s">
        <v>250</v>
      </c>
      <c r="H138" s="217">
        <v>1037</v>
      </c>
      <c r="I138" s="218"/>
      <c r="J138" s="219">
        <f>ROUND(I138*H138,2)</f>
        <v>0</v>
      </c>
      <c r="K138" s="215" t="s">
        <v>251</v>
      </c>
      <c r="L138" s="45"/>
      <c r="M138" s="220" t="s">
        <v>19</v>
      </c>
      <c r="N138" s="221"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279</v>
      </c>
      <c r="AT138" s="224" t="s">
        <v>247</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664</v>
      </c>
    </row>
    <row r="139" s="2" customFormat="1">
      <c r="A139" s="39"/>
      <c r="B139" s="40"/>
      <c r="C139" s="41"/>
      <c r="D139" s="226" t="s">
        <v>254</v>
      </c>
      <c r="E139" s="41"/>
      <c r="F139" s="227" t="s">
        <v>306</v>
      </c>
      <c r="G139" s="41"/>
      <c r="H139" s="41"/>
      <c r="I139" s="228"/>
      <c r="J139" s="41"/>
      <c r="K139" s="41"/>
      <c r="L139" s="45"/>
      <c r="M139" s="229"/>
      <c r="N139" s="230"/>
      <c r="O139" s="85"/>
      <c r="P139" s="85"/>
      <c r="Q139" s="85"/>
      <c r="R139" s="85"/>
      <c r="S139" s="85"/>
      <c r="T139" s="86"/>
      <c r="U139" s="39"/>
      <c r="V139" s="39"/>
      <c r="W139" s="39"/>
      <c r="X139" s="39"/>
      <c r="Y139" s="39"/>
      <c r="Z139" s="39"/>
      <c r="AA139" s="39"/>
      <c r="AB139" s="39"/>
      <c r="AC139" s="39"/>
      <c r="AD139" s="39"/>
      <c r="AE139" s="39"/>
      <c r="AT139" s="18" t="s">
        <v>254</v>
      </c>
      <c r="AU139" s="18" t="s">
        <v>82</v>
      </c>
    </row>
    <row r="140" s="2" customFormat="1">
      <c r="A140" s="39"/>
      <c r="B140" s="40"/>
      <c r="C140" s="41"/>
      <c r="D140" s="241" t="s">
        <v>282</v>
      </c>
      <c r="E140" s="41"/>
      <c r="F140" s="242" t="s">
        <v>307</v>
      </c>
      <c r="G140" s="41"/>
      <c r="H140" s="41"/>
      <c r="I140" s="228"/>
      <c r="J140" s="41"/>
      <c r="K140" s="41"/>
      <c r="L140" s="45"/>
      <c r="M140" s="229"/>
      <c r="N140" s="230"/>
      <c r="O140" s="85"/>
      <c r="P140" s="85"/>
      <c r="Q140" s="85"/>
      <c r="R140" s="85"/>
      <c r="S140" s="85"/>
      <c r="T140" s="86"/>
      <c r="U140" s="39"/>
      <c r="V140" s="39"/>
      <c r="W140" s="39"/>
      <c r="X140" s="39"/>
      <c r="Y140" s="39"/>
      <c r="Z140" s="39"/>
      <c r="AA140" s="39"/>
      <c r="AB140" s="39"/>
      <c r="AC140" s="39"/>
      <c r="AD140" s="39"/>
      <c r="AE140" s="39"/>
      <c r="AT140" s="18" t="s">
        <v>282</v>
      </c>
      <c r="AU140" s="18" t="s">
        <v>82</v>
      </c>
    </row>
    <row r="141" s="13" customFormat="1">
      <c r="A141" s="13"/>
      <c r="B141" s="243"/>
      <c r="C141" s="244"/>
      <c r="D141" s="241" t="s">
        <v>284</v>
      </c>
      <c r="E141" s="245" t="s">
        <v>19</v>
      </c>
      <c r="F141" s="246" t="s">
        <v>665</v>
      </c>
      <c r="G141" s="244"/>
      <c r="H141" s="245" t="s">
        <v>19</v>
      </c>
      <c r="I141" s="247"/>
      <c r="J141" s="244"/>
      <c r="K141" s="244"/>
      <c r="L141" s="248"/>
      <c r="M141" s="249"/>
      <c r="N141" s="250"/>
      <c r="O141" s="250"/>
      <c r="P141" s="250"/>
      <c r="Q141" s="250"/>
      <c r="R141" s="250"/>
      <c r="S141" s="250"/>
      <c r="T141" s="251"/>
      <c r="U141" s="13"/>
      <c r="V141" s="13"/>
      <c r="W141" s="13"/>
      <c r="X141" s="13"/>
      <c r="Y141" s="13"/>
      <c r="Z141" s="13"/>
      <c r="AA141" s="13"/>
      <c r="AB141" s="13"/>
      <c r="AC141" s="13"/>
      <c r="AD141" s="13"/>
      <c r="AE141" s="13"/>
      <c r="AT141" s="252" t="s">
        <v>284</v>
      </c>
      <c r="AU141" s="252" t="s">
        <v>82</v>
      </c>
      <c r="AV141" s="13" t="s">
        <v>80</v>
      </c>
      <c r="AW141" s="13" t="s">
        <v>34</v>
      </c>
      <c r="AX141" s="13" t="s">
        <v>73</v>
      </c>
      <c r="AY141" s="252" t="s">
        <v>244</v>
      </c>
    </row>
    <row r="142" s="14" customFormat="1">
      <c r="A142" s="14"/>
      <c r="B142" s="253"/>
      <c r="C142" s="254"/>
      <c r="D142" s="241" t="s">
        <v>284</v>
      </c>
      <c r="E142" s="255" t="s">
        <v>19</v>
      </c>
      <c r="F142" s="256" t="s">
        <v>666</v>
      </c>
      <c r="G142" s="254"/>
      <c r="H142" s="257">
        <v>987</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73</v>
      </c>
      <c r="AY142" s="263" t="s">
        <v>244</v>
      </c>
    </row>
    <row r="143" s="13" customFormat="1">
      <c r="A143" s="13"/>
      <c r="B143" s="243"/>
      <c r="C143" s="244"/>
      <c r="D143" s="241" t="s">
        <v>284</v>
      </c>
      <c r="E143" s="245" t="s">
        <v>19</v>
      </c>
      <c r="F143" s="246" t="s">
        <v>667</v>
      </c>
      <c r="G143" s="244"/>
      <c r="H143" s="245" t="s">
        <v>19</v>
      </c>
      <c r="I143" s="247"/>
      <c r="J143" s="244"/>
      <c r="K143" s="244"/>
      <c r="L143" s="248"/>
      <c r="M143" s="249"/>
      <c r="N143" s="250"/>
      <c r="O143" s="250"/>
      <c r="P143" s="250"/>
      <c r="Q143" s="250"/>
      <c r="R143" s="250"/>
      <c r="S143" s="250"/>
      <c r="T143" s="251"/>
      <c r="U143" s="13"/>
      <c r="V143" s="13"/>
      <c r="W143" s="13"/>
      <c r="X143" s="13"/>
      <c r="Y143" s="13"/>
      <c r="Z143" s="13"/>
      <c r="AA143" s="13"/>
      <c r="AB143" s="13"/>
      <c r="AC143" s="13"/>
      <c r="AD143" s="13"/>
      <c r="AE143" s="13"/>
      <c r="AT143" s="252" t="s">
        <v>284</v>
      </c>
      <c r="AU143" s="252" t="s">
        <v>82</v>
      </c>
      <c r="AV143" s="13" t="s">
        <v>80</v>
      </c>
      <c r="AW143" s="13" t="s">
        <v>34</v>
      </c>
      <c r="AX143" s="13" t="s">
        <v>73</v>
      </c>
      <c r="AY143" s="252" t="s">
        <v>244</v>
      </c>
    </row>
    <row r="144" s="14" customFormat="1">
      <c r="A144" s="14"/>
      <c r="B144" s="253"/>
      <c r="C144" s="254"/>
      <c r="D144" s="241" t="s">
        <v>284</v>
      </c>
      <c r="E144" s="255" t="s">
        <v>19</v>
      </c>
      <c r="F144" s="256" t="s">
        <v>550</v>
      </c>
      <c r="G144" s="254"/>
      <c r="H144" s="257">
        <v>50</v>
      </c>
      <c r="I144" s="258"/>
      <c r="J144" s="254"/>
      <c r="K144" s="254"/>
      <c r="L144" s="259"/>
      <c r="M144" s="260"/>
      <c r="N144" s="261"/>
      <c r="O144" s="261"/>
      <c r="P144" s="261"/>
      <c r="Q144" s="261"/>
      <c r="R144" s="261"/>
      <c r="S144" s="261"/>
      <c r="T144" s="262"/>
      <c r="U144" s="14"/>
      <c r="V144" s="14"/>
      <c r="W144" s="14"/>
      <c r="X144" s="14"/>
      <c r="Y144" s="14"/>
      <c r="Z144" s="14"/>
      <c r="AA144" s="14"/>
      <c r="AB144" s="14"/>
      <c r="AC144" s="14"/>
      <c r="AD144" s="14"/>
      <c r="AE144" s="14"/>
      <c r="AT144" s="263" t="s">
        <v>284</v>
      </c>
      <c r="AU144" s="263" t="s">
        <v>82</v>
      </c>
      <c r="AV144" s="14" t="s">
        <v>82</v>
      </c>
      <c r="AW144" s="14" t="s">
        <v>34</v>
      </c>
      <c r="AX144" s="14" t="s">
        <v>73</v>
      </c>
      <c r="AY144" s="263" t="s">
        <v>244</v>
      </c>
    </row>
    <row r="145" s="15" customFormat="1">
      <c r="A145" s="15"/>
      <c r="B145" s="264"/>
      <c r="C145" s="265"/>
      <c r="D145" s="241" t="s">
        <v>284</v>
      </c>
      <c r="E145" s="266" t="s">
        <v>19</v>
      </c>
      <c r="F145" s="267" t="s">
        <v>287</v>
      </c>
      <c r="G145" s="265"/>
      <c r="H145" s="268">
        <v>1037</v>
      </c>
      <c r="I145" s="269"/>
      <c r="J145" s="265"/>
      <c r="K145" s="265"/>
      <c r="L145" s="270"/>
      <c r="M145" s="271"/>
      <c r="N145" s="272"/>
      <c r="O145" s="272"/>
      <c r="P145" s="272"/>
      <c r="Q145" s="272"/>
      <c r="R145" s="272"/>
      <c r="S145" s="272"/>
      <c r="T145" s="273"/>
      <c r="U145" s="15"/>
      <c r="V145" s="15"/>
      <c r="W145" s="15"/>
      <c r="X145" s="15"/>
      <c r="Y145" s="15"/>
      <c r="Z145" s="15"/>
      <c r="AA145" s="15"/>
      <c r="AB145" s="15"/>
      <c r="AC145" s="15"/>
      <c r="AD145" s="15"/>
      <c r="AE145" s="15"/>
      <c r="AT145" s="274" t="s">
        <v>284</v>
      </c>
      <c r="AU145" s="274" t="s">
        <v>82</v>
      </c>
      <c r="AV145" s="15" t="s">
        <v>264</v>
      </c>
      <c r="AW145" s="15" t="s">
        <v>34</v>
      </c>
      <c r="AX145" s="15" t="s">
        <v>80</v>
      </c>
      <c r="AY145" s="274" t="s">
        <v>244</v>
      </c>
    </row>
    <row r="146" s="2" customFormat="1" ht="33" customHeight="1">
      <c r="A146" s="39"/>
      <c r="B146" s="40"/>
      <c r="C146" s="213" t="s">
        <v>302</v>
      </c>
      <c r="D146" s="213" t="s">
        <v>247</v>
      </c>
      <c r="E146" s="214" t="s">
        <v>668</v>
      </c>
      <c r="F146" s="215" t="s">
        <v>669</v>
      </c>
      <c r="G146" s="216" t="s">
        <v>250</v>
      </c>
      <c r="H146" s="217">
        <v>495</v>
      </c>
      <c r="I146" s="218"/>
      <c r="J146" s="219">
        <f>ROUND(I146*H146,2)</f>
        <v>0</v>
      </c>
      <c r="K146" s="215" t="s">
        <v>251</v>
      </c>
      <c r="L146" s="45"/>
      <c r="M146" s="220" t="s">
        <v>19</v>
      </c>
      <c r="N146" s="221"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279</v>
      </c>
      <c r="AT146" s="224" t="s">
        <v>247</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670</v>
      </c>
    </row>
    <row r="147" s="2" customFormat="1">
      <c r="A147" s="39"/>
      <c r="B147" s="40"/>
      <c r="C147" s="41"/>
      <c r="D147" s="226" t="s">
        <v>254</v>
      </c>
      <c r="E147" s="41"/>
      <c r="F147" s="227" t="s">
        <v>671</v>
      </c>
      <c r="G147" s="41"/>
      <c r="H147" s="41"/>
      <c r="I147" s="228"/>
      <c r="J147" s="41"/>
      <c r="K147" s="41"/>
      <c r="L147" s="45"/>
      <c r="M147" s="229"/>
      <c r="N147" s="230"/>
      <c r="O147" s="85"/>
      <c r="P147" s="85"/>
      <c r="Q147" s="85"/>
      <c r="R147" s="85"/>
      <c r="S147" s="85"/>
      <c r="T147" s="86"/>
      <c r="U147" s="39"/>
      <c r="V147" s="39"/>
      <c r="W147" s="39"/>
      <c r="X147" s="39"/>
      <c r="Y147" s="39"/>
      <c r="Z147" s="39"/>
      <c r="AA147" s="39"/>
      <c r="AB147" s="39"/>
      <c r="AC147" s="39"/>
      <c r="AD147" s="39"/>
      <c r="AE147" s="39"/>
      <c r="AT147" s="18" t="s">
        <v>254</v>
      </c>
      <c r="AU147" s="18" t="s">
        <v>82</v>
      </c>
    </row>
    <row r="148" s="13" customFormat="1">
      <c r="A148" s="13"/>
      <c r="B148" s="243"/>
      <c r="C148" s="244"/>
      <c r="D148" s="241" t="s">
        <v>284</v>
      </c>
      <c r="E148" s="245" t="s">
        <v>19</v>
      </c>
      <c r="F148" s="246" t="s">
        <v>672</v>
      </c>
      <c r="G148" s="244"/>
      <c r="H148" s="245" t="s">
        <v>19</v>
      </c>
      <c r="I148" s="247"/>
      <c r="J148" s="244"/>
      <c r="K148" s="244"/>
      <c r="L148" s="248"/>
      <c r="M148" s="249"/>
      <c r="N148" s="250"/>
      <c r="O148" s="250"/>
      <c r="P148" s="250"/>
      <c r="Q148" s="250"/>
      <c r="R148" s="250"/>
      <c r="S148" s="250"/>
      <c r="T148" s="251"/>
      <c r="U148" s="13"/>
      <c r="V148" s="13"/>
      <c r="W148" s="13"/>
      <c r="X148" s="13"/>
      <c r="Y148" s="13"/>
      <c r="Z148" s="13"/>
      <c r="AA148" s="13"/>
      <c r="AB148" s="13"/>
      <c r="AC148" s="13"/>
      <c r="AD148" s="13"/>
      <c r="AE148" s="13"/>
      <c r="AT148" s="252" t="s">
        <v>284</v>
      </c>
      <c r="AU148" s="252" t="s">
        <v>82</v>
      </c>
      <c r="AV148" s="13" t="s">
        <v>80</v>
      </c>
      <c r="AW148" s="13" t="s">
        <v>34</v>
      </c>
      <c r="AX148" s="13" t="s">
        <v>73</v>
      </c>
      <c r="AY148" s="252" t="s">
        <v>244</v>
      </c>
    </row>
    <row r="149" s="14" customFormat="1">
      <c r="A149" s="14"/>
      <c r="B149" s="253"/>
      <c r="C149" s="254"/>
      <c r="D149" s="241" t="s">
        <v>284</v>
      </c>
      <c r="E149" s="255" t="s">
        <v>19</v>
      </c>
      <c r="F149" s="256" t="s">
        <v>673</v>
      </c>
      <c r="G149" s="254"/>
      <c r="H149" s="257">
        <v>495</v>
      </c>
      <c r="I149" s="258"/>
      <c r="J149" s="254"/>
      <c r="K149" s="254"/>
      <c r="L149" s="259"/>
      <c r="M149" s="260"/>
      <c r="N149" s="261"/>
      <c r="O149" s="261"/>
      <c r="P149" s="261"/>
      <c r="Q149" s="261"/>
      <c r="R149" s="261"/>
      <c r="S149" s="261"/>
      <c r="T149" s="262"/>
      <c r="U149" s="14"/>
      <c r="V149" s="14"/>
      <c r="W149" s="14"/>
      <c r="X149" s="14"/>
      <c r="Y149" s="14"/>
      <c r="Z149" s="14"/>
      <c r="AA149" s="14"/>
      <c r="AB149" s="14"/>
      <c r="AC149" s="14"/>
      <c r="AD149" s="14"/>
      <c r="AE149" s="14"/>
      <c r="AT149" s="263" t="s">
        <v>284</v>
      </c>
      <c r="AU149" s="263" t="s">
        <v>82</v>
      </c>
      <c r="AV149" s="14" t="s">
        <v>82</v>
      </c>
      <c r="AW149" s="14" t="s">
        <v>34</v>
      </c>
      <c r="AX149" s="14" t="s">
        <v>80</v>
      </c>
      <c r="AY149" s="263" t="s">
        <v>244</v>
      </c>
    </row>
    <row r="150" s="2" customFormat="1" ht="33" customHeight="1">
      <c r="A150" s="39"/>
      <c r="B150" s="40"/>
      <c r="C150" s="213" t="s">
        <v>308</v>
      </c>
      <c r="D150" s="213" t="s">
        <v>247</v>
      </c>
      <c r="E150" s="214" t="s">
        <v>674</v>
      </c>
      <c r="F150" s="215" t="s">
        <v>675</v>
      </c>
      <c r="G150" s="216" t="s">
        <v>250</v>
      </c>
      <c r="H150" s="217">
        <v>11</v>
      </c>
      <c r="I150" s="218"/>
      <c r="J150" s="219">
        <f>ROUND(I150*H150,2)</f>
        <v>0</v>
      </c>
      <c r="K150" s="215" t="s">
        <v>251</v>
      </c>
      <c r="L150" s="45"/>
      <c r="M150" s="220" t="s">
        <v>19</v>
      </c>
      <c r="N150" s="221"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279</v>
      </c>
      <c r="AT150" s="224" t="s">
        <v>247</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676</v>
      </c>
    </row>
    <row r="151" s="2" customFormat="1">
      <c r="A151" s="39"/>
      <c r="B151" s="40"/>
      <c r="C151" s="41"/>
      <c r="D151" s="226" t="s">
        <v>254</v>
      </c>
      <c r="E151" s="41"/>
      <c r="F151" s="227" t="s">
        <v>677</v>
      </c>
      <c r="G151" s="41"/>
      <c r="H151" s="41"/>
      <c r="I151" s="228"/>
      <c r="J151" s="41"/>
      <c r="K151" s="41"/>
      <c r="L151" s="45"/>
      <c r="M151" s="229"/>
      <c r="N151" s="230"/>
      <c r="O151" s="85"/>
      <c r="P151" s="85"/>
      <c r="Q151" s="85"/>
      <c r="R151" s="85"/>
      <c r="S151" s="85"/>
      <c r="T151" s="86"/>
      <c r="U151" s="39"/>
      <c r="V151" s="39"/>
      <c r="W151" s="39"/>
      <c r="X151" s="39"/>
      <c r="Y151" s="39"/>
      <c r="Z151" s="39"/>
      <c r="AA151" s="39"/>
      <c r="AB151" s="39"/>
      <c r="AC151" s="39"/>
      <c r="AD151" s="39"/>
      <c r="AE151" s="39"/>
      <c r="AT151" s="18" t="s">
        <v>254</v>
      </c>
      <c r="AU151" s="18" t="s">
        <v>82</v>
      </c>
    </row>
    <row r="152" s="13" customFormat="1">
      <c r="A152" s="13"/>
      <c r="B152" s="243"/>
      <c r="C152" s="244"/>
      <c r="D152" s="241" t="s">
        <v>284</v>
      </c>
      <c r="E152" s="245" t="s">
        <v>19</v>
      </c>
      <c r="F152" s="246" t="s">
        <v>678</v>
      </c>
      <c r="G152" s="244"/>
      <c r="H152" s="245" t="s">
        <v>19</v>
      </c>
      <c r="I152" s="247"/>
      <c r="J152" s="244"/>
      <c r="K152" s="244"/>
      <c r="L152" s="248"/>
      <c r="M152" s="249"/>
      <c r="N152" s="250"/>
      <c r="O152" s="250"/>
      <c r="P152" s="250"/>
      <c r="Q152" s="250"/>
      <c r="R152" s="250"/>
      <c r="S152" s="250"/>
      <c r="T152" s="251"/>
      <c r="U152" s="13"/>
      <c r="V152" s="13"/>
      <c r="W152" s="13"/>
      <c r="X152" s="13"/>
      <c r="Y152" s="13"/>
      <c r="Z152" s="13"/>
      <c r="AA152" s="13"/>
      <c r="AB152" s="13"/>
      <c r="AC152" s="13"/>
      <c r="AD152" s="13"/>
      <c r="AE152" s="13"/>
      <c r="AT152" s="252" t="s">
        <v>284</v>
      </c>
      <c r="AU152" s="252" t="s">
        <v>82</v>
      </c>
      <c r="AV152" s="13" t="s">
        <v>80</v>
      </c>
      <c r="AW152" s="13" t="s">
        <v>34</v>
      </c>
      <c r="AX152" s="13" t="s">
        <v>73</v>
      </c>
      <c r="AY152" s="252" t="s">
        <v>244</v>
      </c>
    </row>
    <row r="153" s="14" customFormat="1">
      <c r="A153" s="14"/>
      <c r="B153" s="253"/>
      <c r="C153" s="254"/>
      <c r="D153" s="241" t="s">
        <v>284</v>
      </c>
      <c r="E153" s="255" t="s">
        <v>19</v>
      </c>
      <c r="F153" s="256" t="s">
        <v>313</v>
      </c>
      <c r="G153" s="254"/>
      <c r="H153" s="257">
        <v>11</v>
      </c>
      <c r="I153" s="258"/>
      <c r="J153" s="254"/>
      <c r="K153" s="254"/>
      <c r="L153" s="259"/>
      <c r="M153" s="260"/>
      <c r="N153" s="261"/>
      <c r="O153" s="261"/>
      <c r="P153" s="261"/>
      <c r="Q153" s="261"/>
      <c r="R153" s="261"/>
      <c r="S153" s="261"/>
      <c r="T153" s="262"/>
      <c r="U153" s="14"/>
      <c r="V153" s="14"/>
      <c r="W153" s="14"/>
      <c r="X153" s="14"/>
      <c r="Y153" s="14"/>
      <c r="Z153" s="14"/>
      <c r="AA153" s="14"/>
      <c r="AB153" s="14"/>
      <c r="AC153" s="14"/>
      <c r="AD153" s="14"/>
      <c r="AE153" s="14"/>
      <c r="AT153" s="263" t="s">
        <v>284</v>
      </c>
      <c r="AU153" s="263" t="s">
        <v>82</v>
      </c>
      <c r="AV153" s="14" t="s">
        <v>82</v>
      </c>
      <c r="AW153" s="14" t="s">
        <v>34</v>
      </c>
      <c r="AX153" s="14" t="s">
        <v>80</v>
      </c>
      <c r="AY153" s="263" t="s">
        <v>244</v>
      </c>
    </row>
    <row r="154" s="2" customFormat="1" ht="33" customHeight="1">
      <c r="A154" s="39"/>
      <c r="B154" s="40"/>
      <c r="C154" s="213" t="s">
        <v>313</v>
      </c>
      <c r="D154" s="213" t="s">
        <v>247</v>
      </c>
      <c r="E154" s="214" t="s">
        <v>679</v>
      </c>
      <c r="F154" s="215" t="s">
        <v>680</v>
      </c>
      <c r="G154" s="216" t="s">
        <v>250</v>
      </c>
      <c r="H154" s="217">
        <v>446</v>
      </c>
      <c r="I154" s="218"/>
      <c r="J154" s="219">
        <f>ROUND(I154*H154,2)</f>
        <v>0</v>
      </c>
      <c r="K154" s="215" t="s">
        <v>251</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279</v>
      </c>
      <c r="AT154" s="224" t="s">
        <v>247</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279</v>
      </c>
      <c r="BM154" s="224" t="s">
        <v>681</v>
      </c>
    </row>
    <row r="155" s="2" customFormat="1">
      <c r="A155" s="39"/>
      <c r="B155" s="40"/>
      <c r="C155" s="41"/>
      <c r="D155" s="226" t="s">
        <v>254</v>
      </c>
      <c r="E155" s="41"/>
      <c r="F155" s="227" t="s">
        <v>682</v>
      </c>
      <c r="G155" s="41"/>
      <c r="H155" s="41"/>
      <c r="I155" s="228"/>
      <c r="J155" s="41"/>
      <c r="K155" s="41"/>
      <c r="L155" s="45"/>
      <c r="M155" s="229"/>
      <c r="N155" s="230"/>
      <c r="O155" s="85"/>
      <c r="P155" s="85"/>
      <c r="Q155" s="85"/>
      <c r="R155" s="85"/>
      <c r="S155" s="85"/>
      <c r="T155" s="86"/>
      <c r="U155" s="39"/>
      <c r="V155" s="39"/>
      <c r="W155" s="39"/>
      <c r="X155" s="39"/>
      <c r="Y155" s="39"/>
      <c r="Z155" s="39"/>
      <c r="AA155" s="39"/>
      <c r="AB155" s="39"/>
      <c r="AC155" s="39"/>
      <c r="AD155" s="39"/>
      <c r="AE155" s="39"/>
      <c r="AT155" s="18" t="s">
        <v>254</v>
      </c>
      <c r="AU155" s="18" t="s">
        <v>82</v>
      </c>
    </row>
    <row r="156" s="14" customFormat="1">
      <c r="A156" s="14"/>
      <c r="B156" s="253"/>
      <c r="C156" s="254"/>
      <c r="D156" s="241" t="s">
        <v>284</v>
      </c>
      <c r="E156" s="255" t="s">
        <v>19</v>
      </c>
      <c r="F156" s="256" t="s">
        <v>616</v>
      </c>
      <c r="G156" s="254"/>
      <c r="H156" s="257">
        <v>446</v>
      </c>
      <c r="I156" s="258"/>
      <c r="J156" s="254"/>
      <c r="K156" s="254"/>
      <c r="L156" s="259"/>
      <c r="M156" s="260"/>
      <c r="N156" s="261"/>
      <c r="O156" s="261"/>
      <c r="P156" s="261"/>
      <c r="Q156" s="261"/>
      <c r="R156" s="261"/>
      <c r="S156" s="261"/>
      <c r="T156" s="262"/>
      <c r="U156" s="14"/>
      <c r="V156" s="14"/>
      <c r="W156" s="14"/>
      <c r="X156" s="14"/>
      <c r="Y156" s="14"/>
      <c r="Z156" s="14"/>
      <c r="AA156" s="14"/>
      <c r="AB156" s="14"/>
      <c r="AC156" s="14"/>
      <c r="AD156" s="14"/>
      <c r="AE156" s="14"/>
      <c r="AT156" s="263" t="s">
        <v>284</v>
      </c>
      <c r="AU156" s="263" t="s">
        <v>82</v>
      </c>
      <c r="AV156" s="14" t="s">
        <v>82</v>
      </c>
      <c r="AW156" s="14" t="s">
        <v>34</v>
      </c>
      <c r="AX156" s="14" t="s">
        <v>80</v>
      </c>
      <c r="AY156" s="263" t="s">
        <v>244</v>
      </c>
    </row>
    <row r="157" s="2" customFormat="1" ht="33" customHeight="1">
      <c r="A157" s="39"/>
      <c r="B157" s="40"/>
      <c r="C157" s="213" t="s">
        <v>8</v>
      </c>
      <c r="D157" s="213" t="s">
        <v>247</v>
      </c>
      <c r="E157" s="214" t="s">
        <v>314</v>
      </c>
      <c r="F157" s="215" t="s">
        <v>315</v>
      </c>
      <c r="G157" s="216" t="s">
        <v>250</v>
      </c>
      <c r="H157" s="217">
        <v>1037</v>
      </c>
      <c r="I157" s="218"/>
      <c r="J157" s="219">
        <f>ROUND(I157*H157,2)</f>
        <v>0</v>
      </c>
      <c r="K157" s="215" t="s">
        <v>251</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279</v>
      </c>
      <c r="AT157" s="224" t="s">
        <v>247</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279</v>
      </c>
      <c r="BM157" s="224" t="s">
        <v>683</v>
      </c>
    </row>
    <row r="158" s="2" customFormat="1">
      <c r="A158" s="39"/>
      <c r="B158" s="40"/>
      <c r="C158" s="41"/>
      <c r="D158" s="226" t="s">
        <v>254</v>
      </c>
      <c r="E158" s="41"/>
      <c r="F158" s="227" t="s">
        <v>317</v>
      </c>
      <c r="G158" s="41"/>
      <c r="H158" s="41"/>
      <c r="I158" s="228"/>
      <c r="J158" s="41"/>
      <c r="K158" s="41"/>
      <c r="L158" s="45"/>
      <c r="M158" s="229"/>
      <c r="N158" s="230"/>
      <c r="O158" s="85"/>
      <c r="P158" s="85"/>
      <c r="Q158" s="85"/>
      <c r="R158" s="85"/>
      <c r="S158" s="85"/>
      <c r="T158" s="86"/>
      <c r="U158" s="39"/>
      <c r="V158" s="39"/>
      <c r="W158" s="39"/>
      <c r="X158" s="39"/>
      <c r="Y158" s="39"/>
      <c r="Z158" s="39"/>
      <c r="AA158" s="39"/>
      <c r="AB158" s="39"/>
      <c r="AC158" s="39"/>
      <c r="AD158" s="39"/>
      <c r="AE158" s="39"/>
      <c r="AT158" s="18" t="s">
        <v>254</v>
      </c>
      <c r="AU158" s="18" t="s">
        <v>82</v>
      </c>
    </row>
    <row r="159" s="14" customFormat="1">
      <c r="A159" s="14"/>
      <c r="B159" s="253"/>
      <c r="C159" s="254"/>
      <c r="D159" s="241" t="s">
        <v>284</v>
      </c>
      <c r="E159" s="255" t="s">
        <v>19</v>
      </c>
      <c r="F159" s="256" t="s">
        <v>684</v>
      </c>
      <c r="G159" s="254"/>
      <c r="H159" s="257">
        <v>1037</v>
      </c>
      <c r="I159" s="258"/>
      <c r="J159" s="254"/>
      <c r="K159" s="254"/>
      <c r="L159" s="259"/>
      <c r="M159" s="260"/>
      <c r="N159" s="261"/>
      <c r="O159" s="261"/>
      <c r="P159" s="261"/>
      <c r="Q159" s="261"/>
      <c r="R159" s="261"/>
      <c r="S159" s="261"/>
      <c r="T159" s="262"/>
      <c r="U159" s="14"/>
      <c r="V159" s="14"/>
      <c r="W159" s="14"/>
      <c r="X159" s="14"/>
      <c r="Y159" s="14"/>
      <c r="Z159" s="14"/>
      <c r="AA159" s="14"/>
      <c r="AB159" s="14"/>
      <c r="AC159" s="14"/>
      <c r="AD159" s="14"/>
      <c r="AE159" s="14"/>
      <c r="AT159" s="263" t="s">
        <v>284</v>
      </c>
      <c r="AU159" s="263" t="s">
        <v>82</v>
      </c>
      <c r="AV159" s="14" t="s">
        <v>82</v>
      </c>
      <c r="AW159" s="14" t="s">
        <v>34</v>
      </c>
      <c r="AX159" s="14" t="s">
        <v>80</v>
      </c>
      <c r="AY159" s="263" t="s">
        <v>244</v>
      </c>
    </row>
    <row r="160" s="2" customFormat="1" ht="33" customHeight="1">
      <c r="A160" s="39"/>
      <c r="B160" s="40"/>
      <c r="C160" s="213" t="s">
        <v>322</v>
      </c>
      <c r="D160" s="213" t="s">
        <v>247</v>
      </c>
      <c r="E160" s="214" t="s">
        <v>685</v>
      </c>
      <c r="F160" s="215" t="s">
        <v>686</v>
      </c>
      <c r="G160" s="216" t="s">
        <v>250</v>
      </c>
      <c r="H160" s="217">
        <v>495</v>
      </c>
      <c r="I160" s="218"/>
      <c r="J160" s="219">
        <f>ROUND(I160*H160,2)</f>
        <v>0</v>
      </c>
      <c r="K160" s="215" t="s">
        <v>251</v>
      </c>
      <c r="L160" s="45"/>
      <c r="M160" s="220" t="s">
        <v>19</v>
      </c>
      <c r="N160" s="221"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279</v>
      </c>
      <c r="AT160" s="224" t="s">
        <v>247</v>
      </c>
      <c r="AU160" s="224" t="s">
        <v>82</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279</v>
      </c>
      <c r="BM160" s="224" t="s">
        <v>687</v>
      </c>
    </row>
    <row r="161" s="2" customFormat="1">
      <c r="A161" s="39"/>
      <c r="B161" s="40"/>
      <c r="C161" s="41"/>
      <c r="D161" s="226" t="s">
        <v>254</v>
      </c>
      <c r="E161" s="41"/>
      <c r="F161" s="227" t="s">
        <v>688</v>
      </c>
      <c r="G161" s="41"/>
      <c r="H161" s="41"/>
      <c r="I161" s="228"/>
      <c r="J161" s="41"/>
      <c r="K161" s="41"/>
      <c r="L161" s="45"/>
      <c r="M161" s="229"/>
      <c r="N161" s="230"/>
      <c r="O161" s="85"/>
      <c r="P161" s="85"/>
      <c r="Q161" s="85"/>
      <c r="R161" s="85"/>
      <c r="S161" s="85"/>
      <c r="T161" s="86"/>
      <c r="U161" s="39"/>
      <c r="V161" s="39"/>
      <c r="W161" s="39"/>
      <c r="X161" s="39"/>
      <c r="Y161" s="39"/>
      <c r="Z161" s="39"/>
      <c r="AA161" s="39"/>
      <c r="AB161" s="39"/>
      <c r="AC161" s="39"/>
      <c r="AD161" s="39"/>
      <c r="AE161" s="39"/>
      <c r="AT161" s="18" t="s">
        <v>254</v>
      </c>
      <c r="AU161" s="18" t="s">
        <v>82</v>
      </c>
    </row>
    <row r="162" s="14" customFormat="1">
      <c r="A162" s="14"/>
      <c r="B162" s="253"/>
      <c r="C162" s="254"/>
      <c r="D162" s="241" t="s">
        <v>284</v>
      </c>
      <c r="E162" s="255" t="s">
        <v>19</v>
      </c>
      <c r="F162" s="256" t="s">
        <v>673</v>
      </c>
      <c r="G162" s="254"/>
      <c r="H162" s="257">
        <v>495</v>
      </c>
      <c r="I162" s="258"/>
      <c r="J162" s="254"/>
      <c r="K162" s="254"/>
      <c r="L162" s="259"/>
      <c r="M162" s="260"/>
      <c r="N162" s="261"/>
      <c r="O162" s="261"/>
      <c r="P162" s="261"/>
      <c r="Q162" s="261"/>
      <c r="R162" s="261"/>
      <c r="S162" s="261"/>
      <c r="T162" s="262"/>
      <c r="U162" s="14"/>
      <c r="V162" s="14"/>
      <c r="W162" s="14"/>
      <c r="X162" s="14"/>
      <c r="Y162" s="14"/>
      <c r="Z162" s="14"/>
      <c r="AA162" s="14"/>
      <c r="AB162" s="14"/>
      <c r="AC162" s="14"/>
      <c r="AD162" s="14"/>
      <c r="AE162" s="14"/>
      <c r="AT162" s="263" t="s">
        <v>284</v>
      </c>
      <c r="AU162" s="263" t="s">
        <v>82</v>
      </c>
      <c r="AV162" s="14" t="s">
        <v>82</v>
      </c>
      <c r="AW162" s="14" t="s">
        <v>34</v>
      </c>
      <c r="AX162" s="14" t="s">
        <v>80</v>
      </c>
      <c r="AY162" s="263" t="s">
        <v>244</v>
      </c>
    </row>
    <row r="163" s="2" customFormat="1" ht="33" customHeight="1">
      <c r="A163" s="39"/>
      <c r="B163" s="40"/>
      <c r="C163" s="213" t="s">
        <v>327</v>
      </c>
      <c r="D163" s="213" t="s">
        <v>247</v>
      </c>
      <c r="E163" s="214" t="s">
        <v>689</v>
      </c>
      <c r="F163" s="215" t="s">
        <v>690</v>
      </c>
      <c r="G163" s="216" t="s">
        <v>250</v>
      </c>
      <c r="H163" s="217">
        <v>11</v>
      </c>
      <c r="I163" s="218"/>
      <c r="J163" s="219">
        <f>ROUND(I163*H163,2)</f>
        <v>0</v>
      </c>
      <c r="K163" s="215" t="s">
        <v>251</v>
      </c>
      <c r="L163" s="45"/>
      <c r="M163" s="220" t="s">
        <v>19</v>
      </c>
      <c r="N163" s="221" t="s">
        <v>44</v>
      </c>
      <c r="O163" s="85"/>
      <c r="P163" s="222">
        <f>O163*H163</f>
        <v>0</v>
      </c>
      <c r="Q163" s="222">
        <v>0</v>
      </c>
      <c r="R163" s="222">
        <f>Q163*H163</f>
        <v>0</v>
      </c>
      <c r="S163" s="222">
        <v>0</v>
      </c>
      <c r="T163" s="223">
        <f>S163*H163</f>
        <v>0</v>
      </c>
      <c r="U163" s="39"/>
      <c r="V163" s="39"/>
      <c r="W163" s="39"/>
      <c r="X163" s="39"/>
      <c r="Y163" s="39"/>
      <c r="Z163" s="39"/>
      <c r="AA163" s="39"/>
      <c r="AB163" s="39"/>
      <c r="AC163" s="39"/>
      <c r="AD163" s="39"/>
      <c r="AE163" s="39"/>
      <c r="AR163" s="224" t="s">
        <v>279</v>
      </c>
      <c r="AT163" s="224" t="s">
        <v>247</v>
      </c>
      <c r="AU163" s="224" t="s">
        <v>82</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279</v>
      </c>
      <c r="BM163" s="224" t="s">
        <v>691</v>
      </c>
    </row>
    <row r="164" s="2" customFormat="1">
      <c r="A164" s="39"/>
      <c r="B164" s="40"/>
      <c r="C164" s="41"/>
      <c r="D164" s="226" t="s">
        <v>254</v>
      </c>
      <c r="E164" s="41"/>
      <c r="F164" s="227" t="s">
        <v>692</v>
      </c>
      <c r="G164" s="41"/>
      <c r="H164" s="41"/>
      <c r="I164" s="228"/>
      <c r="J164" s="41"/>
      <c r="K164" s="41"/>
      <c r="L164" s="45"/>
      <c r="M164" s="229"/>
      <c r="N164" s="230"/>
      <c r="O164" s="85"/>
      <c r="P164" s="85"/>
      <c r="Q164" s="85"/>
      <c r="R164" s="85"/>
      <c r="S164" s="85"/>
      <c r="T164" s="86"/>
      <c r="U164" s="39"/>
      <c r="V164" s="39"/>
      <c r="W164" s="39"/>
      <c r="X164" s="39"/>
      <c r="Y164" s="39"/>
      <c r="Z164" s="39"/>
      <c r="AA164" s="39"/>
      <c r="AB164" s="39"/>
      <c r="AC164" s="39"/>
      <c r="AD164" s="39"/>
      <c r="AE164" s="39"/>
      <c r="AT164" s="18" t="s">
        <v>254</v>
      </c>
      <c r="AU164" s="18" t="s">
        <v>82</v>
      </c>
    </row>
    <row r="165" s="13" customFormat="1">
      <c r="A165" s="13"/>
      <c r="B165" s="243"/>
      <c r="C165" s="244"/>
      <c r="D165" s="241" t="s">
        <v>284</v>
      </c>
      <c r="E165" s="245" t="s">
        <v>19</v>
      </c>
      <c r="F165" s="246" t="s">
        <v>693</v>
      </c>
      <c r="G165" s="244"/>
      <c r="H165" s="245" t="s">
        <v>19</v>
      </c>
      <c r="I165" s="247"/>
      <c r="J165" s="244"/>
      <c r="K165" s="244"/>
      <c r="L165" s="248"/>
      <c r="M165" s="249"/>
      <c r="N165" s="250"/>
      <c r="O165" s="250"/>
      <c r="P165" s="250"/>
      <c r="Q165" s="250"/>
      <c r="R165" s="250"/>
      <c r="S165" s="250"/>
      <c r="T165" s="251"/>
      <c r="U165" s="13"/>
      <c r="V165" s="13"/>
      <c r="W165" s="13"/>
      <c r="X165" s="13"/>
      <c r="Y165" s="13"/>
      <c r="Z165" s="13"/>
      <c r="AA165" s="13"/>
      <c r="AB165" s="13"/>
      <c r="AC165" s="13"/>
      <c r="AD165" s="13"/>
      <c r="AE165" s="13"/>
      <c r="AT165" s="252" t="s">
        <v>284</v>
      </c>
      <c r="AU165" s="252" t="s">
        <v>82</v>
      </c>
      <c r="AV165" s="13" t="s">
        <v>80</v>
      </c>
      <c r="AW165" s="13" t="s">
        <v>34</v>
      </c>
      <c r="AX165" s="13" t="s">
        <v>73</v>
      </c>
      <c r="AY165" s="252" t="s">
        <v>244</v>
      </c>
    </row>
    <row r="166" s="14" customFormat="1">
      <c r="A166" s="14"/>
      <c r="B166" s="253"/>
      <c r="C166" s="254"/>
      <c r="D166" s="241" t="s">
        <v>284</v>
      </c>
      <c r="E166" s="255" t="s">
        <v>19</v>
      </c>
      <c r="F166" s="256" t="s">
        <v>313</v>
      </c>
      <c r="G166" s="254"/>
      <c r="H166" s="257">
        <v>11</v>
      </c>
      <c r="I166" s="258"/>
      <c r="J166" s="254"/>
      <c r="K166" s="254"/>
      <c r="L166" s="259"/>
      <c r="M166" s="260"/>
      <c r="N166" s="261"/>
      <c r="O166" s="261"/>
      <c r="P166" s="261"/>
      <c r="Q166" s="261"/>
      <c r="R166" s="261"/>
      <c r="S166" s="261"/>
      <c r="T166" s="262"/>
      <c r="U166" s="14"/>
      <c r="V166" s="14"/>
      <c r="W166" s="14"/>
      <c r="X166" s="14"/>
      <c r="Y166" s="14"/>
      <c r="Z166" s="14"/>
      <c r="AA166" s="14"/>
      <c r="AB166" s="14"/>
      <c r="AC166" s="14"/>
      <c r="AD166" s="14"/>
      <c r="AE166" s="14"/>
      <c r="AT166" s="263" t="s">
        <v>284</v>
      </c>
      <c r="AU166" s="263" t="s">
        <v>82</v>
      </c>
      <c r="AV166" s="14" t="s">
        <v>82</v>
      </c>
      <c r="AW166" s="14" t="s">
        <v>34</v>
      </c>
      <c r="AX166" s="14" t="s">
        <v>80</v>
      </c>
      <c r="AY166" s="263" t="s">
        <v>244</v>
      </c>
    </row>
    <row r="167" s="2" customFormat="1" ht="24.15" customHeight="1">
      <c r="A167" s="39"/>
      <c r="B167" s="40"/>
      <c r="C167" s="213" t="s">
        <v>332</v>
      </c>
      <c r="D167" s="213" t="s">
        <v>247</v>
      </c>
      <c r="E167" s="214" t="s">
        <v>337</v>
      </c>
      <c r="F167" s="215" t="s">
        <v>338</v>
      </c>
      <c r="G167" s="216" t="s">
        <v>339</v>
      </c>
      <c r="H167" s="217">
        <v>1536.75</v>
      </c>
      <c r="I167" s="218"/>
      <c r="J167" s="219">
        <f>ROUND(I167*H167,2)</f>
        <v>0</v>
      </c>
      <c r="K167" s="215" t="s">
        <v>251</v>
      </c>
      <c r="L167" s="45"/>
      <c r="M167" s="220" t="s">
        <v>19</v>
      </c>
      <c r="N167" s="221" t="s">
        <v>44</v>
      </c>
      <c r="O167" s="85"/>
      <c r="P167" s="222">
        <f>O167*H167</f>
        <v>0</v>
      </c>
      <c r="Q167" s="222">
        <v>2.0000000000000002E-05</v>
      </c>
      <c r="R167" s="222">
        <f>Q167*H167</f>
        <v>0.030735000000000002</v>
      </c>
      <c r="S167" s="222">
        <v>0</v>
      </c>
      <c r="T167" s="223">
        <f>S167*H167</f>
        <v>0</v>
      </c>
      <c r="U167" s="39"/>
      <c r="V167" s="39"/>
      <c r="W167" s="39"/>
      <c r="X167" s="39"/>
      <c r="Y167" s="39"/>
      <c r="Z167" s="39"/>
      <c r="AA167" s="39"/>
      <c r="AB167" s="39"/>
      <c r="AC167" s="39"/>
      <c r="AD167" s="39"/>
      <c r="AE167" s="39"/>
      <c r="AR167" s="224" t="s">
        <v>279</v>
      </c>
      <c r="AT167" s="224" t="s">
        <v>247</v>
      </c>
      <c r="AU167" s="224" t="s">
        <v>82</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279</v>
      </c>
      <c r="BM167" s="224" t="s">
        <v>694</v>
      </c>
    </row>
    <row r="168" s="2" customFormat="1">
      <c r="A168" s="39"/>
      <c r="B168" s="40"/>
      <c r="C168" s="41"/>
      <c r="D168" s="226" t="s">
        <v>254</v>
      </c>
      <c r="E168" s="41"/>
      <c r="F168" s="227" t="s">
        <v>341</v>
      </c>
      <c r="G168" s="41"/>
      <c r="H168" s="41"/>
      <c r="I168" s="228"/>
      <c r="J168" s="41"/>
      <c r="K168" s="41"/>
      <c r="L168" s="45"/>
      <c r="M168" s="229"/>
      <c r="N168" s="230"/>
      <c r="O168" s="85"/>
      <c r="P168" s="85"/>
      <c r="Q168" s="85"/>
      <c r="R168" s="85"/>
      <c r="S168" s="85"/>
      <c r="T168" s="86"/>
      <c r="U168" s="39"/>
      <c r="V168" s="39"/>
      <c r="W168" s="39"/>
      <c r="X168" s="39"/>
      <c r="Y168" s="39"/>
      <c r="Z168" s="39"/>
      <c r="AA168" s="39"/>
      <c r="AB168" s="39"/>
      <c r="AC168" s="39"/>
      <c r="AD168" s="39"/>
      <c r="AE168" s="39"/>
      <c r="AT168" s="18" t="s">
        <v>254</v>
      </c>
      <c r="AU168" s="18" t="s">
        <v>82</v>
      </c>
    </row>
    <row r="169" s="13" customFormat="1">
      <c r="A169" s="13"/>
      <c r="B169" s="243"/>
      <c r="C169" s="244"/>
      <c r="D169" s="241" t="s">
        <v>284</v>
      </c>
      <c r="E169" s="245" t="s">
        <v>19</v>
      </c>
      <c r="F169" s="246" t="s">
        <v>342</v>
      </c>
      <c r="G169" s="244"/>
      <c r="H169" s="245" t="s">
        <v>19</v>
      </c>
      <c r="I169" s="247"/>
      <c r="J169" s="244"/>
      <c r="K169" s="244"/>
      <c r="L169" s="248"/>
      <c r="M169" s="249"/>
      <c r="N169" s="250"/>
      <c r="O169" s="250"/>
      <c r="P169" s="250"/>
      <c r="Q169" s="250"/>
      <c r="R169" s="250"/>
      <c r="S169" s="250"/>
      <c r="T169" s="251"/>
      <c r="U169" s="13"/>
      <c r="V169" s="13"/>
      <c r="W169" s="13"/>
      <c r="X169" s="13"/>
      <c r="Y169" s="13"/>
      <c r="Z169" s="13"/>
      <c r="AA169" s="13"/>
      <c r="AB169" s="13"/>
      <c r="AC169" s="13"/>
      <c r="AD169" s="13"/>
      <c r="AE169" s="13"/>
      <c r="AT169" s="252" t="s">
        <v>284</v>
      </c>
      <c r="AU169" s="252" t="s">
        <v>82</v>
      </c>
      <c r="AV169" s="13" t="s">
        <v>80</v>
      </c>
      <c r="AW169" s="13" t="s">
        <v>34</v>
      </c>
      <c r="AX169" s="13" t="s">
        <v>73</v>
      </c>
      <c r="AY169" s="252" t="s">
        <v>244</v>
      </c>
    </row>
    <row r="170" s="14" customFormat="1">
      <c r="A170" s="14"/>
      <c r="B170" s="253"/>
      <c r="C170" s="254"/>
      <c r="D170" s="241" t="s">
        <v>284</v>
      </c>
      <c r="E170" s="255" t="s">
        <v>19</v>
      </c>
      <c r="F170" s="256" t="s">
        <v>695</v>
      </c>
      <c r="G170" s="254"/>
      <c r="H170" s="257">
        <v>1536.75</v>
      </c>
      <c r="I170" s="258"/>
      <c r="J170" s="254"/>
      <c r="K170" s="254"/>
      <c r="L170" s="259"/>
      <c r="M170" s="260"/>
      <c r="N170" s="261"/>
      <c r="O170" s="261"/>
      <c r="P170" s="261"/>
      <c r="Q170" s="261"/>
      <c r="R170" s="261"/>
      <c r="S170" s="261"/>
      <c r="T170" s="262"/>
      <c r="U170" s="14"/>
      <c r="V170" s="14"/>
      <c r="W170" s="14"/>
      <c r="X170" s="14"/>
      <c r="Y170" s="14"/>
      <c r="Z170" s="14"/>
      <c r="AA170" s="14"/>
      <c r="AB170" s="14"/>
      <c r="AC170" s="14"/>
      <c r="AD170" s="14"/>
      <c r="AE170" s="14"/>
      <c r="AT170" s="263" t="s">
        <v>284</v>
      </c>
      <c r="AU170" s="263" t="s">
        <v>82</v>
      </c>
      <c r="AV170" s="14" t="s">
        <v>82</v>
      </c>
      <c r="AW170" s="14" t="s">
        <v>34</v>
      </c>
      <c r="AX170" s="14" t="s">
        <v>73</v>
      </c>
      <c r="AY170" s="263" t="s">
        <v>244</v>
      </c>
    </row>
    <row r="171" s="15" customFormat="1">
      <c r="A171" s="15"/>
      <c r="B171" s="264"/>
      <c r="C171" s="265"/>
      <c r="D171" s="241" t="s">
        <v>284</v>
      </c>
      <c r="E171" s="266" t="s">
        <v>19</v>
      </c>
      <c r="F171" s="267" t="s">
        <v>287</v>
      </c>
      <c r="G171" s="265"/>
      <c r="H171" s="268">
        <v>1536.75</v>
      </c>
      <c r="I171" s="269"/>
      <c r="J171" s="265"/>
      <c r="K171" s="265"/>
      <c r="L171" s="270"/>
      <c r="M171" s="271"/>
      <c r="N171" s="272"/>
      <c r="O171" s="272"/>
      <c r="P171" s="272"/>
      <c r="Q171" s="272"/>
      <c r="R171" s="272"/>
      <c r="S171" s="272"/>
      <c r="T171" s="273"/>
      <c r="U171" s="15"/>
      <c r="V171" s="15"/>
      <c r="W171" s="15"/>
      <c r="X171" s="15"/>
      <c r="Y171" s="15"/>
      <c r="Z171" s="15"/>
      <c r="AA171" s="15"/>
      <c r="AB171" s="15"/>
      <c r="AC171" s="15"/>
      <c r="AD171" s="15"/>
      <c r="AE171" s="15"/>
      <c r="AT171" s="274" t="s">
        <v>284</v>
      </c>
      <c r="AU171" s="274" t="s">
        <v>82</v>
      </c>
      <c r="AV171" s="15" t="s">
        <v>264</v>
      </c>
      <c r="AW171" s="15" t="s">
        <v>34</v>
      </c>
      <c r="AX171" s="15" t="s">
        <v>80</v>
      </c>
      <c r="AY171" s="274" t="s">
        <v>244</v>
      </c>
    </row>
    <row r="172" s="2" customFormat="1" ht="24.15" customHeight="1">
      <c r="A172" s="39"/>
      <c r="B172" s="40"/>
      <c r="C172" s="213" t="s">
        <v>252</v>
      </c>
      <c r="D172" s="213" t="s">
        <v>247</v>
      </c>
      <c r="E172" s="214" t="s">
        <v>323</v>
      </c>
      <c r="F172" s="215" t="s">
        <v>324</v>
      </c>
      <c r="G172" s="216" t="s">
        <v>250</v>
      </c>
      <c r="H172" s="217">
        <v>497</v>
      </c>
      <c r="I172" s="218"/>
      <c r="J172" s="219">
        <f>ROUND(I172*H172,2)</f>
        <v>0</v>
      </c>
      <c r="K172" s="215" t="s">
        <v>251</v>
      </c>
      <c r="L172" s="45"/>
      <c r="M172" s="220" t="s">
        <v>19</v>
      </c>
      <c r="N172" s="221" t="s">
        <v>44</v>
      </c>
      <c r="O172" s="85"/>
      <c r="P172" s="222">
        <f>O172*H172</f>
        <v>0</v>
      </c>
      <c r="Q172" s="222">
        <v>0.0036600000000000001</v>
      </c>
      <c r="R172" s="222">
        <f>Q172*H172</f>
        <v>1.8190200000000001</v>
      </c>
      <c r="S172" s="222">
        <v>0</v>
      </c>
      <c r="T172" s="223">
        <f>S172*H172</f>
        <v>0</v>
      </c>
      <c r="U172" s="39"/>
      <c r="V172" s="39"/>
      <c r="W172" s="39"/>
      <c r="X172" s="39"/>
      <c r="Y172" s="39"/>
      <c r="Z172" s="39"/>
      <c r="AA172" s="39"/>
      <c r="AB172" s="39"/>
      <c r="AC172" s="39"/>
      <c r="AD172" s="39"/>
      <c r="AE172" s="39"/>
      <c r="AR172" s="224" t="s">
        <v>279</v>
      </c>
      <c r="AT172" s="224" t="s">
        <v>247</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279</v>
      </c>
      <c r="BM172" s="224" t="s">
        <v>696</v>
      </c>
    </row>
    <row r="173" s="2" customFormat="1">
      <c r="A173" s="39"/>
      <c r="B173" s="40"/>
      <c r="C173" s="41"/>
      <c r="D173" s="226" t="s">
        <v>254</v>
      </c>
      <c r="E173" s="41"/>
      <c r="F173" s="227" t="s">
        <v>326</v>
      </c>
      <c r="G173" s="41"/>
      <c r="H173" s="41"/>
      <c r="I173" s="228"/>
      <c r="J173" s="41"/>
      <c r="K173" s="41"/>
      <c r="L173" s="45"/>
      <c r="M173" s="229"/>
      <c r="N173" s="230"/>
      <c r="O173" s="85"/>
      <c r="P173" s="85"/>
      <c r="Q173" s="85"/>
      <c r="R173" s="85"/>
      <c r="S173" s="85"/>
      <c r="T173" s="86"/>
      <c r="U173" s="39"/>
      <c r="V173" s="39"/>
      <c r="W173" s="39"/>
      <c r="X173" s="39"/>
      <c r="Y173" s="39"/>
      <c r="Z173" s="39"/>
      <c r="AA173" s="39"/>
      <c r="AB173" s="39"/>
      <c r="AC173" s="39"/>
      <c r="AD173" s="39"/>
      <c r="AE173" s="39"/>
      <c r="AT173" s="18" t="s">
        <v>254</v>
      </c>
      <c r="AU173" s="18" t="s">
        <v>82</v>
      </c>
    </row>
    <row r="174" s="13" customFormat="1">
      <c r="A174" s="13"/>
      <c r="B174" s="243"/>
      <c r="C174" s="244"/>
      <c r="D174" s="241" t="s">
        <v>284</v>
      </c>
      <c r="E174" s="245" t="s">
        <v>19</v>
      </c>
      <c r="F174" s="246" t="s">
        <v>697</v>
      </c>
      <c r="G174" s="244"/>
      <c r="H174" s="245" t="s">
        <v>19</v>
      </c>
      <c r="I174" s="247"/>
      <c r="J174" s="244"/>
      <c r="K174" s="244"/>
      <c r="L174" s="248"/>
      <c r="M174" s="249"/>
      <c r="N174" s="250"/>
      <c r="O174" s="250"/>
      <c r="P174" s="250"/>
      <c r="Q174" s="250"/>
      <c r="R174" s="250"/>
      <c r="S174" s="250"/>
      <c r="T174" s="251"/>
      <c r="U174" s="13"/>
      <c r="V174" s="13"/>
      <c r="W174" s="13"/>
      <c r="X174" s="13"/>
      <c r="Y174" s="13"/>
      <c r="Z174" s="13"/>
      <c r="AA174" s="13"/>
      <c r="AB174" s="13"/>
      <c r="AC174" s="13"/>
      <c r="AD174" s="13"/>
      <c r="AE174" s="13"/>
      <c r="AT174" s="252" t="s">
        <v>284</v>
      </c>
      <c r="AU174" s="252" t="s">
        <v>82</v>
      </c>
      <c r="AV174" s="13" t="s">
        <v>80</v>
      </c>
      <c r="AW174" s="13" t="s">
        <v>34</v>
      </c>
      <c r="AX174" s="13" t="s">
        <v>73</v>
      </c>
      <c r="AY174" s="252" t="s">
        <v>244</v>
      </c>
    </row>
    <row r="175" s="14" customFormat="1">
      <c r="A175" s="14"/>
      <c r="B175" s="253"/>
      <c r="C175" s="254"/>
      <c r="D175" s="241" t="s">
        <v>284</v>
      </c>
      <c r="E175" s="255" t="s">
        <v>19</v>
      </c>
      <c r="F175" s="256" t="s">
        <v>698</v>
      </c>
      <c r="G175" s="254"/>
      <c r="H175" s="257">
        <v>497</v>
      </c>
      <c r="I175" s="258"/>
      <c r="J175" s="254"/>
      <c r="K175" s="254"/>
      <c r="L175" s="259"/>
      <c r="M175" s="260"/>
      <c r="N175" s="261"/>
      <c r="O175" s="261"/>
      <c r="P175" s="261"/>
      <c r="Q175" s="261"/>
      <c r="R175" s="261"/>
      <c r="S175" s="261"/>
      <c r="T175" s="262"/>
      <c r="U175" s="14"/>
      <c r="V175" s="14"/>
      <c r="W175" s="14"/>
      <c r="X175" s="14"/>
      <c r="Y175" s="14"/>
      <c r="Z175" s="14"/>
      <c r="AA175" s="14"/>
      <c r="AB175" s="14"/>
      <c r="AC175" s="14"/>
      <c r="AD175" s="14"/>
      <c r="AE175" s="14"/>
      <c r="AT175" s="263" t="s">
        <v>284</v>
      </c>
      <c r="AU175" s="263" t="s">
        <v>82</v>
      </c>
      <c r="AV175" s="14" t="s">
        <v>82</v>
      </c>
      <c r="AW175" s="14" t="s">
        <v>34</v>
      </c>
      <c r="AX175" s="14" t="s">
        <v>73</v>
      </c>
      <c r="AY175" s="263" t="s">
        <v>244</v>
      </c>
    </row>
    <row r="176" s="15" customFormat="1">
      <c r="A176" s="15"/>
      <c r="B176" s="264"/>
      <c r="C176" s="265"/>
      <c r="D176" s="241" t="s">
        <v>284</v>
      </c>
      <c r="E176" s="266" t="s">
        <v>19</v>
      </c>
      <c r="F176" s="267" t="s">
        <v>287</v>
      </c>
      <c r="G176" s="265"/>
      <c r="H176" s="268">
        <v>497</v>
      </c>
      <c r="I176" s="269"/>
      <c r="J176" s="265"/>
      <c r="K176" s="265"/>
      <c r="L176" s="270"/>
      <c r="M176" s="271"/>
      <c r="N176" s="272"/>
      <c r="O176" s="272"/>
      <c r="P176" s="272"/>
      <c r="Q176" s="272"/>
      <c r="R176" s="272"/>
      <c r="S176" s="272"/>
      <c r="T176" s="273"/>
      <c r="U176" s="15"/>
      <c r="V176" s="15"/>
      <c r="W176" s="15"/>
      <c r="X176" s="15"/>
      <c r="Y176" s="15"/>
      <c r="Z176" s="15"/>
      <c r="AA176" s="15"/>
      <c r="AB176" s="15"/>
      <c r="AC176" s="15"/>
      <c r="AD176" s="15"/>
      <c r="AE176" s="15"/>
      <c r="AT176" s="274" t="s">
        <v>284</v>
      </c>
      <c r="AU176" s="274" t="s">
        <v>82</v>
      </c>
      <c r="AV176" s="15" t="s">
        <v>264</v>
      </c>
      <c r="AW176" s="15" t="s">
        <v>34</v>
      </c>
      <c r="AX176" s="15" t="s">
        <v>80</v>
      </c>
      <c r="AY176" s="274" t="s">
        <v>244</v>
      </c>
    </row>
    <row r="177" s="2" customFormat="1" ht="24.15" customHeight="1">
      <c r="A177" s="39"/>
      <c r="B177" s="40"/>
      <c r="C177" s="213" t="s">
        <v>411</v>
      </c>
      <c r="D177" s="213" t="s">
        <v>247</v>
      </c>
      <c r="E177" s="214" t="s">
        <v>328</v>
      </c>
      <c r="F177" s="215" t="s">
        <v>329</v>
      </c>
      <c r="G177" s="216" t="s">
        <v>258</v>
      </c>
      <c r="H177" s="217">
        <v>25</v>
      </c>
      <c r="I177" s="218"/>
      <c r="J177" s="219">
        <f>ROUND(I177*H177,2)</f>
        <v>0</v>
      </c>
      <c r="K177" s="215" t="s">
        <v>251</v>
      </c>
      <c r="L177" s="45"/>
      <c r="M177" s="220" t="s">
        <v>19</v>
      </c>
      <c r="N177" s="221"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279</v>
      </c>
      <c r="AT177" s="224" t="s">
        <v>247</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279</v>
      </c>
      <c r="BM177" s="224" t="s">
        <v>699</v>
      </c>
    </row>
    <row r="178" s="2" customFormat="1">
      <c r="A178" s="39"/>
      <c r="B178" s="40"/>
      <c r="C178" s="41"/>
      <c r="D178" s="226" t="s">
        <v>254</v>
      </c>
      <c r="E178" s="41"/>
      <c r="F178" s="227" t="s">
        <v>331</v>
      </c>
      <c r="G178" s="41"/>
      <c r="H178" s="41"/>
      <c r="I178" s="228"/>
      <c r="J178" s="41"/>
      <c r="K178" s="41"/>
      <c r="L178" s="45"/>
      <c r="M178" s="229"/>
      <c r="N178" s="230"/>
      <c r="O178" s="85"/>
      <c r="P178" s="85"/>
      <c r="Q178" s="85"/>
      <c r="R178" s="85"/>
      <c r="S178" s="85"/>
      <c r="T178" s="86"/>
      <c r="U178" s="39"/>
      <c r="V178" s="39"/>
      <c r="W178" s="39"/>
      <c r="X178" s="39"/>
      <c r="Y178" s="39"/>
      <c r="Z178" s="39"/>
      <c r="AA178" s="39"/>
      <c r="AB178" s="39"/>
      <c r="AC178" s="39"/>
      <c r="AD178" s="39"/>
      <c r="AE178" s="39"/>
      <c r="AT178" s="18" t="s">
        <v>254</v>
      </c>
      <c r="AU178" s="18" t="s">
        <v>82</v>
      </c>
    </row>
    <row r="179" s="2" customFormat="1" ht="24.15" customHeight="1">
      <c r="A179" s="39"/>
      <c r="B179" s="40"/>
      <c r="C179" s="213" t="s">
        <v>416</v>
      </c>
      <c r="D179" s="213" t="s">
        <v>247</v>
      </c>
      <c r="E179" s="214" t="s">
        <v>333</v>
      </c>
      <c r="F179" s="215" t="s">
        <v>334</v>
      </c>
      <c r="G179" s="216" t="s">
        <v>258</v>
      </c>
      <c r="H179" s="217">
        <v>25</v>
      </c>
      <c r="I179" s="218"/>
      <c r="J179" s="219">
        <f>ROUND(I179*H179,2)</f>
        <v>0</v>
      </c>
      <c r="K179" s="215" t="s">
        <v>251</v>
      </c>
      <c r="L179" s="45"/>
      <c r="M179" s="220" t="s">
        <v>19</v>
      </c>
      <c r="N179" s="221"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279</v>
      </c>
      <c r="AT179" s="224" t="s">
        <v>247</v>
      </c>
      <c r="AU179" s="224" t="s">
        <v>82</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279</v>
      </c>
      <c r="BM179" s="224" t="s">
        <v>700</v>
      </c>
    </row>
    <row r="180" s="2" customFormat="1">
      <c r="A180" s="39"/>
      <c r="B180" s="40"/>
      <c r="C180" s="41"/>
      <c r="D180" s="226" t="s">
        <v>254</v>
      </c>
      <c r="E180" s="41"/>
      <c r="F180" s="227" t="s">
        <v>336</v>
      </c>
      <c r="G180" s="41"/>
      <c r="H180" s="41"/>
      <c r="I180" s="228"/>
      <c r="J180" s="41"/>
      <c r="K180" s="41"/>
      <c r="L180" s="45"/>
      <c r="M180" s="229"/>
      <c r="N180" s="230"/>
      <c r="O180" s="85"/>
      <c r="P180" s="85"/>
      <c r="Q180" s="85"/>
      <c r="R180" s="85"/>
      <c r="S180" s="85"/>
      <c r="T180" s="86"/>
      <c r="U180" s="39"/>
      <c r="V180" s="39"/>
      <c r="W180" s="39"/>
      <c r="X180" s="39"/>
      <c r="Y180" s="39"/>
      <c r="Z180" s="39"/>
      <c r="AA180" s="39"/>
      <c r="AB180" s="39"/>
      <c r="AC180" s="39"/>
      <c r="AD180" s="39"/>
      <c r="AE180" s="39"/>
      <c r="AT180" s="18" t="s">
        <v>254</v>
      </c>
      <c r="AU180" s="18" t="s">
        <v>82</v>
      </c>
    </row>
    <row r="181" s="2" customFormat="1" ht="21.75" customHeight="1">
      <c r="A181" s="39"/>
      <c r="B181" s="40"/>
      <c r="C181" s="213" t="s">
        <v>420</v>
      </c>
      <c r="D181" s="213" t="s">
        <v>247</v>
      </c>
      <c r="E181" s="214" t="s">
        <v>701</v>
      </c>
      <c r="F181" s="215" t="s">
        <v>702</v>
      </c>
      <c r="G181" s="216" t="s">
        <v>250</v>
      </c>
      <c r="H181" s="217">
        <v>1389</v>
      </c>
      <c r="I181" s="218"/>
      <c r="J181" s="219">
        <f>ROUND(I181*H181,2)</f>
        <v>0</v>
      </c>
      <c r="K181" s="215" t="s">
        <v>251</v>
      </c>
      <c r="L181" s="45"/>
      <c r="M181" s="220" t="s">
        <v>19</v>
      </c>
      <c r="N181" s="221"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279</v>
      </c>
      <c r="AT181" s="224" t="s">
        <v>247</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279</v>
      </c>
      <c r="BM181" s="224" t="s">
        <v>703</v>
      </c>
    </row>
    <row r="182" s="2" customFormat="1">
      <c r="A182" s="39"/>
      <c r="B182" s="40"/>
      <c r="C182" s="41"/>
      <c r="D182" s="226" t="s">
        <v>254</v>
      </c>
      <c r="E182" s="41"/>
      <c r="F182" s="227" t="s">
        <v>704</v>
      </c>
      <c r="G182" s="41"/>
      <c r="H182" s="41"/>
      <c r="I182" s="228"/>
      <c r="J182" s="41"/>
      <c r="K182" s="41"/>
      <c r="L182" s="45"/>
      <c r="M182" s="229"/>
      <c r="N182" s="230"/>
      <c r="O182" s="85"/>
      <c r="P182" s="85"/>
      <c r="Q182" s="85"/>
      <c r="R182" s="85"/>
      <c r="S182" s="85"/>
      <c r="T182" s="86"/>
      <c r="U182" s="39"/>
      <c r="V182" s="39"/>
      <c r="W182" s="39"/>
      <c r="X182" s="39"/>
      <c r="Y182" s="39"/>
      <c r="Z182" s="39"/>
      <c r="AA182" s="39"/>
      <c r="AB182" s="39"/>
      <c r="AC182" s="39"/>
      <c r="AD182" s="39"/>
      <c r="AE182" s="39"/>
      <c r="AT182" s="18" t="s">
        <v>254</v>
      </c>
      <c r="AU182" s="18" t="s">
        <v>82</v>
      </c>
    </row>
    <row r="183" s="14" customFormat="1">
      <c r="A183" s="14"/>
      <c r="B183" s="253"/>
      <c r="C183" s="254"/>
      <c r="D183" s="241" t="s">
        <v>284</v>
      </c>
      <c r="E183" s="255" t="s">
        <v>19</v>
      </c>
      <c r="F183" s="256" t="s">
        <v>705</v>
      </c>
      <c r="G183" s="254"/>
      <c r="H183" s="257">
        <v>1389</v>
      </c>
      <c r="I183" s="258"/>
      <c r="J183" s="254"/>
      <c r="K183" s="254"/>
      <c r="L183" s="259"/>
      <c r="M183" s="260"/>
      <c r="N183" s="261"/>
      <c r="O183" s="261"/>
      <c r="P183" s="261"/>
      <c r="Q183" s="261"/>
      <c r="R183" s="261"/>
      <c r="S183" s="261"/>
      <c r="T183" s="262"/>
      <c r="U183" s="14"/>
      <c r="V183" s="14"/>
      <c r="W183" s="14"/>
      <c r="X183" s="14"/>
      <c r="Y183" s="14"/>
      <c r="Z183" s="14"/>
      <c r="AA183" s="14"/>
      <c r="AB183" s="14"/>
      <c r="AC183" s="14"/>
      <c r="AD183" s="14"/>
      <c r="AE183" s="14"/>
      <c r="AT183" s="263" t="s">
        <v>284</v>
      </c>
      <c r="AU183" s="263" t="s">
        <v>82</v>
      </c>
      <c r="AV183" s="14" t="s">
        <v>82</v>
      </c>
      <c r="AW183" s="14" t="s">
        <v>34</v>
      </c>
      <c r="AX183" s="14" t="s">
        <v>80</v>
      </c>
      <c r="AY183" s="263" t="s">
        <v>244</v>
      </c>
    </row>
    <row r="184" s="2" customFormat="1" ht="24.15" customHeight="1">
      <c r="A184" s="39"/>
      <c r="B184" s="40"/>
      <c r="C184" s="213" t="s">
        <v>424</v>
      </c>
      <c r="D184" s="213" t="s">
        <v>247</v>
      </c>
      <c r="E184" s="214" t="s">
        <v>706</v>
      </c>
      <c r="F184" s="215" t="s">
        <v>707</v>
      </c>
      <c r="G184" s="216" t="s">
        <v>250</v>
      </c>
      <c r="H184" s="217">
        <v>495</v>
      </c>
      <c r="I184" s="218"/>
      <c r="J184" s="219">
        <f>ROUND(I184*H184,2)</f>
        <v>0</v>
      </c>
      <c r="K184" s="215" t="s">
        <v>251</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279</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279</v>
      </c>
      <c r="BM184" s="224" t="s">
        <v>708</v>
      </c>
    </row>
    <row r="185" s="2" customFormat="1">
      <c r="A185" s="39"/>
      <c r="B185" s="40"/>
      <c r="C185" s="41"/>
      <c r="D185" s="226" t="s">
        <v>254</v>
      </c>
      <c r="E185" s="41"/>
      <c r="F185" s="227" t="s">
        <v>709</v>
      </c>
      <c r="G185" s="41"/>
      <c r="H185" s="41"/>
      <c r="I185" s="228"/>
      <c r="J185" s="41"/>
      <c r="K185" s="41"/>
      <c r="L185" s="45"/>
      <c r="M185" s="229"/>
      <c r="N185" s="230"/>
      <c r="O185" s="85"/>
      <c r="P185" s="85"/>
      <c r="Q185" s="85"/>
      <c r="R185" s="85"/>
      <c r="S185" s="85"/>
      <c r="T185" s="86"/>
      <c r="U185" s="39"/>
      <c r="V185" s="39"/>
      <c r="W185" s="39"/>
      <c r="X185" s="39"/>
      <c r="Y185" s="39"/>
      <c r="Z185" s="39"/>
      <c r="AA185" s="39"/>
      <c r="AB185" s="39"/>
      <c r="AC185" s="39"/>
      <c r="AD185" s="39"/>
      <c r="AE185" s="39"/>
      <c r="AT185" s="18" t="s">
        <v>254</v>
      </c>
      <c r="AU185" s="18" t="s">
        <v>82</v>
      </c>
    </row>
    <row r="186" s="14" customFormat="1">
      <c r="A186" s="14"/>
      <c r="B186" s="253"/>
      <c r="C186" s="254"/>
      <c r="D186" s="241" t="s">
        <v>284</v>
      </c>
      <c r="E186" s="255" t="s">
        <v>19</v>
      </c>
      <c r="F186" s="256" t="s">
        <v>673</v>
      </c>
      <c r="G186" s="254"/>
      <c r="H186" s="257">
        <v>495</v>
      </c>
      <c r="I186" s="258"/>
      <c r="J186" s="254"/>
      <c r="K186" s="254"/>
      <c r="L186" s="259"/>
      <c r="M186" s="260"/>
      <c r="N186" s="261"/>
      <c r="O186" s="261"/>
      <c r="P186" s="261"/>
      <c r="Q186" s="261"/>
      <c r="R186" s="261"/>
      <c r="S186" s="261"/>
      <c r="T186" s="262"/>
      <c r="U186" s="14"/>
      <c r="V186" s="14"/>
      <c r="W186" s="14"/>
      <c r="X186" s="14"/>
      <c r="Y186" s="14"/>
      <c r="Z186" s="14"/>
      <c r="AA186" s="14"/>
      <c r="AB186" s="14"/>
      <c r="AC186" s="14"/>
      <c r="AD186" s="14"/>
      <c r="AE186" s="14"/>
      <c r="AT186" s="263" t="s">
        <v>284</v>
      </c>
      <c r="AU186" s="263" t="s">
        <v>82</v>
      </c>
      <c r="AV186" s="14" t="s">
        <v>82</v>
      </c>
      <c r="AW186" s="14" t="s">
        <v>34</v>
      </c>
      <c r="AX186" s="14" t="s">
        <v>80</v>
      </c>
      <c r="AY186" s="263" t="s">
        <v>244</v>
      </c>
    </row>
    <row r="187" s="2" customFormat="1" ht="24.15" customHeight="1">
      <c r="A187" s="39"/>
      <c r="B187" s="40"/>
      <c r="C187" s="213" t="s">
        <v>7</v>
      </c>
      <c r="D187" s="213" t="s">
        <v>247</v>
      </c>
      <c r="E187" s="214" t="s">
        <v>710</v>
      </c>
      <c r="F187" s="215" t="s">
        <v>711</v>
      </c>
      <c r="G187" s="216" t="s">
        <v>250</v>
      </c>
      <c r="H187" s="217">
        <v>11</v>
      </c>
      <c r="I187" s="218"/>
      <c r="J187" s="219">
        <f>ROUND(I187*H187,2)</f>
        <v>0</v>
      </c>
      <c r="K187" s="215" t="s">
        <v>251</v>
      </c>
      <c r="L187" s="45"/>
      <c r="M187" s="220" t="s">
        <v>19</v>
      </c>
      <c r="N187" s="221" t="s">
        <v>44</v>
      </c>
      <c r="O187" s="85"/>
      <c r="P187" s="222">
        <f>O187*H187</f>
        <v>0</v>
      </c>
      <c r="Q187" s="222">
        <v>0</v>
      </c>
      <c r="R187" s="222">
        <f>Q187*H187</f>
        <v>0</v>
      </c>
      <c r="S187" s="222">
        <v>0</v>
      </c>
      <c r="T187" s="223">
        <f>S187*H187</f>
        <v>0</v>
      </c>
      <c r="U187" s="39"/>
      <c r="V187" s="39"/>
      <c r="W187" s="39"/>
      <c r="X187" s="39"/>
      <c r="Y187" s="39"/>
      <c r="Z187" s="39"/>
      <c r="AA187" s="39"/>
      <c r="AB187" s="39"/>
      <c r="AC187" s="39"/>
      <c r="AD187" s="39"/>
      <c r="AE187" s="39"/>
      <c r="AR187" s="224" t="s">
        <v>279</v>
      </c>
      <c r="AT187" s="224" t="s">
        <v>247</v>
      </c>
      <c r="AU187" s="224" t="s">
        <v>82</v>
      </c>
      <c r="AY187" s="18" t="s">
        <v>244</v>
      </c>
      <c r="BE187" s="225">
        <f>IF(N187="základní",J187,0)</f>
        <v>0</v>
      </c>
      <c r="BF187" s="225">
        <f>IF(N187="snížená",J187,0)</f>
        <v>0</v>
      </c>
      <c r="BG187" s="225">
        <f>IF(N187="zákl. přenesená",J187,0)</f>
        <v>0</v>
      </c>
      <c r="BH187" s="225">
        <f>IF(N187="sníž. přenesená",J187,0)</f>
        <v>0</v>
      </c>
      <c r="BI187" s="225">
        <f>IF(N187="nulová",J187,0)</f>
        <v>0</v>
      </c>
      <c r="BJ187" s="18" t="s">
        <v>80</v>
      </c>
      <c r="BK187" s="225">
        <f>ROUND(I187*H187,2)</f>
        <v>0</v>
      </c>
      <c r="BL187" s="18" t="s">
        <v>279</v>
      </c>
      <c r="BM187" s="224" t="s">
        <v>712</v>
      </c>
    </row>
    <row r="188" s="2" customFormat="1">
      <c r="A188" s="39"/>
      <c r="B188" s="40"/>
      <c r="C188" s="41"/>
      <c r="D188" s="226" t="s">
        <v>254</v>
      </c>
      <c r="E188" s="41"/>
      <c r="F188" s="227" t="s">
        <v>713</v>
      </c>
      <c r="G188" s="41"/>
      <c r="H188" s="41"/>
      <c r="I188" s="228"/>
      <c r="J188" s="41"/>
      <c r="K188" s="41"/>
      <c r="L188" s="45"/>
      <c r="M188" s="229"/>
      <c r="N188" s="230"/>
      <c r="O188" s="85"/>
      <c r="P188" s="85"/>
      <c r="Q188" s="85"/>
      <c r="R188" s="85"/>
      <c r="S188" s="85"/>
      <c r="T188" s="86"/>
      <c r="U188" s="39"/>
      <c r="V188" s="39"/>
      <c r="W188" s="39"/>
      <c r="X188" s="39"/>
      <c r="Y188" s="39"/>
      <c r="Z188" s="39"/>
      <c r="AA188" s="39"/>
      <c r="AB188" s="39"/>
      <c r="AC188" s="39"/>
      <c r="AD188" s="39"/>
      <c r="AE188" s="39"/>
      <c r="AT188" s="18" t="s">
        <v>254</v>
      </c>
      <c r="AU188" s="18" t="s">
        <v>82</v>
      </c>
    </row>
    <row r="189" s="14" customFormat="1">
      <c r="A189" s="14"/>
      <c r="B189" s="253"/>
      <c r="C189" s="254"/>
      <c r="D189" s="241" t="s">
        <v>284</v>
      </c>
      <c r="E189" s="255" t="s">
        <v>19</v>
      </c>
      <c r="F189" s="256" t="s">
        <v>313</v>
      </c>
      <c r="G189" s="254"/>
      <c r="H189" s="257">
        <v>11</v>
      </c>
      <c r="I189" s="258"/>
      <c r="J189" s="254"/>
      <c r="K189" s="254"/>
      <c r="L189" s="259"/>
      <c r="M189" s="260"/>
      <c r="N189" s="261"/>
      <c r="O189" s="261"/>
      <c r="P189" s="261"/>
      <c r="Q189" s="261"/>
      <c r="R189" s="261"/>
      <c r="S189" s="261"/>
      <c r="T189" s="262"/>
      <c r="U189" s="14"/>
      <c r="V189" s="14"/>
      <c r="W189" s="14"/>
      <c r="X189" s="14"/>
      <c r="Y189" s="14"/>
      <c r="Z189" s="14"/>
      <c r="AA189" s="14"/>
      <c r="AB189" s="14"/>
      <c r="AC189" s="14"/>
      <c r="AD189" s="14"/>
      <c r="AE189" s="14"/>
      <c r="AT189" s="263" t="s">
        <v>284</v>
      </c>
      <c r="AU189" s="263" t="s">
        <v>82</v>
      </c>
      <c r="AV189" s="14" t="s">
        <v>82</v>
      </c>
      <c r="AW189" s="14" t="s">
        <v>34</v>
      </c>
      <c r="AX189" s="14" t="s">
        <v>80</v>
      </c>
      <c r="AY189" s="263" t="s">
        <v>244</v>
      </c>
    </row>
    <row r="190" s="2" customFormat="1" ht="16.5" customHeight="1">
      <c r="A190" s="39"/>
      <c r="B190" s="40"/>
      <c r="C190" s="213" t="s">
        <v>431</v>
      </c>
      <c r="D190" s="213" t="s">
        <v>247</v>
      </c>
      <c r="E190" s="214" t="s">
        <v>714</v>
      </c>
      <c r="F190" s="215" t="s">
        <v>715</v>
      </c>
      <c r="G190" s="216" t="s">
        <v>291</v>
      </c>
      <c r="H190" s="217">
        <v>8.0999999999999996</v>
      </c>
      <c r="I190" s="218"/>
      <c r="J190" s="219">
        <f>ROUND(I190*H190,2)</f>
        <v>0</v>
      </c>
      <c r="K190" s="215" t="s">
        <v>251</v>
      </c>
      <c r="L190" s="45"/>
      <c r="M190" s="220" t="s">
        <v>19</v>
      </c>
      <c r="N190" s="221" t="s">
        <v>44</v>
      </c>
      <c r="O190" s="85"/>
      <c r="P190" s="222">
        <f>O190*H190</f>
        <v>0</v>
      </c>
      <c r="Q190" s="222">
        <v>0</v>
      </c>
      <c r="R190" s="222">
        <f>Q190*H190</f>
        <v>0</v>
      </c>
      <c r="S190" s="222">
        <v>2.4500000000000002</v>
      </c>
      <c r="T190" s="223">
        <f>S190*H190</f>
        <v>19.844999999999999</v>
      </c>
      <c r="U190" s="39"/>
      <c r="V190" s="39"/>
      <c r="W190" s="39"/>
      <c r="X190" s="39"/>
      <c r="Y190" s="39"/>
      <c r="Z190" s="39"/>
      <c r="AA190" s="39"/>
      <c r="AB190" s="39"/>
      <c r="AC190" s="39"/>
      <c r="AD190" s="39"/>
      <c r="AE190" s="39"/>
      <c r="AR190" s="224" t="s">
        <v>279</v>
      </c>
      <c r="AT190" s="224" t="s">
        <v>247</v>
      </c>
      <c r="AU190" s="224" t="s">
        <v>82</v>
      </c>
      <c r="AY190" s="18" t="s">
        <v>244</v>
      </c>
      <c r="BE190" s="225">
        <f>IF(N190="základní",J190,0)</f>
        <v>0</v>
      </c>
      <c r="BF190" s="225">
        <f>IF(N190="snížená",J190,0)</f>
        <v>0</v>
      </c>
      <c r="BG190" s="225">
        <f>IF(N190="zákl. přenesená",J190,0)</f>
        <v>0</v>
      </c>
      <c r="BH190" s="225">
        <f>IF(N190="sníž. přenesená",J190,0)</f>
        <v>0</v>
      </c>
      <c r="BI190" s="225">
        <f>IF(N190="nulová",J190,0)</f>
        <v>0</v>
      </c>
      <c r="BJ190" s="18" t="s">
        <v>80</v>
      </c>
      <c r="BK190" s="225">
        <f>ROUND(I190*H190,2)</f>
        <v>0</v>
      </c>
      <c r="BL190" s="18" t="s">
        <v>279</v>
      </c>
      <c r="BM190" s="224" t="s">
        <v>716</v>
      </c>
    </row>
    <row r="191" s="2" customFormat="1">
      <c r="A191" s="39"/>
      <c r="B191" s="40"/>
      <c r="C191" s="41"/>
      <c r="D191" s="226" t="s">
        <v>254</v>
      </c>
      <c r="E191" s="41"/>
      <c r="F191" s="227" t="s">
        <v>717</v>
      </c>
      <c r="G191" s="41"/>
      <c r="H191" s="41"/>
      <c r="I191" s="228"/>
      <c r="J191" s="41"/>
      <c r="K191" s="41"/>
      <c r="L191" s="45"/>
      <c r="M191" s="229"/>
      <c r="N191" s="230"/>
      <c r="O191" s="85"/>
      <c r="P191" s="85"/>
      <c r="Q191" s="85"/>
      <c r="R191" s="85"/>
      <c r="S191" s="85"/>
      <c r="T191" s="86"/>
      <c r="U191" s="39"/>
      <c r="V191" s="39"/>
      <c r="W191" s="39"/>
      <c r="X191" s="39"/>
      <c r="Y191" s="39"/>
      <c r="Z191" s="39"/>
      <c r="AA191" s="39"/>
      <c r="AB191" s="39"/>
      <c r="AC191" s="39"/>
      <c r="AD191" s="39"/>
      <c r="AE191" s="39"/>
      <c r="AT191" s="18" t="s">
        <v>254</v>
      </c>
      <c r="AU191" s="18" t="s">
        <v>82</v>
      </c>
    </row>
    <row r="192" s="13" customFormat="1">
      <c r="A192" s="13"/>
      <c r="B192" s="243"/>
      <c r="C192" s="244"/>
      <c r="D192" s="241" t="s">
        <v>284</v>
      </c>
      <c r="E192" s="245" t="s">
        <v>19</v>
      </c>
      <c r="F192" s="246" t="s">
        <v>718</v>
      </c>
      <c r="G192" s="244"/>
      <c r="H192" s="245" t="s">
        <v>19</v>
      </c>
      <c r="I192" s="247"/>
      <c r="J192" s="244"/>
      <c r="K192" s="244"/>
      <c r="L192" s="248"/>
      <c r="M192" s="249"/>
      <c r="N192" s="250"/>
      <c r="O192" s="250"/>
      <c r="P192" s="250"/>
      <c r="Q192" s="250"/>
      <c r="R192" s="250"/>
      <c r="S192" s="250"/>
      <c r="T192" s="251"/>
      <c r="U192" s="13"/>
      <c r="V192" s="13"/>
      <c r="W192" s="13"/>
      <c r="X192" s="13"/>
      <c r="Y192" s="13"/>
      <c r="Z192" s="13"/>
      <c r="AA192" s="13"/>
      <c r="AB192" s="13"/>
      <c r="AC192" s="13"/>
      <c r="AD192" s="13"/>
      <c r="AE192" s="13"/>
      <c r="AT192" s="252" t="s">
        <v>284</v>
      </c>
      <c r="AU192" s="252" t="s">
        <v>82</v>
      </c>
      <c r="AV192" s="13" t="s">
        <v>80</v>
      </c>
      <c r="AW192" s="13" t="s">
        <v>34</v>
      </c>
      <c r="AX192" s="13" t="s">
        <v>73</v>
      </c>
      <c r="AY192" s="252" t="s">
        <v>244</v>
      </c>
    </row>
    <row r="193" s="14" customFormat="1">
      <c r="A193" s="14"/>
      <c r="B193" s="253"/>
      <c r="C193" s="254"/>
      <c r="D193" s="241" t="s">
        <v>284</v>
      </c>
      <c r="E193" s="255" t="s">
        <v>19</v>
      </c>
      <c r="F193" s="256" t="s">
        <v>719</v>
      </c>
      <c r="G193" s="254"/>
      <c r="H193" s="257">
        <v>3.5</v>
      </c>
      <c r="I193" s="258"/>
      <c r="J193" s="254"/>
      <c r="K193" s="254"/>
      <c r="L193" s="259"/>
      <c r="M193" s="260"/>
      <c r="N193" s="261"/>
      <c r="O193" s="261"/>
      <c r="P193" s="261"/>
      <c r="Q193" s="261"/>
      <c r="R193" s="261"/>
      <c r="S193" s="261"/>
      <c r="T193" s="262"/>
      <c r="U193" s="14"/>
      <c r="V193" s="14"/>
      <c r="W193" s="14"/>
      <c r="X193" s="14"/>
      <c r="Y193" s="14"/>
      <c r="Z193" s="14"/>
      <c r="AA193" s="14"/>
      <c r="AB193" s="14"/>
      <c r="AC193" s="14"/>
      <c r="AD193" s="14"/>
      <c r="AE193" s="14"/>
      <c r="AT193" s="263" t="s">
        <v>284</v>
      </c>
      <c r="AU193" s="263" t="s">
        <v>82</v>
      </c>
      <c r="AV193" s="14" t="s">
        <v>82</v>
      </c>
      <c r="AW193" s="14" t="s">
        <v>34</v>
      </c>
      <c r="AX193" s="14" t="s">
        <v>73</v>
      </c>
      <c r="AY193" s="263" t="s">
        <v>244</v>
      </c>
    </row>
    <row r="194" s="13" customFormat="1">
      <c r="A194" s="13"/>
      <c r="B194" s="243"/>
      <c r="C194" s="244"/>
      <c r="D194" s="241" t="s">
        <v>284</v>
      </c>
      <c r="E194" s="245" t="s">
        <v>19</v>
      </c>
      <c r="F194" s="246" t="s">
        <v>720</v>
      </c>
      <c r="G194" s="244"/>
      <c r="H194" s="245" t="s">
        <v>19</v>
      </c>
      <c r="I194" s="247"/>
      <c r="J194" s="244"/>
      <c r="K194" s="244"/>
      <c r="L194" s="248"/>
      <c r="M194" s="249"/>
      <c r="N194" s="250"/>
      <c r="O194" s="250"/>
      <c r="P194" s="250"/>
      <c r="Q194" s="250"/>
      <c r="R194" s="250"/>
      <c r="S194" s="250"/>
      <c r="T194" s="251"/>
      <c r="U194" s="13"/>
      <c r="V194" s="13"/>
      <c r="W194" s="13"/>
      <c r="X194" s="13"/>
      <c r="Y194" s="13"/>
      <c r="Z194" s="13"/>
      <c r="AA194" s="13"/>
      <c r="AB194" s="13"/>
      <c r="AC194" s="13"/>
      <c r="AD194" s="13"/>
      <c r="AE194" s="13"/>
      <c r="AT194" s="252" t="s">
        <v>284</v>
      </c>
      <c r="AU194" s="252" t="s">
        <v>82</v>
      </c>
      <c r="AV194" s="13" t="s">
        <v>80</v>
      </c>
      <c r="AW194" s="13" t="s">
        <v>34</v>
      </c>
      <c r="AX194" s="13" t="s">
        <v>73</v>
      </c>
      <c r="AY194" s="252" t="s">
        <v>244</v>
      </c>
    </row>
    <row r="195" s="14" customFormat="1">
      <c r="A195" s="14"/>
      <c r="B195" s="253"/>
      <c r="C195" s="254"/>
      <c r="D195" s="241" t="s">
        <v>284</v>
      </c>
      <c r="E195" s="255" t="s">
        <v>19</v>
      </c>
      <c r="F195" s="256" t="s">
        <v>721</v>
      </c>
      <c r="G195" s="254"/>
      <c r="H195" s="257">
        <v>3</v>
      </c>
      <c r="I195" s="258"/>
      <c r="J195" s="254"/>
      <c r="K195" s="254"/>
      <c r="L195" s="259"/>
      <c r="M195" s="260"/>
      <c r="N195" s="261"/>
      <c r="O195" s="261"/>
      <c r="P195" s="261"/>
      <c r="Q195" s="261"/>
      <c r="R195" s="261"/>
      <c r="S195" s="261"/>
      <c r="T195" s="262"/>
      <c r="U195" s="14"/>
      <c r="V195" s="14"/>
      <c r="W195" s="14"/>
      <c r="X195" s="14"/>
      <c r="Y195" s="14"/>
      <c r="Z195" s="14"/>
      <c r="AA195" s="14"/>
      <c r="AB195" s="14"/>
      <c r="AC195" s="14"/>
      <c r="AD195" s="14"/>
      <c r="AE195" s="14"/>
      <c r="AT195" s="263" t="s">
        <v>284</v>
      </c>
      <c r="AU195" s="263" t="s">
        <v>82</v>
      </c>
      <c r="AV195" s="14" t="s">
        <v>82</v>
      </c>
      <c r="AW195" s="14" t="s">
        <v>34</v>
      </c>
      <c r="AX195" s="14" t="s">
        <v>73</v>
      </c>
      <c r="AY195" s="263" t="s">
        <v>244</v>
      </c>
    </row>
    <row r="196" s="13" customFormat="1">
      <c r="A196" s="13"/>
      <c r="B196" s="243"/>
      <c r="C196" s="244"/>
      <c r="D196" s="241" t="s">
        <v>284</v>
      </c>
      <c r="E196" s="245" t="s">
        <v>19</v>
      </c>
      <c r="F196" s="246" t="s">
        <v>722</v>
      </c>
      <c r="G196" s="244"/>
      <c r="H196" s="245" t="s">
        <v>19</v>
      </c>
      <c r="I196" s="247"/>
      <c r="J196" s="244"/>
      <c r="K196" s="244"/>
      <c r="L196" s="248"/>
      <c r="M196" s="249"/>
      <c r="N196" s="250"/>
      <c r="O196" s="250"/>
      <c r="P196" s="250"/>
      <c r="Q196" s="250"/>
      <c r="R196" s="250"/>
      <c r="S196" s="250"/>
      <c r="T196" s="251"/>
      <c r="U196" s="13"/>
      <c r="V196" s="13"/>
      <c r="W196" s="13"/>
      <c r="X196" s="13"/>
      <c r="Y196" s="13"/>
      <c r="Z196" s="13"/>
      <c r="AA196" s="13"/>
      <c r="AB196" s="13"/>
      <c r="AC196" s="13"/>
      <c r="AD196" s="13"/>
      <c r="AE196" s="13"/>
      <c r="AT196" s="252" t="s">
        <v>284</v>
      </c>
      <c r="AU196" s="252" t="s">
        <v>82</v>
      </c>
      <c r="AV196" s="13" t="s">
        <v>80</v>
      </c>
      <c r="AW196" s="13" t="s">
        <v>34</v>
      </c>
      <c r="AX196" s="13" t="s">
        <v>73</v>
      </c>
      <c r="AY196" s="252" t="s">
        <v>244</v>
      </c>
    </row>
    <row r="197" s="14" customFormat="1">
      <c r="A197" s="14"/>
      <c r="B197" s="253"/>
      <c r="C197" s="254"/>
      <c r="D197" s="241" t="s">
        <v>284</v>
      </c>
      <c r="E197" s="255" t="s">
        <v>19</v>
      </c>
      <c r="F197" s="256" t="s">
        <v>723</v>
      </c>
      <c r="G197" s="254"/>
      <c r="H197" s="257">
        <v>1</v>
      </c>
      <c r="I197" s="258"/>
      <c r="J197" s="254"/>
      <c r="K197" s="254"/>
      <c r="L197" s="259"/>
      <c r="M197" s="260"/>
      <c r="N197" s="261"/>
      <c r="O197" s="261"/>
      <c r="P197" s="261"/>
      <c r="Q197" s="261"/>
      <c r="R197" s="261"/>
      <c r="S197" s="261"/>
      <c r="T197" s="262"/>
      <c r="U197" s="14"/>
      <c r="V197" s="14"/>
      <c r="W197" s="14"/>
      <c r="X197" s="14"/>
      <c r="Y197" s="14"/>
      <c r="Z197" s="14"/>
      <c r="AA197" s="14"/>
      <c r="AB197" s="14"/>
      <c r="AC197" s="14"/>
      <c r="AD197" s="14"/>
      <c r="AE197" s="14"/>
      <c r="AT197" s="263" t="s">
        <v>284</v>
      </c>
      <c r="AU197" s="263" t="s">
        <v>82</v>
      </c>
      <c r="AV197" s="14" t="s">
        <v>82</v>
      </c>
      <c r="AW197" s="14" t="s">
        <v>34</v>
      </c>
      <c r="AX197" s="14" t="s">
        <v>73</v>
      </c>
      <c r="AY197" s="263" t="s">
        <v>244</v>
      </c>
    </row>
    <row r="198" s="13" customFormat="1">
      <c r="A198" s="13"/>
      <c r="B198" s="243"/>
      <c r="C198" s="244"/>
      <c r="D198" s="241" t="s">
        <v>284</v>
      </c>
      <c r="E198" s="245" t="s">
        <v>19</v>
      </c>
      <c r="F198" s="246" t="s">
        <v>724</v>
      </c>
      <c r="G198" s="244"/>
      <c r="H198" s="245" t="s">
        <v>19</v>
      </c>
      <c r="I198" s="247"/>
      <c r="J198" s="244"/>
      <c r="K198" s="244"/>
      <c r="L198" s="248"/>
      <c r="M198" s="249"/>
      <c r="N198" s="250"/>
      <c r="O198" s="250"/>
      <c r="P198" s="250"/>
      <c r="Q198" s="250"/>
      <c r="R198" s="250"/>
      <c r="S198" s="250"/>
      <c r="T198" s="251"/>
      <c r="U198" s="13"/>
      <c r="V198" s="13"/>
      <c r="W198" s="13"/>
      <c r="X198" s="13"/>
      <c r="Y198" s="13"/>
      <c r="Z198" s="13"/>
      <c r="AA198" s="13"/>
      <c r="AB198" s="13"/>
      <c r="AC198" s="13"/>
      <c r="AD198" s="13"/>
      <c r="AE198" s="13"/>
      <c r="AT198" s="252" t="s">
        <v>284</v>
      </c>
      <c r="AU198" s="252" t="s">
        <v>82</v>
      </c>
      <c r="AV198" s="13" t="s">
        <v>80</v>
      </c>
      <c r="AW198" s="13" t="s">
        <v>34</v>
      </c>
      <c r="AX198" s="13" t="s">
        <v>73</v>
      </c>
      <c r="AY198" s="252" t="s">
        <v>244</v>
      </c>
    </row>
    <row r="199" s="14" customFormat="1">
      <c r="A199" s="14"/>
      <c r="B199" s="253"/>
      <c r="C199" s="254"/>
      <c r="D199" s="241" t="s">
        <v>284</v>
      </c>
      <c r="E199" s="255" t="s">
        <v>19</v>
      </c>
      <c r="F199" s="256" t="s">
        <v>725</v>
      </c>
      <c r="G199" s="254"/>
      <c r="H199" s="257">
        <v>0.59999999999999998</v>
      </c>
      <c r="I199" s="258"/>
      <c r="J199" s="254"/>
      <c r="K199" s="254"/>
      <c r="L199" s="259"/>
      <c r="M199" s="260"/>
      <c r="N199" s="261"/>
      <c r="O199" s="261"/>
      <c r="P199" s="261"/>
      <c r="Q199" s="261"/>
      <c r="R199" s="261"/>
      <c r="S199" s="261"/>
      <c r="T199" s="262"/>
      <c r="U199" s="14"/>
      <c r="V199" s="14"/>
      <c r="W199" s="14"/>
      <c r="X199" s="14"/>
      <c r="Y199" s="14"/>
      <c r="Z199" s="14"/>
      <c r="AA199" s="14"/>
      <c r="AB199" s="14"/>
      <c r="AC199" s="14"/>
      <c r="AD199" s="14"/>
      <c r="AE199" s="14"/>
      <c r="AT199" s="263" t="s">
        <v>284</v>
      </c>
      <c r="AU199" s="263" t="s">
        <v>82</v>
      </c>
      <c r="AV199" s="14" t="s">
        <v>82</v>
      </c>
      <c r="AW199" s="14" t="s">
        <v>34</v>
      </c>
      <c r="AX199" s="14" t="s">
        <v>73</v>
      </c>
      <c r="AY199" s="263" t="s">
        <v>244</v>
      </c>
    </row>
    <row r="200" s="15" customFormat="1">
      <c r="A200" s="15"/>
      <c r="B200" s="264"/>
      <c r="C200" s="265"/>
      <c r="D200" s="241" t="s">
        <v>284</v>
      </c>
      <c r="E200" s="266" t="s">
        <v>19</v>
      </c>
      <c r="F200" s="267" t="s">
        <v>287</v>
      </c>
      <c r="G200" s="265"/>
      <c r="H200" s="268">
        <v>8.0999999999999996</v>
      </c>
      <c r="I200" s="269"/>
      <c r="J200" s="265"/>
      <c r="K200" s="265"/>
      <c r="L200" s="270"/>
      <c r="M200" s="271"/>
      <c r="N200" s="272"/>
      <c r="O200" s="272"/>
      <c r="P200" s="272"/>
      <c r="Q200" s="272"/>
      <c r="R200" s="272"/>
      <c r="S200" s="272"/>
      <c r="T200" s="273"/>
      <c r="U200" s="15"/>
      <c r="V200" s="15"/>
      <c r="W200" s="15"/>
      <c r="X200" s="15"/>
      <c r="Y200" s="15"/>
      <c r="Z200" s="15"/>
      <c r="AA200" s="15"/>
      <c r="AB200" s="15"/>
      <c r="AC200" s="15"/>
      <c r="AD200" s="15"/>
      <c r="AE200" s="15"/>
      <c r="AT200" s="274" t="s">
        <v>284</v>
      </c>
      <c r="AU200" s="274" t="s">
        <v>82</v>
      </c>
      <c r="AV200" s="15" t="s">
        <v>264</v>
      </c>
      <c r="AW200" s="15" t="s">
        <v>34</v>
      </c>
      <c r="AX200" s="15" t="s">
        <v>80</v>
      </c>
      <c r="AY200" s="274" t="s">
        <v>244</v>
      </c>
    </row>
    <row r="201" s="12" customFormat="1" ht="25.92" customHeight="1">
      <c r="A201" s="12"/>
      <c r="B201" s="197"/>
      <c r="C201" s="198"/>
      <c r="D201" s="199" t="s">
        <v>72</v>
      </c>
      <c r="E201" s="200" t="s">
        <v>726</v>
      </c>
      <c r="F201" s="200" t="s">
        <v>727</v>
      </c>
      <c r="G201" s="198"/>
      <c r="H201" s="198"/>
      <c r="I201" s="201"/>
      <c r="J201" s="202">
        <f>BK201</f>
        <v>0</v>
      </c>
      <c r="K201" s="198"/>
      <c r="L201" s="203"/>
      <c r="M201" s="204"/>
      <c r="N201" s="205"/>
      <c r="O201" s="205"/>
      <c r="P201" s="206">
        <f>P202</f>
        <v>0</v>
      </c>
      <c r="Q201" s="205"/>
      <c r="R201" s="206">
        <f>R202</f>
        <v>0.13775999999999999</v>
      </c>
      <c r="S201" s="205"/>
      <c r="T201" s="207">
        <f>T202</f>
        <v>0</v>
      </c>
      <c r="U201" s="12"/>
      <c r="V201" s="12"/>
      <c r="W201" s="12"/>
      <c r="X201" s="12"/>
      <c r="Y201" s="12"/>
      <c r="Z201" s="12"/>
      <c r="AA201" s="12"/>
      <c r="AB201" s="12"/>
      <c r="AC201" s="12"/>
      <c r="AD201" s="12"/>
      <c r="AE201" s="12"/>
      <c r="AR201" s="208" t="s">
        <v>264</v>
      </c>
      <c r="AT201" s="209" t="s">
        <v>72</v>
      </c>
      <c r="AU201" s="209" t="s">
        <v>73</v>
      </c>
      <c r="AY201" s="208" t="s">
        <v>244</v>
      </c>
      <c r="BK201" s="210">
        <f>BK202</f>
        <v>0</v>
      </c>
    </row>
    <row r="202" s="12" customFormat="1" ht="22.8" customHeight="1">
      <c r="A202" s="12"/>
      <c r="B202" s="197"/>
      <c r="C202" s="198"/>
      <c r="D202" s="199" t="s">
        <v>72</v>
      </c>
      <c r="E202" s="211" t="s">
        <v>606</v>
      </c>
      <c r="F202" s="211" t="s">
        <v>607</v>
      </c>
      <c r="G202" s="198"/>
      <c r="H202" s="198"/>
      <c r="I202" s="201"/>
      <c r="J202" s="212">
        <f>BK202</f>
        <v>0</v>
      </c>
      <c r="K202" s="198"/>
      <c r="L202" s="203"/>
      <c r="M202" s="204"/>
      <c r="N202" s="205"/>
      <c r="O202" s="205"/>
      <c r="P202" s="206">
        <f>SUM(P203:P218)</f>
        <v>0</v>
      </c>
      <c r="Q202" s="205"/>
      <c r="R202" s="206">
        <f>SUM(R203:R218)</f>
        <v>0.13775999999999999</v>
      </c>
      <c r="S202" s="205"/>
      <c r="T202" s="207">
        <f>SUM(T203:T218)</f>
        <v>0</v>
      </c>
      <c r="U202" s="12"/>
      <c r="V202" s="12"/>
      <c r="W202" s="12"/>
      <c r="X202" s="12"/>
      <c r="Y202" s="12"/>
      <c r="Z202" s="12"/>
      <c r="AA202" s="12"/>
      <c r="AB202" s="12"/>
      <c r="AC202" s="12"/>
      <c r="AD202" s="12"/>
      <c r="AE202" s="12"/>
      <c r="AR202" s="208" t="s">
        <v>264</v>
      </c>
      <c r="AT202" s="209" t="s">
        <v>72</v>
      </c>
      <c r="AU202" s="209" t="s">
        <v>80</v>
      </c>
      <c r="AY202" s="208" t="s">
        <v>244</v>
      </c>
      <c r="BK202" s="210">
        <f>SUM(BK203:BK218)</f>
        <v>0</v>
      </c>
    </row>
    <row r="203" s="2" customFormat="1" ht="16.5" customHeight="1">
      <c r="A203" s="39"/>
      <c r="B203" s="40"/>
      <c r="C203" s="213" t="s">
        <v>437</v>
      </c>
      <c r="D203" s="213" t="s">
        <v>247</v>
      </c>
      <c r="E203" s="214" t="s">
        <v>728</v>
      </c>
      <c r="F203" s="215" t="s">
        <v>729</v>
      </c>
      <c r="G203" s="216" t="s">
        <v>730</v>
      </c>
      <c r="H203" s="217">
        <v>5.9000000000000004</v>
      </c>
      <c r="I203" s="218"/>
      <c r="J203" s="219">
        <f>ROUND(I203*H203,2)</f>
        <v>0</v>
      </c>
      <c r="K203" s="215" t="s">
        <v>251</v>
      </c>
      <c r="L203" s="45"/>
      <c r="M203" s="220" t="s">
        <v>19</v>
      </c>
      <c r="N203" s="221" t="s">
        <v>44</v>
      </c>
      <c r="O203" s="85"/>
      <c r="P203" s="222">
        <f>O203*H203</f>
        <v>0</v>
      </c>
      <c r="Q203" s="222">
        <v>0</v>
      </c>
      <c r="R203" s="222">
        <f>Q203*H203</f>
        <v>0</v>
      </c>
      <c r="S203" s="222">
        <v>0</v>
      </c>
      <c r="T203" s="223">
        <f>S203*H203</f>
        <v>0</v>
      </c>
      <c r="U203" s="39"/>
      <c r="V203" s="39"/>
      <c r="W203" s="39"/>
      <c r="X203" s="39"/>
      <c r="Y203" s="39"/>
      <c r="Z203" s="39"/>
      <c r="AA203" s="39"/>
      <c r="AB203" s="39"/>
      <c r="AC203" s="39"/>
      <c r="AD203" s="39"/>
      <c r="AE203" s="39"/>
      <c r="AR203" s="224" t="s">
        <v>279</v>
      </c>
      <c r="AT203" s="224" t="s">
        <v>247</v>
      </c>
      <c r="AU203" s="224" t="s">
        <v>82</v>
      </c>
      <c r="AY203" s="18" t="s">
        <v>244</v>
      </c>
      <c r="BE203" s="225">
        <f>IF(N203="základní",J203,0)</f>
        <v>0</v>
      </c>
      <c r="BF203" s="225">
        <f>IF(N203="snížená",J203,0)</f>
        <v>0</v>
      </c>
      <c r="BG203" s="225">
        <f>IF(N203="zákl. přenesená",J203,0)</f>
        <v>0</v>
      </c>
      <c r="BH203" s="225">
        <f>IF(N203="sníž. přenesená",J203,0)</f>
        <v>0</v>
      </c>
      <c r="BI203" s="225">
        <f>IF(N203="nulová",J203,0)</f>
        <v>0</v>
      </c>
      <c r="BJ203" s="18" t="s">
        <v>80</v>
      </c>
      <c r="BK203" s="225">
        <f>ROUND(I203*H203,2)</f>
        <v>0</v>
      </c>
      <c r="BL203" s="18" t="s">
        <v>279</v>
      </c>
      <c r="BM203" s="224" t="s">
        <v>731</v>
      </c>
    </row>
    <row r="204" s="2" customFormat="1">
      <c r="A204" s="39"/>
      <c r="B204" s="40"/>
      <c r="C204" s="41"/>
      <c r="D204" s="226" t="s">
        <v>254</v>
      </c>
      <c r="E204" s="41"/>
      <c r="F204" s="227" t="s">
        <v>732</v>
      </c>
      <c r="G204" s="41"/>
      <c r="H204" s="41"/>
      <c r="I204" s="228"/>
      <c r="J204" s="41"/>
      <c r="K204" s="41"/>
      <c r="L204" s="45"/>
      <c r="M204" s="229"/>
      <c r="N204" s="230"/>
      <c r="O204" s="85"/>
      <c r="P204" s="85"/>
      <c r="Q204" s="85"/>
      <c r="R204" s="85"/>
      <c r="S204" s="85"/>
      <c r="T204" s="86"/>
      <c r="U204" s="39"/>
      <c r="V204" s="39"/>
      <c r="W204" s="39"/>
      <c r="X204" s="39"/>
      <c r="Y204" s="39"/>
      <c r="Z204" s="39"/>
      <c r="AA204" s="39"/>
      <c r="AB204" s="39"/>
      <c r="AC204" s="39"/>
      <c r="AD204" s="39"/>
      <c r="AE204" s="39"/>
      <c r="AT204" s="18" t="s">
        <v>254</v>
      </c>
      <c r="AU204" s="18" t="s">
        <v>82</v>
      </c>
    </row>
    <row r="205" s="2" customFormat="1" ht="16.5" customHeight="1">
      <c r="A205" s="39"/>
      <c r="B205" s="40"/>
      <c r="C205" s="213" t="s">
        <v>442</v>
      </c>
      <c r="D205" s="213" t="s">
        <v>247</v>
      </c>
      <c r="E205" s="214" t="s">
        <v>733</v>
      </c>
      <c r="F205" s="215" t="s">
        <v>734</v>
      </c>
      <c r="G205" s="216" t="s">
        <v>258</v>
      </c>
      <c r="H205" s="217">
        <v>6</v>
      </c>
      <c r="I205" s="218"/>
      <c r="J205" s="219">
        <f>ROUND(I205*H205,2)</f>
        <v>0</v>
      </c>
      <c r="K205" s="215" t="s">
        <v>251</v>
      </c>
      <c r="L205" s="45"/>
      <c r="M205" s="220" t="s">
        <v>19</v>
      </c>
      <c r="N205" s="221" t="s">
        <v>44</v>
      </c>
      <c r="O205" s="85"/>
      <c r="P205" s="222">
        <f>O205*H205</f>
        <v>0</v>
      </c>
      <c r="Q205" s="222">
        <v>0</v>
      </c>
      <c r="R205" s="222">
        <f>Q205*H205</f>
        <v>0</v>
      </c>
      <c r="S205" s="222">
        <v>0</v>
      </c>
      <c r="T205" s="223">
        <f>S205*H205</f>
        <v>0</v>
      </c>
      <c r="U205" s="39"/>
      <c r="V205" s="39"/>
      <c r="W205" s="39"/>
      <c r="X205" s="39"/>
      <c r="Y205" s="39"/>
      <c r="Z205" s="39"/>
      <c r="AA205" s="39"/>
      <c r="AB205" s="39"/>
      <c r="AC205" s="39"/>
      <c r="AD205" s="39"/>
      <c r="AE205" s="39"/>
      <c r="AR205" s="224" t="s">
        <v>252</v>
      </c>
      <c r="AT205" s="224" t="s">
        <v>247</v>
      </c>
      <c r="AU205" s="224" t="s">
        <v>82</v>
      </c>
      <c r="AY205" s="18" t="s">
        <v>244</v>
      </c>
      <c r="BE205" s="225">
        <f>IF(N205="základní",J205,0)</f>
        <v>0</v>
      </c>
      <c r="BF205" s="225">
        <f>IF(N205="snížená",J205,0)</f>
        <v>0</v>
      </c>
      <c r="BG205" s="225">
        <f>IF(N205="zákl. přenesená",J205,0)</f>
        <v>0</v>
      </c>
      <c r="BH205" s="225">
        <f>IF(N205="sníž. přenesená",J205,0)</f>
        <v>0</v>
      </c>
      <c r="BI205" s="225">
        <f>IF(N205="nulová",J205,0)</f>
        <v>0</v>
      </c>
      <c r="BJ205" s="18" t="s">
        <v>80</v>
      </c>
      <c r="BK205" s="225">
        <f>ROUND(I205*H205,2)</f>
        <v>0</v>
      </c>
      <c r="BL205" s="18" t="s">
        <v>252</v>
      </c>
      <c r="BM205" s="224" t="s">
        <v>735</v>
      </c>
    </row>
    <row r="206" s="2" customFormat="1">
      <c r="A206" s="39"/>
      <c r="B206" s="40"/>
      <c r="C206" s="41"/>
      <c r="D206" s="226" t="s">
        <v>254</v>
      </c>
      <c r="E206" s="41"/>
      <c r="F206" s="227" t="s">
        <v>736</v>
      </c>
      <c r="G206" s="41"/>
      <c r="H206" s="41"/>
      <c r="I206" s="228"/>
      <c r="J206" s="41"/>
      <c r="K206" s="41"/>
      <c r="L206" s="45"/>
      <c r="M206" s="229"/>
      <c r="N206" s="230"/>
      <c r="O206" s="85"/>
      <c r="P206" s="85"/>
      <c r="Q206" s="85"/>
      <c r="R206" s="85"/>
      <c r="S206" s="85"/>
      <c r="T206" s="86"/>
      <c r="U206" s="39"/>
      <c r="V206" s="39"/>
      <c r="W206" s="39"/>
      <c r="X206" s="39"/>
      <c r="Y206" s="39"/>
      <c r="Z206" s="39"/>
      <c r="AA206" s="39"/>
      <c r="AB206" s="39"/>
      <c r="AC206" s="39"/>
      <c r="AD206" s="39"/>
      <c r="AE206" s="39"/>
      <c r="AT206" s="18" t="s">
        <v>254</v>
      </c>
      <c r="AU206" s="18" t="s">
        <v>82</v>
      </c>
    </row>
    <row r="207" s="2" customFormat="1" ht="16.5" customHeight="1">
      <c r="A207" s="39"/>
      <c r="B207" s="40"/>
      <c r="C207" s="213" t="s">
        <v>446</v>
      </c>
      <c r="D207" s="213" t="s">
        <v>247</v>
      </c>
      <c r="E207" s="214" t="s">
        <v>737</v>
      </c>
      <c r="F207" s="215" t="s">
        <v>738</v>
      </c>
      <c r="G207" s="216" t="s">
        <v>258</v>
      </c>
      <c r="H207" s="217">
        <v>1</v>
      </c>
      <c r="I207" s="218"/>
      <c r="J207" s="219">
        <f>ROUND(I207*H207,2)</f>
        <v>0</v>
      </c>
      <c r="K207" s="215" t="s">
        <v>251</v>
      </c>
      <c r="L207" s="45"/>
      <c r="M207" s="220" t="s">
        <v>19</v>
      </c>
      <c r="N207" s="221" t="s">
        <v>44</v>
      </c>
      <c r="O207" s="85"/>
      <c r="P207" s="222">
        <f>O207*H207</f>
        <v>0</v>
      </c>
      <c r="Q207" s="222">
        <v>0</v>
      </c>
      <c r="R207" s="222">
        <f>Q207*H207</f>
        <v>0</v>
      </c>
      <c r="S207" s="222">
        <v>0</v>
      </c>
      <c r="T207" s="223">
        <f>S207*H207</f>
        <v>0</v>
      </c>
      <c r="U207" s="39"/>
      <c r="V207" s="39"/>
      <c r="W207" s="39"/>
      <c r="X207" s="39"/>
      <c r="Y207" s="39"/>
      <c r="Z207" s="39"/>
      <c r="AA207" s="39"/>
      <c r="AB207" s="39"/>
      <c r="AC207" s="39"/>
      <c r="AD207" s="39"/>
      <c r="AE207" s="39"/>
      <c r="AR207" s="224" t="s">
        <v>252</v>
      </c>
      <c r="AT207" s="224" t="s">
        <v>247</v>
      </c>
      <c r="AU207" s="224" t="s">
        <v>82</v>
      </c>
      <c r="AY207" s="18" t="s">
        <v>244</v>
      </c>
      <c r="BE207" s="225">
        <f>IF(N207="základní",J207,0)</f>
        <v>0</v>
      </c>
      <c r="BF207" s="225">
        <f>IF(N207="snížená",J207,0)</f>
        <v>0</v>
      </c>
      <c r="BG207" s="225">
        <f>IF(N207="zákl. přenesená",J207,0)</f>
        <v>0</v>
      </c>
      <c r="BH207" s="225">
        <f>IF(N207="sníž. přenesená",J207,0)</f>
        <v>0</v>
      </c>
      <c r="BI207" s="225">
        <f>IF(N207="nulová",J207,0)</f>
        <v>0</v>
      </c>
      <c r="BJ207" s="18" t="s">
        <v>80</v>
      </c>
      <c r="BK207" s="225">
        <f>ROUND(I207*H207,2)</f>
        <v>0</v>
      </c>
      <c r="BL207" s="18" t="s">
        <v>252</v>
      </c>
      <c r="BM207" s="224" t="s">
        <v>739</v>
      </c>
    </row>
    <row r="208" s="2" customFormat="1">
      <c r="A208" s="39"/>
      <c r="B208" s="40"/>
      <c r="C208" s="41"/>
      <c r="D208" s="226" t="s">
        <v>254</v>
      </c>
      <c r="E208" s="41"/>
      <c r="F208" s="227" t="s">
        <v>740</v>
      </c>
      <c r="G208" s="41"/>
      <c r="H208" s="41"/>
      <c r="I208" s="228"/>
      <c r="J208" s="41"/>
      <c r="K208" s="41"/>
      <c r="L208" s="45"/>
      <c r="M208" s="229"/>
      <c r="N208" s="230"/>
      <c r="O208" s="85"/>
      <c r="P208" s="85"/>
      <c r="Q208" s="85"/>
      <c r="R208" s="85"/>
      <c r="S208" s="85"/>
      <c r="T208" s="86"/>
      <c r="U208" s="39"/>
      <c r="V208" s="39"/>
      <c r="W208" s="39"/>
      <c r="X208" s="39"/>
      <c r="Y208" s="39"/>
      <c r="Z208" s="39"/>
      <c r="AA208" s="39"/>
      <c r="AB208" s="39"/>
      <c r="AC208" s="39"/>
      <c r="AD208" s="39"/>
      <c r="AE208" s="39"/>
      <c r="AT208" s="18" t="s">
        <v>254</v>
      </c>
      <c r="AU208" s="18" t="s">
        <v>82</v>
      </c>
    </row>
    <row r="209" s="2" customFormat="1" ht="21.75" customHeight="1">
      <c r="A209" s="39"/>
      <c r="B209" s="40"/>
      <c r="C209" s="231" t="s">
        <v>450</v>
      </c>
      <c r="D209" s="231" t="s">
        <v>241</v>
      </c>
      <c r="E209" s="232" t="s">
        <v>266</v>
      </c>
      <c r="F209" s="233" t="s">
        <v>267</v>
      </c>
      <c r="G209" s="234" t="s">
        <v>250</v>
      </c>
      <c r="H209" s="235">
        <v>198</v>
      </c>
      <c r="I209" s="236"/>
      <c r="J209" s="237">
        <f>ROUND(I209*H209,2)</f>
        <v>0</v>
      </c>
      <c r="K209" s="233" t="s">
        <v>251</v>
      </c>
      <c r="L209" s="238"/>
      <c r="M209" s="239" t="s">
        <v>19</v>
      </c>
      <c r="N209" s="240" t="s">
        <v>44</v>
      </c>
      <c r="O209" s="85"/>
      <c r="P209" s="222">
        <f>O209*H209</f>
        <v>0</v>
      </c>
      <c r="Q209" s="222">
        <v>0.00022000000000000001</v>
      </c>
      <c r="R209" s="222">
        <f>Q209*H209</f>
        <v>0.043560000000000001</v>
      </c>
      <c r="S209" s="222">
        <v>0</v>
      </c>
      <c r="T209" s="223">
        <f>S209*H209</f>
        <v>0</v>
      </c>
      <c r="U209" s="39"/>
      <c r="V209" s="39"/>
      <c r="W209" s="39"/>
      <c r="X209" s="39"/>
      <c r="Y209" s="39"/>
      <c r="Z209" s="39"/>
      <c r="AA209" s="39"/>
      <c r="AB209" s="39"/>
      <c r="AC209" s="39"/>
      <c r="AD209" s="39"/>
      <c r="AE209" s="39"/>
      <c r="AR209" s="224" t="s">
        <v>263</v>
      </c>
      <c r="AT209" s="224" t="s">
        <v>241</v>
      </c>
      <c r="AU209" s="224" t="s">
        <v>82</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264</v>
      </c>
      <c r="BM209" s="224" t="s">
        <v>741</v>
      </c>
    </row>
    <row r="210" s="2" customFormat="1" ht="21.75" customHeight="1">
      <c r="A210" s="39"/>
      <c r="B210" s="40"/>
      <c r="C210" s="231" t="s">
        <v>454</v>
      </c>
      <c r="D210" s="231" t="s">
        <v>241</v>
      </c>
      <c r="E210" s="232" t="s">
        <v>261</v>
      </c>
      <c r="F210" s="233" t="s">
        <v>262</v>
      </c>
      <c r="G210" s="234" t="s">
        <v>250</v>
      </c>
      <c r="H210" s="235">
        <v>154</v>
      </c>
      <c r="I210" s="236"/>
      <c r="J210" s="237">
        <f>ROUND(I210*H210,2)</f>
        <v>0</v>
      </c>
      <c r="K210" s="233" t="s">
        <v>251</v>
      </c>
      <c r="L210" s="238"/>
      <c r="M210" s="239" t="s">
        <v>19</v>
      </c>
      <c r="N210" s="240" t="s">
        <v>44</v>
      </c>
      <c r="O210" s="85"/>
      <c r="P210" s="222">
        <f>O210*H210</f>
        <v>0</v>
      </c>
      <c r="Q210" s="222">
        <v>0.00029999999999999997</v>
      </c>
      <c r="R210" s="222">
        <f>Q210*H210</f>
        <v>0.046199999999999998</v>
      </c>
      <c r="S210" s="222">
        <v>0</v>
      </c>
      <c r="T210" s="223">
        <f>S210*H210</f>
        <v>0</v>
      </c>
      <c r="U210" s="39"/>
      <c r="V210" s="39"/>
      <c r="W210" s="39"/>
      <c r="X210" s="39"/>
      <c r="Y210" s="39"/>
      <c r="Z210" s="39"/>
      <c r="AA210" s="39"/>
      <c r="AB210" s="39"/>
      <c r="AC210" s="39"/>
      <c r="AD210" s="39"/>
      <c r="AE210" s="39"/>
      <c r="AR210" s="224" t="s">
        <v>263</v>
      </c>
      <c r="AT210" s="224" t="s">
        <v>241</v>
      </c>
      <c r="AU210" s="224" t="s">
        <v>82</v>
      </c>
      <c r="AY210" s="18" t="s">
        <v>244</v>
      </c>
      <c r="BE210" s="225">
        <f>IF(N210="základní",J210,0)</f>
        <v>0</v>
      </c>
      <c r="BF210" s="225">
        <f>IF(N210="snížená",J210,0)</f>
        <v>0</v>
      </c>
      <c r="BG210" s="225">
        <f>IF(N210="zákl. přenesená",J210,0)</f>
        <v>0</v>
      </c>
      <c r="BH210" s="225">
        <f>IF(N210="sníž. přenesená",J210,0)</f>
        <v>0</v>
      </c>
      <c r="BI210" s="225">
        <f>IF(N210="nulová",J210,0)</f>
        <v>0</v>
      </c>
      <c r="BJ210" s="18" t="s">
        <v>80</v>
      </c>
      <c r="BK210" s="225">
        <f>ROUND(I210*H210,2)</f>
        <v>0</v>
      </c>
      <c r="BL210" s="18" t="s">
        <v>264</v>
      </c>
      <c r="BM210" s="224" t="s">
        <v>742</v>
      </c>
    </row>
    <row r="211" s="2" customFormat="1" ht="21.75" customHeight="1">
      <c r="A211" s="39"/>
      <c r="B211" s="40"/>
      <c r="C211" s="231" t="s">
        <v>458</v>
      </c>
      <c r="D211" s="231" t="s">
        <v>241</v>
      </c>
      <c r="E211" s="232" t="s">
        <v>270</v>
      </c>
      <c r="F211" s="233" t="s">
        <v>271</v>
      </c>
      <c r="G211" s="234" t="s">
        <v>250</v>
      </c>
      <c r="H211" s="235">
        <v>46</v>
      </c>
      <c r="I211" s="236"/>
      <c r="J211" s="237">
        <f>ROUND(I211*H211,2)</f>
        <v>0</v>
      </c>
      <c r="K211" s="233" t="s">
        <v>251</v>
      </c>
      <c r="L211" s="238"/>
      <c r="M211" s="239" t="s">
        <v>19</v>
      </c>
      <c r="N211" s="240" t="s">
        <v>44</v>
      </c>
      <c r="O211" s="85"/>
      <c r="P211" s="222">
        <f>O211*H211</f>
        <v>0</v>
      </c>
      <c r="Q211" s="222">
        <v>0.00048000000000000001</v>
      </c>
      <c r="R211" s="222">
        <f>Q211*H211</f>
        <v>0.022079999999999999</v>
      </c>
      <c r="S211" s="222">
        <v>0</v>
      </c>
      <c r="T211" s="223">
        <f>S211*H211</f>
        <v>0</v>
      </c>
      <c r="U211" s="39"/>
      <c r="V211" s="39"/>
      <c r="W211" s="39"/>
      <c r="X211" s="39"/>
      <c r="Y211" s="39"/>
      <c r="Z211" s="39"/>
      <c r="AA211" s="39"/>
      <c r="AB211" s="39"/>
      <c r="AC211" s="39"/>
      <c r="AD211" s="39"/>
      <c r="AE211" s="39"/>
      <c r="AR211" s="224" t="s">
        <v>263</v>
      </c>
      <c r="AT211" s="224" t="s">
        <v>241</v>
      </c>
      <c r="AU211" s="224" t="s">
        <v>82</v>
      </c>
      <c r="AY211" s="18" t="s">
        <v>244</v>
      </c>
      <c r="BE211" s="225">
        <f>IF(N211="základní",J211,0)</f>
        <v>0</v>
      </c>
      <c r="BF211" s="225">
        <f>IF(N211="snížená",J211,0)</f>
        <v>0</v>
      </c>
      <c r="BG211" s="225">
        <f>IF(N211="zákl. přenesená",J211,0)</f>
        <v>0</v>
      </c>
      <c r="BH211" s="225">
        <f>IF(N211="sníž. přenesená",J211,0)</f>
        <v>0</v>
      </c>
      <c r="BI211" s="225">
        <f>IF(N211="nulová",J211,0)</f>
        <v>0</v>
      </c>
      <c r="BJ211" s="18" t="s">
        <v>80</v>
      </c>
      <c r="BK211" s="225">
        <f>ROUND(I211*H211,2)</f>
        <v>0</v>
      </c>
      <c r="BL211" s="18" t="s">
        <v>264</v>
      </c>
      <c r="BM211" s="224" t="s">
        <v>743</v>
      </c>
    </row>
    <row r="212" s="2" customFormat="1" ht="16.5" customHeight="1">
      <c r="A212" s="39"/>
      <c r="B212" s="40"/>
      <c r="C212" s="231" t="s">
        <v>462</v>
      </c>
      <c r="D212" s="231" t="s">
        <v>241</v>
      </c>
      <c r="E212" s="232" t="s">
        <v>744</v>
      </c>
      <c r="F212" s="233" t="s">
        <v>745</v>
      </c>
      <c r="G212" s="234" t="s">
        <v>250</v>
      </c>
      <c r="H212" s="235">
        <v>16</v>
      </c>
      <c r="I212" s="236"/>
      <c r="J212" s="237">
        <f>ROUND(I212*H212,2)</f>
        <v>0</v>
      </c>
      <c r="K212" s="233" t="s">
        <v>251</v>
      </c>
      <c r="L212" s="238"/>
      <c r="M212" s="239" t="s">
        <v>19</v>
      </c>
      <c r="N212" s="240" t="s">
        <v>44</v>
      </c>
      <c r="O212" s="85"/>
      <c r="P212" s="222">
        <f>O212*H212</f>
        <v>0</v>
      </c>
      <c r="Q212" s="222">
        <v>0.0016199999999999999</v>
      </c>
      <c r="R212" s="222">
        <f>Q212*H212</f>
        <v>0.025919999999999999</v>
      </c>
      <c r="S212" s="222">
        <v>0</v>
      </c>
      <c r="T212" s="223">
        <f>S212*H212</f>
        <v>0</v>
      </c>
      <c r="U212" s="39"/>
      <c r="V212" s="39"/>
      <c r="W212" s="39"/>
      <c r="X212" s="39"/>
      <c r="Y212" s="39"/>
      <c r="Z212" s="39"/>
      <c r="AA212" s="39"/>
      <c r="AB212" s="39"/>
      <c r="AC212" s="39"/>
      <c r="AD212" s="39"/>
      <c r="AE212" s="39"/>
      <c r="AR212" s="224" t="s">
        <v>263</v>
      </c>
      <c r="AT212" s="224" t="s">
        <v>241</v>
      </c>
      <c r="AU212" s="224" t="s">
        <v>82</v>
      </c>
      <c r="AY212" s="18" t="s">
        <v>244</v>
      </c>
      <c r="BE212" s="225">
        <f>IF(N212="základní",J212,0)</f>
        <v>0</v>
      </c>
      <c r="BF212" s="225">
        <f>IF(N212="snížená",J212,0)</f>
        <v>0</v>
      </c>
      <c r="BG212" s="225">
        <f>IF(N212="zákl. přenesená",J212,0)</f>
        <v>0</v>
      </c>
      <c r="BH212" s="225">
        <f>IF(N212="sníž. přenesená",J212,0)</f>
        <v>0</v>
      </c>
      <c r="BI212" s="225">
        <f>IF(N212="nulová",J212,0)</f>
        <v>0</v>
      </c>
      <c r="BJ212" s="18" t="s">
        <v>80</v>
      </c>
      <c r="BK212" s="225">
        <f>ROUND(I212*H212,2)</f>
        <v>0</v>
      </c>
      <c r="BL212" s="18" t="s">
        <v>264</v>
      </c>
      <c r="BM212" s="224" t="s">
        <v>746</v>
      </c>
    </row>
    <row r="213" s="2" customFormat="1" ht="16.5" customHeight="1">
      <c r="A213" s="39"/>
      <c r="B213" s="40"/>
      <c r="C213" s="213" t="s">
        <v>466</v>
      </c>
      <c r="D213" s="213" t="s">
        <v>247</v>
      </c>
      <c r="E213" s="214" t="s">
        <v>248</v>
      </c>
      <c r="F213" s="215" t="s">
        <v>249</v>
      </c>
      <c r="G213" s="216" t="s">
        <v>250</v>
      </c>
      <c r="H213" s="217">
        <v>80</v>
      </c>
      <c r="I213" s="218"/>
      <c r="J213" s="219">
        <f>ROUND(I213*H213,2)</f>
        <v>0</v>
      </c>
      <c r="K213" s="215" t="s">
        <v>251</v>
      </c>
      <c r="L213" s="45"/>
      <c r="M213" s="220" t="s">
        <v>19</v>
      </c>
      <c r="N213" s="221" t="s">
        <v>44</v>
      </c>
      <c r="O213" s="85"/>
      <c r="P213" s="222">
        <f>O213*H213</f>
        <v>0</v>
      </c>
      <c r="Q213" s="222">
        <v>0</v>
      </c>
      <c r="R213" s="222">
        <f>Q213*H213</f>
        <v>0</v>
      </c>
      <c r="S213" s="222">
        <v>0</v>
      </c>
      <c r="T213" s="223">
        <f>S213*H213</f>
        <v>0</v>
      </c>
      <c r="U213" s="39"/>
      <c r="V213" s="39"/>
      <c r="W213" s="39"/>
      <c r="X213" s="39"/>
      <c r="Y213" s="39"/>
      <c r="Z213" s="39"/>
      <c r="AA213" s="39"/>
      <c r="AB213" s="39"/>
      <c r="AC213" s="39"/>
      <c r="AD213" s="39"/>
      <c r="AE213" s="39"/>
      <c r="AR213" s="224" t="s">
        <v>252</v>
      </c>
      <c r="AT213" s="224" t="s">
        <v>247</v>
      </c>
      <c r="AU213" s="224" t="s">
        <v>82</v>
      </c>
      <c r="AY213" s="18" t="s">
        <v>244</v>
      </c>
      <c r="BE213" s="225">
        <f>IF(N213="základní",J213,0)</f>
        <v>0</v>
      </c>
      <c r="BF213" s="225">
        <f>IF(N213="snížená",J213,0)</f>
        <v>0</v>
      </c>
      <c r="BG213" s="225">
        <f>IF(N213="zákl. přenesená",J213,0)</f>
        <v>0</v>
      </c>
      <c r="BH213" s="225">
        <f>IF(N213="sníž. přenesená",J213,0)</f>
        <v>0</v>
      </c>
      <c r="BI213" s="225">
        <f>IF(N213="nulová",J213,0)</f>
        <v>0</v>
      </c>
      <c r="BJ213" s="18" t="s">
        <v>80</v>
      </c>
      <c r="BK213" s="225">
        <f>ROUND(I213*H213,2)</f>
        <v>0</v>
      </c>
      <c r="BL213" s="18" t="s">
        <v>252</v>
      </c>
      <c r="BM213" s="224" t="s">
        <v>747</v>
      </c>
    </row>
    <row r="214" s="2" customFormat="1">
      <c r="A214" s="39"/>
      <c r="B214" s="40"/>
      <c r="C214" s="41"/>
      <c r="D214" s="226" t="s">
        <v>254</v>
      </c>
      <c r="E214" s="41"/>
      <c r="F214" s="227" t="s">
        <v>255</v>
      </c>
      <c r="G214" s="41"/>
      <c r="H214" s="41"/>
      <c r="I214" s="228"/>
      <c r="J214" s="41"/>
      <c r="K214" s="41"/>
      <c r="L214" s="45"/>
      <c r="M214" s="229"/>
      <c r="N214" s="230"/>
      <c r="O214" s="85"/>
      <c r="P214" s="85"/>
      <c r="Q214" s="85"/>
      <c r="R214" s="85"/>
      <c r="S214" s="85"/>
      <c r="T214" s="86"/>
      <c r="U214" s="39"/>
      <c r="V214" s="39"/>
      <c r="W214" s="39"/>
      <c r="X214" s="39"/>
      <c r="Y214" s="39"/>
      <c r="Z214" s="39"/>
      <c r="AA214" s="39"/>
      <c r="AB214" s="39"/>
      <c r="AC214" s="39"/>
      <c r="AD214" s="39"/>
      <c r="AE214" s="39"/>
      <c r="AT214" s="18" t="s">
        <v>254</v>
      </c>
      <c r="AU214" s="18" t="s">
        <v>82</v>
      </c>
    </row>
    <row r="215" s="2" customFormat="1" ht="16.5" customHeight="1">
      <c r="A215" s="39"/>
      <c r="B215" s="40"/>
      <c r="C215" s="213" t="s">
        <v>470</v>
      </c>
      <c r="D215" s="213" t="s">
        <v>247</v>
      </c>
      <c r="E215" s="214" t="s">
        <v>256</v>
      </c>
      <c r="F215" s="215" t="s">
        <v>257</v>
      </c>
      <c r="G215" s="216" t="s">
        <v>258</v>
      </c>
      <c r="H215" s="217">
        <v>46</v>
      </c>
      <c r="I215" s="218"/>
      <c r="J215" s="219">
        <f>ROUND(I215*H215,2)</f>
        <v>0</v>
      </c>
      <c r="K215" s="215" t="s">
        <v>251</v>
      </c>
      <c r="L215" s="45"/>
      <c r="M215" s="220" t="s">
        <v>19</v>
      </c>
      <c r="N215" s="221" t="s">
        <v>44</v>
      </c>
      <c r="O215" s="85"/>
      <c r="P215" s="222">
        <f>O215*H215</f>
        <v>0</v>
      </c>
      <c r="Q215" s="222">
        <v>0</v>
      </c>
      <c r="R215" s="222">
        <f>Q215*H215</f>
        <v>0</v>
      </c>
      <c r="S215" s="222">
        <v>0</v>
      </c>
      <c r="T215" s="223">
        <f>S215*H215</f>
        <v>0</v>
      </c>
      <c r="U215" s="39"/>
      <c r="V215" s="39"/>
      <c r="W215" s="39"/>
      <c r="X215" s="39"/>
      <c r="Y215" s="39"/>
      <c r="Z215" s="39"/>
      <c r="AA215" s="39"/>
      <c r="AB215" s="39"/>
      <c r="AC215" s="39"/>
      <c r="AD215" s="39"/>
      <c r="AE215" s="39"/>
      <c r="AR215" s="224" t="s">
        <v>252</v>
      </c>
      <c r="AT215" s="224" t="s">
        <v>247</v>
      </c>
      <c r="AU215" s="224" t="s">
        <v>82</v>
      </c>
      <c r="AY215" s="18" t="s">
        <v>244</v>
      </c>
      <c r="BE215" s="225">
        <f>IF(N215="základní",J215,0)</f>
        <v>0</v>
      </c>
      <c r="BF215" s="225">
        <f>IF(N215="snížená",J215,0)</f>
        <v>0</v>
      </c>
      <c r="BG215" s="225">
        <f>IF(N215="zákl. přenesená",J215,0)</f>
        <v>0</v>
      </c>
      <c r="BH215" s="225">
        <f>IF(N215="sníž. přenesená",J215,0)</f>
        <v>0</v>
      </c>
      <c r="BI215" s="225">
        <f>IF(N215="nulová",J215,0)</f>
        <v>0</v>
      </c>
      <c r="BJ215" s="18" t="s">
        <v>80</v>
      </c>
      <c r="BK215" s="225">
        <f>ROUND(I215*H215,2)</f>
        <v>0</v>
      </c>
      <c r="BL215" s="18" t="s">
        <v>252</v>
      </c>
      <c r="BM215" s="224" t="s">
        <v>748</v>
      </c>
    </row>
    <row r="216" s="2" customFormat="1">
      <c r="A216" s="39"/>
      <c r="B216" s="40"/>
      <c r="C216" s="41"/>
      <c r="D216" s="226" t="s">
        <v>254</v>
      </c>
      <c r="E216" s="41"/>
      <c r="F216" s="227" t="s">
        <v>260</v>
      </c>
      <c r="G216" s="41"/>
      <c r="H216" s="41"/>
      <c r="I216" s="228"/>
      <c r="J216" s="41"/>
      <c r="K216" s="41"/>
      <c r="L216" s="45"/>
      <c r="M216" s="229"/>
      <c r="N216" s="230"/>
      <c r="O216" s="85"/>
      <c r="P216" s="85"/>
      <c r="Q216" s="85"/>
      <c r="R216" s="85"/>
      <c r="S216" s="85"/>
      <c r="T216" s="86"/>
      <c r="U216" s="39"/>
      <c r="V216" s="39"/>
      <c r="W216" s="39"/>
      <c r="X216" s="39"/>
      <c r="Y216" s="39"/>
      <c r="Z216" s="39"/>
      <c r="AA216" s="39"/>
      <c r="AB216" s="39"/>
      <c r="AC216" s="39"/>
      <c r="AD216" s="39"/>
      <c r="AE216" s="39"/>
      <c r="AT216" s="18" t="s">
        <v>254</v>
      </c>
      <c r="AU216" s="18" t="s">
        <v>82</v>
      </c>
    </row>
    <row r="217" s="2" customFormat="1" ht="24.15" customHeight="1">
      <c r="A217" s="39"/>
      <c r="B217" s="40"/>
      <c r="C217" s="213" t="s">
        <v>474</v>
      </c>
      <c r="D217" s="213" t="s">
        <v>247</v>
      </c>
      <c r="E217" s="214" t="s">
        <v>749</v>
      </c>
      <c r="F217" s="215" t="s">
        <v>750</v>
      </c>
      <c r="G217" s="216" t="s">
        <v>730</v>
      </c>
      <c r="H217" s="217">
        <v>1.6000000000000001</v>
      </c>
      <c r="I217" s="218"/>
      <c r="J217" s="219">
        <f>ROUND(I217*H217,2)</f>
        <v>0</v>
      </c>
      <c r="K217" s="215" t="s">
        <v>251</v>
      </c>
      <c r="L217" s="45"/>
      <c r="M217" s="220" t="s">
        <v>19</v>
      </c>
      <c r="N217" s="221" t="s">
        <v>44</v>
      </c>
      <c r="O217" s="85"/>
      <c r="P217" s="222">
        <f>O217*H217</f>
        <v>0</v>
      </c>
      <c r="Q217" s="222">
        <v>0</v>
      </c>
      <c r="R217" s="222">
        <f>Q217*H217</f>
        <v>0</v>
      </c>
      <c r="S217" s="222">
        <v>0</v>
      </c>
      <c r="T217" s="223">
        <f>S217*H217</f>
        <v>0</v>
      </c>
      <c r="U217" s="39"/>
      <c r="V217" s="39"/>
      <c r="W217" s="39"/>
      <c r="X217" s="39"/>
      <c r="Y217" s="39"/>
      <c r="Z217" s="39"/>
      <c r="AA217" s="39"/>
      <c r="AB217" s="39"/>
      <c r="AC217" s="39"/>
      <c r="AD217" s="39"/>
      <c r="AE217" s="39"/>
      <c r="AR217" s="224" t="s">
        <v>252</v>
      </c>
      <c r="AT217" s="224" t="s">
        <v>247</v>
      </c>
      <c r="AU217" s="224" t="s">
        <v>82</v>
      </c>
      <c r="AY217" s="18" t="s">
        <v>244</v>
      </c>
      <c r="BE217" s="225">
        <f>IF(N217="základní",J217,0)</f>
        <v>0</v>
      </c>
      <c r="BF217" s="225">
        <f>IF(N217="snížená",J217,0)</f>
        <v>0</v>
      </c>
      <c r="BG217" s="225">
        <f>IF(N217="zákl. přenesená",J217,0)</f>
        <v>0</v>
      </c>
      <c r="BH217" s="225">
        <f>IF(N217="sníž. přenesená",J217,0)</f>
        <v>0</v>
      </c>
      <c r="BI217" s="225">
        <f>IF(N217="nulová",J217,0)</f>
        <v>0</v>
      </c>
      <c r="BJ217" s="18" t="s">
        <v>80</v>
      </c>
      <c r="BK217" s="225">
        <f>ROUND(I217*H217,2)</f>
        <v>0</v>
      </c>
      <c r="BL217" s="18" t="s">
        <v>252</v>
      </c>
      <c r="BM217" s="224" t="s">
        <v>751</v>
      </c>
    </row>
    <row r="218" s="2" customFormat="1">
      <c r="A218" s="39"/>
      <c r="B218" s="40"/>
      <c r="C218" s="41"/>
      <c r="D218" s="226" t="s">
        <v>254</v>
      </c>
      <c r="E218" s="41"/>
      <c r="F218" s="227" t="s">
        <v>752</v>
      </c>
      <c r="G218" s="41"/>
      <c r="H218" s="41"/>
      <c r="I218" s="228"/>
      <c r="J218" s="41"/>
      <c r="K218" s="41"/>
      <c r="L218" s="45"/>
      <c r="M218" s="284"/>
      <c r="N218" s="285"/>
      <c r="O218" s="280"/>
      <c r="P218" s="280"/>
      <c r="Q218" s="280"/>
      <c r="R218" s="280"/>
      <c r="S218" s="280"/>
      <c r="T218" s="286"/>
      <c r="U218" s="39"/>
      <c r="V218" s="39"/>
      <c r="W218" s="39"/>
      <c r="X218" s="39"/>
      <c r="Y218" s="39"/>
      <c r="Z218" s="39"/>
      <c r="AA218" s="39"/>
      <c r="AB218" s="39"/>
      <c r="AC218" s="39"/>
      <c r="AD218" s="39"/>
      <c r="AE218" s="39"/>
      <c r="AT218" s="18" t="s">
        <v>254</v>
      </c>
      <c r="AU218" s="18" t="s">
        <v>82</v>
      </c>
    </row>
    <row r="219" s="2" customFormat="1" ht="6.96" customHeight="1">
      <c r="A219" s="39"/>
      <c r="B219" s="60"/>
      <c r="C219" s="61"/>
      <c r="D219" s="61"/>
      <c r="E219" s="61"/>
      <c r="F219" s="61"/>
      <c r="G219" s="61"/>
      <c r="H219" s="61"/>
      <c r="I219" s="61"/>
      <c r="J219" s="61"/>
      <c r="K219" s="61"/>
      <c r="L219" s="45"/>
      <c r="M219" s="39"/>
      <c r="O219" s="39"/>
      <c r="P219" s="39"/>
      <c r="Q219" s="39"/>
      <c r="R219" s="39"/>
      <c r="S219" s="39"/>
      <c r="T219" s="39"/>
      <c r="U219" s="39"/>
      <c r="V219" s="39"/>
      <c r="W219" s="39"/>
      <c r="X219" s="39"/>
      <c r="Y219" s="39"/>
      <c r="Z219" s="39"/>
      <c r="AA219" s="39"/>
      <c r="AB219" s="39"/>
      <c r="AC219" s="39"/>
      <c r="AD219" s="39"/>
      <c r="AE219" s="39"/>
    </row>
  </sheetData>
  <sheetProtection sheet="1" autoFilter="0" formatColumns="0" formatRows="0" objects="1" scenarios="1" spinCount="100000" saltValue="tgslEpvw1lKfUam1cNKEVOPF4wRn9fW4LZx6cTl1J9MDU1IITyXQDjazbvms/aCisplUKtxn4Qfs0cYQDJh6uQ==" hashValue="aVDl9p6is2+A7fcQWKpey4rpdmqDAXMTXriknvYU0qC8QaKXu3QESjDRWuBOuSL8wH4t85i9ZFIW+ft9Nzq7Xw==" algorithmName="SHA-512" password="CC35"/>
  <autoFilter ref="C90:K21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6_01/977271112"/>
    <hyperlink ref="F100" r:id="rId2" display="https://podminky.urs.cz/item/CS_URS_2026_01/460010023"/>
    <hyperlink ref="F108" r:id="rId3" display="https://podminky.urs.cz/item/CS_URS_2026_01/460030024"/>
    <hyperlink ref="F113" r:id="rId4" display="https://podminky.urs.cz/item/CS_URS_2026_01/460030114"/>
    <hyperlink ref="F115" r:id="rId5" display="https://podminky.urs.cz/item/CS_URS_2026_01/460131113"/>
    <hyperlink ref="F130" r:id="rId6" display="https://podminky.urs.cz/item/CS_URS_2026_01/460391123"/>
    <hyperlink ref="F132" r:id="rId7" display="https://podminky.urs.cz/item/CS_URS_2026_01/460161142"/>
    <hyperlink ref="F139" r:id="rId8" display="https://podminky.urs.cz/item/CS_URS_2026_01/460161182"/>
    <hyperlink ref="F147" r:id="rId9" display="https://podminky.urs.cz/item/CS_URS_2026_01/460161412"/>
    <hyperlink ref="F151" r:id="rId10" display="https://podminky.urs.cz/item/CS_URS_2026_01/460161612"/>
    <hyperlink ref="F155" r:id="rId11" display="https://podminky.urs.cz/item/CS_URS_2026_01/460431152"/>
    <hyperlink ref="F158" r:id="rId12" display="https://podminky.urs.cz/item/CS_URS_2026_01/460431192"/>
    <hyperlink ref="F161" r:id="rId13" display="https://podminky.urs.cz/item/CS_URS_2026_01/460431432"/>
    <hyperlink ref="F164" r:id="rId14" display="https://podminky.urs.cz/item/CS_URS_2026_01/460431632"/>
    <hyperlink ref="F168" r:id="rId15" display="https://podminky.urs.cz/item/CS_URS_2026_01/460581131"/>
    <hyperlink ref="F173" r:id="rId16" display="https://podminky.urs.cz/item/CS_URS_2026_01/460631214"/>
    <hyperlink ref="F178" r:id="rId17" display="https://podminky.urs.cz/item/CS_URS_2026_01/460632113"/>
    <hyperlink ref="F180" r:id="rId18" display="https://podminky.urs.cz/item/CS_URS_2026_01/460632213"/>
    <hyperlink ref="F182" r:id="rId19" display="https://podminky.urs.cz/item/CS_URS_2026_01/460661111"/>
    <hyperlink ref="F185" r:id="rId20" display="https://podminky.urs.cz/item/CS_URS_2026_01/460661113"/>
    <hyperlink ref="F188" r:id="rId21" display="https://podminky.urs.cz/item/CS_URS_2026_01/460661114"/>
    <hyperlink ref="F191" r:id="rId22" display="https://podminky.urs.cz/item/CS_URS_2026_01/468051131"/>
    <hyperlink ref="F204" r:id="rId23" display="https://podminky.urs.cz/item/CS_URS_2026_01/469981111"/>
    <hyperlink ref="F206" r:id="rId24" display="https://podminky.urs.cz/item/CS_URS_2026_01/741320105"/>
    <hyperlink ref="F208" r:id="rId25" display="https://podminky.urs.cz/item/CS_URS_2026_01/741320135"/>
    <hyperlink ref="F214" r:id="rId26" display="https://podminky.urs.cz/item/CS_URS_2026_01/742124001"/>
    <hyperlink ref="F216" r:id="rId27" display="https://podminky.urs.cz/item/CS_URS_2026_01/742124005"/>
    <hyperlink ref="F218" r:id="rId28" display="https://podminky.urs.cz/item/CS_URS_2026_01/998741101"/>
  </hyperlinks>
  <pageMargins left="0.39375" right="0.39375" top="0.39375" bottom="0.39375" header="0" footer="0"/>
  <pageSetup paperSize="9" orientation="landscape" blackAndWhite="1" fitToHeight="100"/>
  <headerFooter>
    <oddFooter>&amp;CStrana &amp;P z &amp;N</oddFooter>
  </headerFooter>
  <drawing r:id="rId29"/>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4733</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ROUND(J93,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ROUND((SUM(BE93:BE216)),  2)</f>
        <v>0</v>
      </c>
      <c r="G35" s="39"/>
      <c r="H35" s="39"/>
      <c r="I35" s="158">
        <v>0.20999999999999999</v>
      </c>
      <c r="J35" s="157">
        <f>ROUND(((SUM(BE93:BE216))*I35),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ROUND((SUM(BF93:BF216)),  2)</f>
        <v>0</v>
      </c>
      <c r="G36" s="39"/>
      <c r="H36" s="39"/>
      <c r="I36" s="158">
        <v>0.12</v>
      </c>
      <c r="J36" s="157">
        <f>ROUND(((SUM(BF93:BF216))*I36),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ROUND((SUM(BG93:BG216)),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ROUND((SUM(BH93:BH216)),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ROUND((SUM(BI93:BI216)),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4733</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J93</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4386</v>
      </c>
      <c r="E64" s="178"/>
      <c r="F64" s="178"/>
      <c r="G64" s="178"/>
      <c r="H64" s="178"/>
      <c r="I64" s="178"/>
      <c r="J64" s="179">
        <f>J94</f>
        <v>0</v>
      </c>
      <c r="K64" s="176"/>
      <c r="L64" s="180"/>
      <c r="S64" s="9"/>
      <c r="T64" s="9"/>
      <c r="U64" s="9"/>
      <c r="V64" s="9"/>
      <c r="W64" s="9"/>
      <c r="X64" s="9"/>
      <c r="Y64" s="9"/>
      <c r="Z64" s="9"/>
      <c r="AA64" s="9"/>
      <c r="AB64" s="9"/>
      <c r="AC64" s="9"/>
      <c r="AD64" s="9"/>
      <c r="AE64" s="9"/>
    </row>
    <row r="65" hidden="1" s="10" customFormat="1" ht="19.92" customHeight="1">
      <c r="A65" s="10"/>
      <c r="B65" s="181"/>
      <c r="C65" s="126"/>
      <c r="D65" s="182" t="s">
        <v>4734</v>
      </c>
      <c r="E65" s="183"/>
      <c r="F65" s="183"/>
      <c r="G65" s="183"/>
      <c r="H65" s="183"/>
      <c r="I65" s="183"/>
      <c r="J65" s="184">
        <f>J95</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4735</v>
      </c>
      <c r="E66" s="183"/>
      <c r="F66" s="183"/>
      <c r="G66" s="183"/>
      <c r="H66" s="183"/>
      <c r="I66" s="183"/>
      <c r="J66" s="184">
        <f>J137</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4387</v>
      </c>
      <c r="E67" s="183"/>
      <c r="F67" s="183"/>
      <c r="G67" s="183"/>
      <c r="H67" s="183"/>
      <c r="I67" s="183"/>
      <c r="J67" s="184">
        <f>J159</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4736</v>
      </c>
      <c r="E68" s="178"/>
      <c r="F68" s="178"/>
      <c r="G68" s="178"/>
      <c r="H68" s="178"/>
      <c r="I68" s="178"/>
      <c r="J68" s="179">
        <f>J170</f>
        <v>0</v>
      </c>
      <c r="K68" s="176"/>
      <c r="L68" s="180"/>
      <c r="S68" s="9"/>
      <c r="T68" s="9"/>
      <c r="U68" s="9"/>
      <c r="V68" s="9"/>
      <c r="W68" s="9"/>
      <c r="X68" s="9"/>
      <c r="Y68" s="9"/>
      <c r="Z68" s="9"/>
      <c r="AA68" s="9"/>
      <c r="AB68" s="9"/>
      <c r="AC68" s="9"/>
      <c r="AD68" s="9"/>
      <c r="AE68" s="9"/>
    </row>
    <row r="69" hidden="1" s="10" customFormat="1" ht="19.92" customHeight="1">
      <c r="A69" s="10"/>
      <c r="B69" s="181"/>
      <c r="C69" s="126"/>
      <c r="D69" s="182" t="s">
        <v>4737</v>
      </c>
      <c r="E69" s="183"/>
      <c r="F69" s="183"/>
      <c r="G69" s="183"/>
      <c r="H69" s="183"/>
      <c r="I69" s="183"/>
      <c r="J69" s="184">
        <f>J171</f>
        <v>0</v>
      </c>
      <c r="K69" s="126"/>
      <c r="L69" s="185"/>
      <c r="S69" s="10"/>
      <c r="T69" s="10"/>
      <c r="U69" s="10"/>
      <c r="V69" s="10"/>
      <c r="W69" s="10"/>
      <c r="X69" s="10"/>
      <c r="Y69" s="10"/>
      <c r="Z69" s="10"/>
      <c r="AA69" s="10"/>
      <c r="AB69" s="10"/>
      <c r="AC69" s="10"/>
      <c r="AD69" s="10"/>
      <c r="AE69" s="10"/>
    </row>
    <row r="70" hidden="1" s="10" customFormat="1" ht="19.92" customHeight="1">
      <c r="A70" s="10"/>
      <c r="B70" s="181"/>
      <c r="C70" s="126"/>
      <c r="D70" s="182" t="s">
        <v>4738</v>
      </c>
      <c r="E70" s="183"/>
      <c r="F70" s="183"/>
      <c r="G70" s="183"/>
      <c r="H70" s="183"/>
      <c r="I70" s="183"/>
      <c r="J70" s="184">
        <f>J180</f>
        <v>0</v>
      </c>
      <c r="K70" s="126"/>
      <c r="L70" s="185"/>
      <c r="S70" s="10"/>
      <c r="T70" s="10"/>
      <c r="U70" s="10"/>
      <c r="V70" s="10"/>
      <c r="W70" s="10"/>
      <c r="X70" s="10"/>
      <c r="Y70" s="10"/>
      <c r="Z70" s="10"/>
      <c r="AA70" s="10"/>
      <c r="AB70" s="10"/>
      <c r="AC70" s="10"/>
      <c r="AD70" s="10"/>
      <c r="AE70" s="10"/>
    </row>
    <row r="71" hidden="1" s="9" customFormat="1" ht="24.96" customHeight="1">
      <c r="A71" s="9"/>
      <c r="B71" s="175"/>
      <c r="C71" s="176"/>
      <c r="D71" s="177" t="s">
        <v>4388</v>
      </c>
      <c r="E71" s="178"/>
      <c r="F71" s="178"/>
      <c r="G71" s="178"/>
      <c r="H71" s="178"/>
      <c r="I71" s="178"/>
      <c r="J71" s="179">
        <f>J208</f>
        <v>0</v>
      </c>
      <c r="K71" s="176"/>
      <c r="L71" s="180"/>
      <c r="S71" s="9"/>
      <c r="T71" s="9"/>
      <c r="U71" s="9"/>
      <c r="V71" s="9"/>
      <c r="W71" s="9"/>
      <c r="X71" s="9"/>
      <c r="Y71" s="9"/>
      <c r="Z71" s="9"/>
      <c r="AA71" s="9"/>
      <c r="AB71" s="9"/>
      <c r="AC71" s="9"/>
      <c r="AD71" s="9"/>
      <c r="AE71" s="9"/>
    </row>
    <row r="72" hidden="1" s="2" customFormat="1" ht="21.84" customHeight="1">
      <c r="A72" s="39"/>
      <c r="B72" s="40"/>
      <c r="C72" s="41"/>
      <c r="D72" s="41"/>
      <c r="E72" s="41"/>
      <c r="F72" s="41"/>
      <c r="G72" s="41"/>
      <c r="H72" s="41"/>
      <c r="I72" s="41"/>
      <c r="J72" s="41"/>
      <c r="K72" s="41"/>
      <c r="L72" s="145"/>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5"/>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5"/>
      <c r="S77" s="39"/>
      <c r="T77" s="39"/>
      <c r="U77" s="39"/>
      <c r="V77" s="39"/>
      <c r="W77" s="39"/>
      <c r="X77" s="39"/>
      <c r="Y77" s="39"/>
      <c r="Z77" s="39"/>
      <c r="AA77" s="39"/>
      <c r="AB77" s="39"/>
      <c r="AC77" s="39"/>
      <c r="AD77" s="39"/>
      <c r="AE77" s="39"/>
    </row>
    <row r="78" s="2" customFormat="1" ht="24.96" customHeight="1">
      <c r="A78" s="39"/>
      <c r="B78" s="40"/>
      <c r="C78" s="24" t="s">
        <v>228</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6.5" customHeight="1">
      <c r="A81" s="39"/>
      <c r="B81" s="40"/>
      <c r="C81" s="41"/>
      <c r="D81" s="41"/>
      <c r="E81" s="170" t="str">
        <f>E7</f>
        <v>Oprava zabezpečovacího zařízení v ŽST Doudleby n. O.</v>
      </c>
      <c r="F81" s="33"/>
      <c r="G81" s="33"/>
      <c r="H81" s="33"/>
      <c r="I81" s="41"/>
      <c r="J81" s="41"/>
      <c r="K81" s="41"/>
      <c r="L81" s="145"/>
      <c r="S81" s="39"/>
      <c r="T81" s="39"/>
      <c r="U81" s="39"/>
      <c r="V81" s="39"/>
      <c r="W81" s="39"/>
      <c r="X81" s="39"/>
      <c r="Y81" s="39"/>
      <c r="Z81" s="39"/>
      <c r="AA81" s="39"/>
      <c r="AB81" s="39"/>
      <c r="AC81" s="39"/>
      <c r="AD81" s="39"/>
      <c r="AE81" s="39"/>
    </row>
    <row r="82" s="1" customFormat="1" ht="12" customHeight="1">
      <c r="B82" s="22"/>
      <c r="C82" s="33" t="s">
        <v>217</v>
      </c>
      <c r="D82" s="23"/>
      <c r="E82" s="23"/>
      <c r="F82" s="23"/>
      <c r="G82" s="23"/>
      <c r="H82" s="23"/>
      <c r="I82" s="23"/>
      <c r="J82" s="23"/>
      <c r="K82" s="23"/>
      <c r="L82" s="21"/>
    </row>
    <row r="83" s="2" customFormat="1" ht="16.5" customHeight="1">
      <c r="A83" s="39"/>
      <c r="B83" s="40"/>
      <c r="C83" s="41"/>
      <c r="D83" s="41"/>
      <c r="E83" s="170" t="s">
        <v>4733</v>
      </c>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219</v>
      </c>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6.5" customHeight="1">
      <c r="A85" s="39"/>
      <c r="B85" s="40"/>
      <c r="C85" s="41"/>
      <c r="D85" s="41"/>
      <c r="E85" s="70" t="str">
        <f>E11</f>
        <v>R01 - Infrastruktura</v>
      </c>
      <c r="F85" s="41"/>
      <c r="G85" s="41"/>
      <c r="H85" s="41"/>
      <c r="I85" s="41"/>
      <c r="J85" s="41"/>
      <c r="K85" s="41"/>
      <c r="L85" s="145"/>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ŽST Doudleby nad Orlicí</v>
      </c>
      <c r="G87" s="41"/>
      <c r="H87" s="41"/>
      <c r="I87" s="33" t="s">
        <v>23</v>
      </c>
      <c r="J87" s="73" t="str">
        <f>IF(J14="","",J14)</f>
        <v>23. 6. 2026</v>
      </c>
      <c r="K87" s="41"/>
      <c r="L87" s="145"/>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Správa železnic, státní organizace, OŘ HK</v>
      </c>
      <c r="G89" s="41"/>
      <c r="H89" s="41"/>
      <c r="I89" s="33" t="s">
        <v>31</v>
      </c>
      <c r="J89" s="37" t="str">
        <f>E23</f>
        <v>Signal Projekt, s.r.o.</v>
      </c>
      <c r="K89" s="41"/>
      <c r="L89" s="145"/>
      <c r="S89" s="39"/>
      <c r="T89" s="39"/>
      <c r="U89" s="39"/>
      <c r="V89" s="39"/>
      <c r="W89" s="39"/>
      <c r="X89" s="39"/>
      <c r="Y89" s="39"/>
      <c r="Z89" s="39"/>
      <c r="AA89" s="39"/>
      <c r="AB89" s="39"/>
      <c r="AC89" s="39"/>
      <c r="AD89" s="39"/>
      <c r="AE89" s="39"/>
    </row>
    <row r="90" s="2" customFormat="1" ht="15.15" customHeight="1">
      <c r="A90" s="39"/>
      <c r="B90" s="40"/>
      <c r="C90" s="33" t="s">
        <v>29</v>
      </c>
      <c r="D90" s="41"/>
      <c r="E90" s="41"/>
      <c r="F90" s="28" t="str">
        <f>IF(E20="","",E20)</f>
        <v>Vyplň údaj</v>
      </c>
      <c r="G90" s="41"/>
      <c r="H90" s="41"/>
      <c r="I90" s="33" t="s">
        <v>35</v>
      </c>
      <c r="J90" s="37" t="str">
        <f>E26</f>
        <v>Martin Vánský</v>
      </c>
      <c r="K90" s="41"/>
      <c r="L90" s="145"/>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5"/>
      <c r="S91" s="39"/>
      <c r="T91" s="39"/>
      <c r="U91" s="39"/>
      <c r="V91" s="39"/>
      <c r="W91" s="39"/>
      <c r="X91" s="39"/>
      <c r="Y91" s="39"/>
      <c r="Z91" s="39"/>
      <c r="AA91" s="39"/>
      <c r="AB91" s="39"/>
      <c r="AC91" s="39"/>
      <c r="AD91" s="39"/>
      <c r="AE91" s="39"/>
    </row>
    <row r="92" s="11" customFormat="1" ht="29.28" customHeight="1">
      <c r="A92" s="186"/>
      <c r="B92" s="187"/>
      <c r="C92" s="188" t="s">
        <v>229</v>
      </c>
      <c r="D92" s="189" t="s">
        <v>58</v>
      </c>
      <c r="E92" s="189" t="s">
        <v>54</v>
      </c>
      <c r="F92" s="189" t="s">
        <v>55</v>
      </c>
      <c r="G92" s="189" t="s">
        <v>230</v>
      </c>
      <c r="H92" s="189" t="s">
        <v>231</v>
      </c>
      <c r="I92" s="189" t="s">
        <v>232</v>
      </c>
      <c r="J92" s="189" t="s">
        <v>223</v>
      </c>
      <c r="K92" s="190" t="s">
        <v>233</v>
      </c>
      <c r="L92" s="191"/>
      <c r="M92" s="93" t="s">
        <v>19</v>
      </c>
      <c r="N92" s="94" t="s">
        <v>43</v>
      </c>
      <c r="O92" s="94" t="s">
        <v>234</v>
      </c>
      <c r="P92" s="94" t="s">
        <v>235</v>
      </c>
      <c r="Q92" s="94" t="s">
        <v>236</v>
      </c>
      <c r="R92" s="94" t="s">
        <v>237</v>
      </c>
      <c r="S92" s="94" t="s">
        <v>238</v>
      </c>
      <c r="T92" s="95" t="s">
        <v>239</v>
      </c>
      <c r="U92" s="186"/>
      <c r="V92" s="186"/>
      <c r="W92" s="186"/>
      <c r="X92" s="186"/>
      <c r="Y92" s="186"/>
      <c r="Z92" s="186"/>
      <c r="AA92" s="186"/>
      <c r="AB92" s="186"/>
      <c r="AC92" s="186"/>
      <c r="AD92" s="186"/>
      <c r="AE92" s="186"/>
    </row>
    <row r="93" s="2" customFormat="1" ht="22.8" customHeight="1">
      <c r="A93" s="39"/>
      <c r="B93" s="40"/>
      <c r="C93" s="100" t="s">
        <v>240</v>
      </c>
      <c r="D93" s="41"/>
      <c r="E93" s="41"/>
      <c r="F93" s="41"/>
      <c r="G93" s="41"/>
      <c r="H93" s="41"/>
      <c r="I93" s="41"/>
      <c r="J93" s="192">
        <f>BK93</f>
        <v>0</v>
      </c>
      <c r="K93" s="41"/>
      <c r="L93" s="45"/>
      <c r="M93" s="96"/>
      <c r="N93" s="193"/>
      <c r="O93" s="97"/>
      <c r="P93" s="194">
        <f>P94+P170+P208</f>
        <v>0</v>
      </c>
      <c r="Q93" s="97"/>
      <c r="R93" s="194">
        <f>R94+R170+R208</f>
        <v>0</v>
      </c>
      <c r="S93" s="97"/>
      <c r="T93" s="195">
        <f>T94+T170+T208</f>
        <v>0</v>
      </c>
      <c r="U93" s="39"/>
      <c r="V93" s="39"/>
      <c r="W93" s="39"/>
      <c r="X93" s="39"/>
      <c r="Y93" s="39"/>
      <c r="Z93" s="39"/>
      <c r="AA93" s="39"/>
      <c r="AB93" s="39"/>
      <c r="AC93" s="39"/>
      <c r="AD93" s="39"/>
      <c r="AE93" s="39"/>
      <c r="AT93" s="18" t="s">
        <v>72</v>
      </c>
      <c r="AU93" s="18" t="s">
        <v>224</v>
      </c>
      <c r="BK93" s="196">
        <f>BK94+BK170+BK208</f>
        <v>0</v>
      </c>
    </row>
    <row r="94" s="12" customFormat="1" ht="25.92" customHeight="1">
      <c r="A94" s="12"/>
      <c r="B94" s="197"/>
      <c r="C94" s="198"/>
      <c r="D94" s="199" t="s">
        <v>72</v>
      </c>
      <c r="E94" s="200" t="s">
        <v>88</v>
      </c>
      <c r="F94" s="200" t="s">
        <v>356</v>
      </c>
      <c r="G94" s="198"/>
      <c r="H94" s="198"/>
      <c r="I94" s="201"/>
      <c r="J94" s="202">
        <f>BK94</f>
        <v>0</v>
      </c>
      <c r="K94" s="198"/>
      <c r="L94" s="203"/>
      <c r="M94" s="204"/>
      <c r="N94" s="205"/>
      <c r="O94" s="205"/>
      <c r="P94" s="206">
        <f>P95+P137+P159</f>
        <v>0</v>
      </c>
      <c r="Q94" s="205"/>
      <c r="R94" s="206">
        <f>R95+R137+R159</f>
        <v>0</v>
      </c>
      <c r="S94" s="205"/>
      <c r="T94" s="207">
        <f>T95+T137+T159</f>
        <v>0</v>
      </c>
      <c r="U94" s="12"/>
      <c r="V94" s="12"/>
      <c r="W94" s="12"/>
      <c r="X94" s="12"/>
      <c r="Y94" s="12"/>
      <c r="Z94" s="12"/>
      <c r="AA94" s="12"/>
      <c r="AB94" s="12"/>
      <c r="AC94" s="12"/>
      <c r="AD94" s="12"/>
      <c r="AE94" s="12"/>
      <c r="AR94" s="208" t="s">
        <v>80</v>
      </c>
      <c r="AT94" s="209" t="s">
        <v>72</v>
      </c>
      <c r="AU94" s="209" t="s">
        <v>73</v>
      </c>
      <c r="AY94" s="208" t="s">
        <v>244</v>
      </c>
      <c r="BK94" s="210">
        <f>BK95+BK137+BK159</f>
        <v>0</v>
      </c>
    </row>
    <row r="95" s="12" customFormat="1" ht="22.8" customHeight="1">
      <c r="A95" s="12"/>
      <c r="B95" s="197"/>
      <c r="C95" s="198"/>
      <c r="D95" s="199" t="s">
        <v>72</v>
      </c>
      <c r="E95" s="211" t="s">
        <v>3143</v>
      </c>
      <c r="F95" s="211" t="s">
        <v>4739</v>
      </c>
      <c r="G95" s="198"/>
      <c r="H95" s="198"/>
      <c r="I95" s="201"/>
      <c r="J95" s="212">
        <f>BK95</f>
        <v>0</v>
      </c>
      <c r="K95" s="198"/>
      <c r="L95" s="203"/>
      <c r="M95" s="204"/>
      <c r="N95" s="205"/>
      <c r="O95" s="205"/>
      <c r="P95" s="206">
        <f>SUM(P96:P136)</f>
        <v>0</v>
      </c>
      <c r="Q95" s="205"/>
      <c r="R95" s="206">
        <f>SUM(R96:R136)</f>
        <v>0</v>
      </c>
      <c r="S95" s="205"/>
      <c r="T95" s="207">
        <f>SUM(T96:T136)</f>
        <v>0</v>
      </c>
      <c r="U95" s="12"/>
      <c r="V95" s="12"/>
      <c r="W95" s="12"/>
      <c r="X95" s="12"/>
      <c r="Y95" s="12"/>
      <c r="Z95" s="12"/>
      <c r="AA95" s="12"/>
      <c r="AB95" s="12"/>
      <c r="AC95" s="12"/>
      <c r="AD95" s="12"/>
      <c r="AE95" s="12"/>
      <c r="AR95" s="208" t="s">
        <v>80</v>
      </c>
      <c r="AT95" s="209" t="s">
        <v>72</v>
      </c>
      <c r="AU95" s="209" t="s">
        <v>80</v>
      </c>
      <c r="AY95" s="208" t="s">
        <v>244</v>
      </c>
      <c r="BK95" s="210">
        <f>SUM(BK96:BK136)</f>
        <v>0</v>
      </c>
    </row>
    <row r="96" s="2" customFormat="1" ht="16.5" customHeight="1">
      <c r="A96" s="39"/>
      <c r="B96" s="40"/>
      <c r="C96" s="231" t="s">
        <v>80</v>
      </c>
      <c r="D96" s="231" t="s">
        <v>241</v>
      </c>
      <c r="E96" s="232" t="s">
        <v>4740</v>
      </c>
      <c r="F96" s="233" t="s">
        <v>4741</v>
      </c>
      <c r="G96" s="234" t="s">
        <v>250</v>
      </c>
      <c r="H96" s="235">
        <v>640</v>
      </c>
      <c r="I96" s="236"/>
      <c r="J96" s="237">
        <f>ROUND(I96*H96,2)</f>
        <v>0</v>
      </c>
      <c r="K96" s="233" t="s">
        <v>359</v>
      </c>
      <c r="L96" s="238"/>
      <c r="M96" s="239" t="s">
        <v>19</v>
      </c>
      <c r="N96" s="240"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364</v>
      </c>
      <c r="AT96" s="224" t="s">
        <v>241</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279</v>
      </c>
      <c r="BM96" s="224" t="s">
        <v>4742</v>
      </c>
    </row>
    <row r="97" s="14" customFormat="1">
      <c r="A97" s="14"/>
      <c r="B97" s="253"/>
      <c r="C97" s="254"/>
      <c r="D97" s="241" t="s">
        <v>284</v>
      </c>
      <c r="E97" s="255" t="s">
        <v>19</v>
      </c>
      <c r="F97" s="256" t="s">
        <v>4743</v>
      </c>
      <c r="G97" s="254"/>
      <c r="H97" s="257">
        <v>640</v>
      </c>
      <c r="I97" s="258"/>
      <c r="J97" s="254"/>
      <c r="K97" s="254"/>
      <c r="L97" s="259"/>
      <c r="M97" s="260"/>
      <c r="N97" s="261"/>
      <c r="O97" s="261"/>
      <c r="P97" s="261"/>
      <c r="Q97" s="261"/>
      <c r="R97" s="261"/>
      <c r="S97" s="261"/>
      <c r="T97" s="262"/>
      <c r="U97" s="14"/>
      <c r="V97" s="14"/>
      <c r="W97" s="14"/>
      <c r="X97" s="14"/>
      <c r="Y97" s="14"/>
      <c r="Z97" s="14"/>
      <c r="AA97" s="14"/>
      <c r="AB97" s="14"/>
      <c r="AC97" s="14"/>
      <c r="AD97" s="14"/>
      <c r="AE97" s="14"/>
      <c r="AT97" s="263" t="s">
        <v>284</v>
      </c>
      <c r="AU97" s="263" t="s">
        <v>82</v>
      </c>
      <c r="AV97" s="14" t="s">
        <v>82</v>
      </c>
      <c r="AW97" s="14" t="s">
        <v>34</v>
      </c>
      <c r="AX97" s="14" t="s">
        <v>80</v>
      </c>
      <c r="AY97" s="263" t="s">
        <v>244</v>
      </c>
    </row>
    <row r="98" s="2" customFormat="1" ht="21.75" customHeight="1">
      <c r="A98" s="39"/>
      <c r="B98" s="40"/>
      <c r="C98" s="213" t="s">
        <v>82</v>
      </c>
      <c r="D98" s="213" t="s">
        <v>247</v>
      </c>
      <c r="E98" s="214" t="s">
        <v>4744</v>
      </c>
      <c r="F98" s="215" t="s">
        <v>4745</v>
      </c>
      <c r="G98" s="216" t="s">
        <v>250</v>
      </c>
      <c r="H98" s="217">
        <v>640</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252</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252</v>
      </c>
      <c r="BM98" s="224" t="s">
        <v>4746</v>
      </c>
    </row>
    <row r="99" s="14" customFormat="1">
      <c r="A99" s="14"/>
      <c r="B99" s="253"/>
      <c r="C99" s="254"/>
      <c r="D99" s="241" t="s">
        <v>284</v>
      </c>
      <c r="E99" s="255" t="s">
        <v>19</v>
      </c>
      <c r="F99" s="256" t="s">
        <v>4743</v>
      </c>
      <c r="G99" s="254"/>
      <c r="H99" s="257">
        <v>640</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80</v>
      </c>
      <c r="AY99" s="263" t="s">
        <v>244</v>
      </c>
    </row>
    <row r="100" s="2" customFormat="1" ht="44.25" customHeight="1">
      <c r="A100" s="39"/>
      <c r="B100" s="40"/>
      <c r="C100" s="213" t="s">
        <v>243</v>
      </c>
      <c r="D100" s="213" t="s">
        <v>247</v>
      </c>
      <c r="E100" s="214" t="s">
        <v>4747</v>
      </c>
      <c r="F100" s="215" t="s">
        <v>4748</v>
      </c>
      <c r="G100" s="216" t="s">
        <v>258</v>
      </c>
      <c r="H100" s="217">
        <v>4</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391</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391</v>
      </c>
      <c r="BM100" s="224" t="s">
        <v>4749</v>
      </c>
    </row>
    <row r="101" s="2" customFormat="1" ht="16.5" customHeight="1">
      <c r="A101" s="39"/>
      <c r="B101" s="40"/>
      <c r="C101" s="231" t="s">
        <v>264</v>
      </c>
      <c r="D101" s="231" t="s">
        <v>241</v>
      </c>
      <c r="E101" s="232" t="s">
        <v>4750</v>
      </c>
      <c r="F101" s="233" t="s">
        <v>4751</v>
      </c>
      <c r="G101" s="234" t="s">
        <v>250</v>
      </c>
      <c r="H101" s="235">
        <v>570</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4752</v>
      </c>
    </row>
    <row r="102" s="14" customFormat="1">
      <c r="A102" s="14"/>
      <c r="B102" s="253"/>
      <c r="C102" s="254"/>
      <c r="D102" s="241" t="s">
        <v>284</v>
      </c>
      <c r="E102" s="255" t="s">
        <v>19</v>
      </c>
      <c r="F102" s="256" t="s">
        <v>4753</v>
      </c>
      <c r="G102" s="254"/>
      <c r="H102" s="257">
        <v>570</v>
      </c>
      <c r="I102" s="258"/>
      <c r="J102" s="254"/>
      <c r="K102" s="254"/>
      <c r="L102" s="259"/>
      <c r="M102" s="260"/>
      <c r="N102" s="261"/>
      <c r="O102" s="261"/>
      <c r="P102" s="261"/>
      <c r="Q102" s="261"/>
      <c r="R102" s="261"/>
      <c r="S102" s="261"/>
      <c r="T102" s="262"/>
      <c r="U102" s="14"/>
      <c r="V102" s="14"/>
      <c r="W102" s="14"/>
      <c r="X102" s="14"/>
      <c r="Y102" s="14"/>
      <c r="Z102" s="14"/>
      <c r="AA102" s="14"/>
      <c r="AB102" s="14"/>
      <c r="AC102" s="14"/>
      <c r="AD102" s="14"/>
      <c r="AE102" s="14"/>
      <c r="AT102" s="263" t="s">
        <v>284</v>
      </c>
      <c r="AU102" s="263" t="s">
        <v>82</v>
      </c>
      <c r="AV102" s="14" t="s">
        <v>82</v>
      </c>
      <c r="AW102" s="14" t="s">
        <v>34</v>
      </c>
      <c r="AX102" s="14" t="s">
        <v>80</v>
      </c>
      <c r="AY102" s="263" t="s">
        <v>244</v>
      </c>
    </row>
    <row r="103" s="2" customFormat="1" ht="16.5" customHeight="1">
      <c r="A103" s="39"/>
      <c r="B103" s="40"/>
      <c r="C103" s="231" t="s">
        <v>269</v>
      </c>
      <c r="D103" s="231" t="s">
        <v>241</v>
      </c>
      <c r="E103" s="232" t="s">
        <v>909</v>
      </c>
      <c r="F103" s="233" t="s">
        <v>910</v>
      </c>
      <c r="G103" s="234" t="s">
        <v>250</v>
      </c>
      <c r="H103" s="235">
        <v>1215</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4754</v>
      </c>
    </row>
    <row r="104" s="2" customFormat="1">
      <c r="A104" s="39"/>
      <c r="B104" s="40"/>
      <c r="C104" s="41"/>
      <c r="D104" s="241" t="s">
        <v>282</v>
      </c>
      <c r="E104" s="41"/>
      <c r="F104" s="242" t="s">
        <v>4755</v>
      </c>
      <c r="G104" s="41"/>
      <c r="H104" s="41"/>
      <c r="I104" s="228"/>
      <c r="J104" s="41"/>
      <c r="K104" s="41"/>
      <c r="L104" s="45"/>
      <c r="M104" s="229"/>
      <c r="N104" s="230"/>
      <c r="O104" s="85"/>
      <c r="P104" s="85"/>
      <c r="Q104" s="85"/>
      <c r="R104" s="85"/>
      <c r="S104" s="85"/>
      <c r="T104" s="86"/>
      <c r="U104" s="39"/>
      <c r="V104" s="39"/>
      <c r="W104" s="39"/>
      <c r="X104" s="39"/>
      <c r="Y104" s="39"/>
      <c r="Z104" s="39"/>
      <c r="AA104" s="39"/>
      <c r="AB104" s="39"/>
      <c r="AC104" s="39"/>
      <c r="AD104" s="39"/>
      <c r="AE104" s="39"/>
      <c r="AT104" s="18" t="s">
        <v>282</v>
      </c>
      <c r="AU104" s="18" t="s">
        <v>82</v>
      </c>
    </row>
    <row r="105" s="14" customFormat="1">
      <c r="A105" s="14"/>
      <c r="B105" s="253"/>
      <c r="C105" s="254"/>
      <c r="D105" s="241" t="s">
        <v>284</v>
      </c>
      <c r="E105" s="255" t="s">
        <v>19</v>
      </c>
      <c r="F105" s="256" t="s">
        <v>4756</v>
      </c>
      <c r="G105" s="254"/>
      <c r="H105" s="257">
        <v>1215</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80</v>
      </c>
      <c r="AY105" s="263" t="s">
        <v>244</v>
      </c>
    </row>
    <row r="106" s="2" customFormat="1" ht="21.75" customHeight="1">
      <c r="A106" s="39"/>
      <c r="B106" s="40"/>
      <c r="C106" s="231" t="s">
        <v>275</v>
      </c>
      <c r="D106" s="231" t="s">
        <v>241</v>
      </c>
      <c r="E106" s="232" t="s">
        <v>903</v>
      </c>
      <c r="F106" s="233" t="s">
        <v>904</v>
      </c>
      <c r="G106" s="234" t="s">
        <v>250</v>
      </c>
      <c r="H106" s="235">
        <v>2485</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4757</v>
      </c>
    </row>
    <row r="107" s="2" customFormat="1">
      <c r="A107" s="39"/>
      <c r="B107" s="40"/>
      <c r="C107" s="41"/>
      <c r="D107" s="241" t="s">
        <v>282</v>
      </c>
      <c r="E107" s="41"/>
      <c r="F107" s="242" t="s">
        <v>4758</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282</v>
      </c>
      <c r="AU107" s="18" t="s">
        <v>82</v>
      </c>
    </row>
    <row r="108" s="14" customFormat="1">
      <c r="A108" s="14"/>
      <c r="B108" s="253"/>
      <c r="C108" s="254"/>
      <c r="D108" s="241" t="s">
        <v>284</v>
      </c>
      <c r="E108" s="255" t="s">
        <v>19</v>
      </c>
      <c r="F108" s="256" t="s">
        <v>4759</v>
      </c>
      <c r="G108" s="254"/>
      <c r="H108" s="257">
        <v>2485</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80</v>
      </c>
      <c r="AY108" s="263" t="s">
        <v>244</v>
      </c>
    </row>
    <row r="109" s="2" customFormat="1" ht="21.75" customHeight="1">
      <c r="A109" s="39"/>
      <c r="B109" s="40"/>
      <c r="C109" s="231" t="s">
        <v>288</v>
      </c>
      <c r="D109" s="231" t="s">
        <v>241</v>
      </c>
      <c r="E109" s="232" t="s">
        <v>4760</v>
      </c>
      <c r="F109" s="233" t="s">
        <v>4761</v>
      </c>
      <c r="G109" s="234" t="s">
        <v>250</v>
      </c>
      <c r="H109" s="235">
        <v>250</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364</v>
      </c>
      <c r="AT109" s="224" t="s">
        <v>241</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4762</v>
      </c>
    </row>
    <row r="110" s="2" customFormat="1">
      <c r="A110" s="39"/>
      <c r="B110" s="40"/>
      <c r="C110" s="41"/>
      <c r="D110" s="241" t="s">
        <v>282</v>
      </c>
      <c r="E110" s="41"/>
      <c r="F110" s="242" t="s">
        <v>4763</v>
      </c>
      <c r="G110" s="41"/>
      <c r="H110" s="41"/>
      <c r="I110" s="228"/>
      <c r="J110" s="41"/>
      <c r="K110" s="41"/>
      <c r="L110" s="45"/>
      <c r="M110" s="229"/>
      <c r="N110" s="230"/>
      <c r="O110" s="85"/>
      <c r="P110" s="85"/>
      <c r="Q110" s="85"/>
      <c r="R110" s="85"/>
      <c r="S110" s="85"/>
      <c r="T110" s="86"/>
      <c r="U110" s="39"/>
      <c r="V110" s="39"/>
      <c r="W110" s="39"/>
      <c r="X110" s="39"/>
      <c r="Y110" s="39"/>
      <c r="Z110" s="39"/>
      <c r="AA110" s="39"/>
      <c r="AB110" s="39"/>
      <c r="AC110" s="39"/>
      <c r="AD110" s="39"/>
      <c r="AE110" s="39"/>
      <c r="AT110" s="18" t="s">
        <v>282</v>
      </c>
      <c r="AU110" s="18" t="s">
        <v>82</v>
      </c>
    </row>
    <row r="111" s="14" customFormat="1">
      <c r="A111" s="14"/>
      <c r="B111" s="253"/>
      <c r="C111" s="254"/>
      <c r="D111" s="241" t="s">
        <v>284</v>
      </c>
      <c r="E111" s="255" t="s">
        <v>19</v>
      </c>
      <c r="F111" s="256" t="s">
        <v>1682</v>
      </c>
      <c r="G111" s="254"/>
      <c r="H111" s="257">
        <v>250</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82</v>
      </c>
      <c r="AV111" s="14" t="s">
        <v>82</v>
      </c>
      <c r="AW111" s="14" t="s">
        <v>34</v>
      </c>
      <c r="AX111" s="14" t="s">
        <v>80</v>
      </c>
      <c r="AY111" s="263" t="s">
        <v>244</v>
      </c>
    </row>
    <row r="112" s="2" customFormat="1" ht="21.75" customHeight="1">
      <c r="A112" s="39"/>
      <c r="B112" s="40"/>
      <c r="C112" s="231" t="s">
        <v>263</v>
      </c>
      <c r="D112" s="231" t="s">
        <v>241</v>
      </c>
      <c r="E112" s="232" t="s">
        <v>4764</v>
      </c>
      <c r="F112" s="233" t="s">
        <v>4765</v>
      </c>
      <c r="G112" s="234" t="s">
        <v>250</v>
      </c>
      <c r="H112" s="235">
        <v>1050</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364</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4766</v>
      </c>
    </row>
    <row r="113" s="2" customFormat="1">
      <c r="A113" s="39"/>
      <c r="B113" s="40"/>
      <c r="C113" s="41"/>
      <c r="D113" s="241" t="s">
        <v>282</v>
      </c>
      <c r="E113" s="41"/>
      <c r="F113" s="242" t="s">
        <v>4767</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282</v>
      </c>
      <c r="AU113" s="18" t="s">
        <v>82</v>
      </c>
    </row>
    <row r="114" s="14" customFormat="1">
      <c r="A114" s="14"/>
      <c r="B114" s="253"/>
      <c r="C114" s="254"/>
      <c r="D114" s="241" t="s">
        <v>284</v>
      </c>
      <c r="E114" s="255" t="s">
        <v>19</v>
      </c>
      <c r="F114" s="256" t="s">
        <v>4768</v>
      </c>
      <c r="G114" s="254"/>
      <c r="H114" s="257">
        <v>1050</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80</v>
      </c>
      <c r="AY114" s="263" t="s">
        <v>244</v>
      </c>
    </row>
    <row r="115" s="2" customFormat="1" ht="21.75" customHeight="1">
      <c r="A115" s="39"/>
      <c r="B115" s="40"/>
      <c r="C115" s="213" t="s">
        <v>302</v>
      </c>
      <c r="D115" s="213" t="s">
        <v>247</v>
      </c>
      <c r="E115" s="214" t="s">
        <v>917</v>
      </c>
      <c r="F115" s="215" t="s">
        <v>918</v>
      </c>
      <c r="G115" s="216" t="s">
        <v>250</v>
      </c>
      <c r="H115" s="217">
        <v>5090</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252</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252</v>
      </c>
      <c r="BM115" s="224" t="s">
        <v>4769</v>
      </c>
    </row>
    <row r="116" s="14" customFormat="1">
      <c r="A116" s="14"/>
      <c r="B116" s="253"/>
      <c r="C116" s="254"/>
      <c r="D116" s="241" t="s">
        <v>284</v>
      </c>
      <c r="E116" s="255" t="s">
        <v>19</v>
      </c>
      <c r="F116" s="256" t="s">
        <v>4753</v>
      </c>
      <c r="G116" s="254"/>
      <c r="H116" s="257">
        <v>570</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73</v>
      </c>
      <c r="AY116" s="263" t="s">
        <v>244</v>
      </c>
    </row>
    <row r="117" s="14" customFormat="1">
      <c r="A117" s="14"/>
      <c r="B117" s="253"/>
      <c r="C117" s="254"/>
      <c r="D117" s="241" t="s">
        <v>284</v>
      </c>
      <c r="E117" s="255" t="s">
        <v>19</v>
      </c>
      <c r="F117" s="256" t="s">
        <v>4770</v>
      </c>
      <c r="G117" s="254"/>
      <c r="H117" s="257">
        <v>365</v>
      </c>
      <c r="I117" s="258"/>
      <c r="J117" s="254"/>
      <c r="K117" s="254"/>
      <c r="L117" s="259"/>
      <c r="M117" s="260"/>
      <c r="N117" s="261"/>
      <c r="O117" s="261"/>
      <c r="P117" s="261"/>
      <c r="Q117" s="261"/>
      <c r="R117" s="261"/>
      <c r="S117" s="261"/>
      <c r="T117" s="262"/>
      <c r="U117" s="14"/>
      <c r="V117" s="14"/>
      <c r="W117" s="14"/>
      <c r="X117" s="14"/>
      <c r="Y117" s="14"/>
      <c r="Z117" s="14"/>
      <c r="AA117" s="14"/>
      <c r="AB117" s="14"/>
      <c r="AC117" s="14"/>
      <c r="AD117" s="14"/>
      <c r="AE117" s="14"/>
      <c r="AT117" s="263" t="s">
        <v>284</v>
      </c>
      <c r="AU117" s="263" t="s">
        <v>82</v>
      </c>
      <c r="AV117" s="14" t="s">
        <v>82</v>
      </c>
      <c r="AW117" s="14" t="s">
        <v>34</v>
      </c>
      <c r="AX117" s="14" t="s">
        <v>73</v>
      </c>
      <c r="AY117" s="263" t="s">
        <v>244</v>
      </c>
    </row>
    <row r="118" s="14" customFormat="1">
      <c r="A118" s="14"/>
      <c r="B118" s="253"/>
      <c r="C118" s="254"/>
      <c r="D118" s="241" t="s">
        <v>284</v>
      </c>
      <c r="E118" s="255" t="s">
        <v>19</v>
      </c>
      <c r="F118" s="256" t="s">
        <v>4771</v>
      </c>
      <c r="G118" s="254"/>
      <c r="H118" s="257">
        <v>620</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73</v>
      </c>
      <c r="AY118" s="263" t="s">
        <v>244</v>
      </c>
    </row>
    <row r="119" s="14" customFormat="1">
      <c r="A119" s="14"/>
      <c r="B119" s="253"/>
      <c r="C119" s="254"/>
      <c r="D119" s="241" t="s">
        <v>284</v>
      </c>
      <c r="E119" s="255" t="s">
        <v>19</v>
      </c>
      <c r="F119" s="256" t="s">
        <v>4768</v>
      </c>
      <c r="G119" s="254"/>
      <c r="H119" s="257">
        <v>1050</v>
      </c>
      <c r="I119" s="258"/>
      <c r="J119" s="254"/>
      <c r="K119" s="254"/>
      <c r="L119" s="259"/>
      <c r="M119" s="260"/>
      <c r="N119" s="261"/>
      <c r="O119" s="261"/>
      <c r="P119" s="261"/>
      <c r="Q119" s="261"/>
      <c r="R119" s="261"/>
      <c r="S119" s="261"/>
      <c r="T119" s="262"/>
      <c r="U119" s="14"/>
      <c r="V119" s="14"/>
      <c r="W119" s="14"/>
      <c r="X119" s="14"/>
      <c r="Y119" s="14"/>
      <c r="Z119" s="14"/>
      <c r="AA119" s="14"/>
      <c r="AB119" s="14"/>
      <c r="AC119" s="14"/>
      <c r="AD119" s="14"/>
      <c r="AE119" s="14"/>
      <c r="AT119" s="263" t="s">
        <v>284</v>
      </c>
      <c r="AU119" s="263" t="s">
        <v>82</v>
      </c>
      <c r="AV119" s="14" t="s">
        <v>82</v>
      </c>
      <c r="AW119" s="14" t="s">
        <v>34</v>
      </c>
      <c r="AX119" s="14" t="s">
        <v>73</v>
      </c>
      <c r="AY119" s="263" t="s">
        <v>244</v>
      </c>
    </row>
    <row r="120" s="14" customFormat="1">
      <c r="A120" s="14"/>
      <c r="B120" s="253"/>
      <c r="C120" s="254"/>
      <c r="D120" s="241" t="s">
        <v>284</v>
      </c>
      <c r="E120" s="255" t="s">
        <v>19</v>
      </c>
      <c r="F120" s="256" t="s">
        <v>4759</v>
      </c>
      <c r="G120" s="254"/>
      <c r="H120" s="257">
        <v>2485</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73</v>
      </c>
      <c r="AY120" s="263" t="s">
        <v>244</v>
      </c>
    </row>
    <row r="121" s="15" customFormat="1">
      <c r="A121" s="15"/>
      <c r="B121" s="264"/>
      <c r="C121" s="265"/>
      <c r="D121" s="241" t="s">
        <v>284</v>
      </c>
      <c r="E121" s="266" t="s">
        <v>19</v>
      </c>
      <c r="F121" s="267" t="s">
        <v>287</v>
      </c>
      <c r="G121" s="265"/>
      <c r="H121" s="268">
        <v>5090</v>
      </c>
      <c r="I121" s="269"/>
      <c r="J121" s="265"/>
      <c r="K121" s="265"/>
      <c r="L121" s="270"/>
      <c r="M121" s="271"/>
      <c r="N121" s="272"/>
      <c r="O121" s="272"/>
      <c r="P121" s="272"/>
      <c r="Q121" s="272"/>
      <c r="R121" s="272"/>
      <c r="S121" s="272"/>
      <c r="T121" s="273"/>
      <c r="U121" s="15"/>
      <c r="V121" s="15"/>
      <c r="W121" s="15"/>
      <c r="X121" s="15"/>
      <c r="Y121" s="15"/>
      <c r="Z121" s="15"/>
      <c r="AA121" s="15"/>
      <c r="AB121" s="15"/>
      <c r="AC121" s="15"/>
      <c r="AD121" s="15"/>
      <c r="AE121" s="15"/>
      <c r="AT121" s="274" t="s">
        <v>284</v>
      </c>
      <c r="AU121" s="274" t="s">
        <v>82</v>
      </c>
      <c r="AV121" s="15" t="s">
        <v>264</v>
      </c>
      <c r="AW121" s="15" t="s">
        <v>34</v>
      </c>
      <c r="AX121" s="15" t="s">
        <v>80</v>
      </c>
      <c r="AY121" s="274" t="s">
        <v>244</v>
      </c>
    </row>
    <row r="122" s="2" customFormat="1" ht="44.25" customHeight="1">
      <c r="A122" s="39"/>
      <c r="B122" s="40"/>
      <c r="C122" s="213" t="s">
        <v>308</v>
      </c>
      <c r="D122" s="213" t="s">
        <v>247</v>
      </c>
      <c r="E122" s="214" t="s">
        <v>920</v>
      </c>
      <c r="F122" s="215" t="s">
        <v>921</v>
      </c>
      <c r="G122" s="216" t="s">
        <v>258</v>
      </c>
      <c r="H122" s="217">
        <v>64</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391</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4772</v>
      </c>
    </row>
    <row r="123" s="13" customFormat="1">
      <c r="A123" s="13"/>
      <c r="B123" s="243"/>
      <c r="C123" s="244"/>
      <c r="D123" s="241" t="s">
        <v>284</v>
      </c>
      <c r="E123" s="245" t="s">
        <v>19</v>
      </c>
      <c r="F123" s="246" t="s">
        <v>4602</v>
      </c>
      <c r="G123" s="244"/>
      <c r="H123" s="245" t="s">
        <v>19</v>
      </c>
      <c r="I123" s="247"/>
      <c r="J123" s="244"/>
      <c r="K123" s="244"/>
      <c r="L123" s="248"/>
      <c r="M123" s="249"/>
      <c r="N123" s="250"/>
      <c r="O123" s="250"/>
      <c r="P123" s="250"/>
      <c r="Q123" s="250"/>
      <c r="R123" s="250"/>
      <c r="S123" s="250"/>
      <c r="T123" s="251"/>
      <c r="U123" s="13"/>
      <c r="V123" s="13"/>
      <c r="W123" s="13"/>
      <c r="X123" s="13"/>
      <c r="Y123" s="13"/>
      <c r="Z123" s="13"/>
      <c r="AA123" s="13"/>
      <c r="AB123" s="13"/>
      <c r="AC123" s="13"/>
      <c r="AD123" s="13"/>
      <c r="AE123" s="13"/>
      <c r="AT123" s="252" t="s">
        <v>284</v>
      </c>
      <c r="AU123" s="252" t="s">
        <v>82</v>
      </c>
      <c r="AV123" s="13" t="s">
        <v>80</v>
      </c>
      <c r="AW123" s="13" t="s">
        <v>34</v>
      </c>
      <c r="AX123" s="13" t="s">
        <v>73</v>
      </c>
      <c r="AY123" s="252" t="s">
        <v>244</v>
      </c>
    </row>
    <row r="124" s="14" customFormat="1">
      <c r="A124" s="14"/>
      <c r="B124" s="253"/>
      <c r="C124" s="254"/>
      <c r="D124" s="241" t="s">
        <v>284</v>
      </c>
      <c r="E124" s="255" t="s">
        <v>19</v>
      </c>
      <c r="F124" s="256" t="s">
        <v>4773</v>
      </c>
      <c r="G124" s="254"/>
      <c r="H124" s="257">
        <v>26</v>
      </c>
      <c r="I124" s="258"/>
      <c r="J124" s="254"/>
      <c r="K124" s="254"/>
      <c r="L124" s="259"/>
      <c r="M124" s="260"/>
      <c r="N124" s="261"/>
      <c r="O124" s="261"/>
      <c r="P124" s="261"/>
      <c r="Q124" s="261"/>
      <c r="R124" s="261"/>
      <c r="S124" s="261"/>
      <c r="T124" s="262"/>
      <c r="U124" s="14"/>
      <c r="V124" s="14"/>
      <c r="W124" s="14"/>
      <c r="X124" s="14"/>
      <c r="Y124" s="14"/>
      <c r="Z124" s="14"/>
      <c r="AA124" s="14"/>
      <c r="AB124" s="14"/>
      <c r="AC124" s="14"/>
      <c r="AD124" s="14"/>
      <c r="AE124" s="14"/>
      <c r="AT124" s="263" t="s">
        <v>284</v>
      </c>
      <c r="AU124" s="263" t="s">
        <v>82</v>
      </c>
      <c r="AV124" s="14" t="s">
        <v>82</v>
      </c>
      <c r="AW124" s="14" t="s">
        <v>34</v>
      </c>
      <c r="AX124" s="14" t="s">
        <v>73</v>
      </c>
      <c r="AY124" s="263" t="s">
        <v>244</v>
      </c>
    </row>
    <row r="125" s="13" customFormat="1">
      <c r="A125" s="13"/>
      <c r="B125" s="243"/>
      <c r="C125" s="244"/>
      <c r="D125" s="241" t="s">
        <v>284</v>
      </c>
      <c r="E125" s="245" t="s">
        <v>19</v>
      </c>
      <c r="F125" s="246" t="s">
        <v>4604</v>
      </c>
      <c r="G125" s="244"/>
      <c r="H125" s="245" t="s">
        <v>19</v>
      </c>
      <c r="I125" s="247"/>
      <c r="J125" s="244"/>
      <c r="K125" s="244"/>
      <c r="L125" s="248"/>
      <c r="M125" s="249"/>
      <c r="N125" s="250"/>
      <c r="O125" s="250"/>
      <c r="P125" s="250"/>
      <c r="Q125" s="250"/>
      <c r="R125" s="250"/>
      <c r="S125" s="250"/>
      <c r="T125" s="251"/>
      <c r="U125" s="13"/>
      <c r="V125" s="13"/>
      <c r="W125" s="13"/>
      <c r="X125" s="13"/>
      <c r="Y125" s="13"/>
      <c r="Z125" s="13"/>
      <c r="AA125" s="13"/>
      <c r="AB125" s="13"/>
      <c r="AC125" s="13"/>
      <c r="AD125" s="13"/>
      <c r="AE125" s="13"/>
      <c r="AT125" s="252" t="s">
        <v>284</v>
      </c>
      <c r="AU125" s="252" t="s">
        <v>82</v>
      </c>
      <c r="AV125" s="13" t="s">
        <v>80</v>
      </c>
      <c r="AW125" s="13" t="s">
        <v>34</v>
      </c>
      <c r="AX125" s="13" t="s">
        <v>73</v>
      </c>
      <c r="AY125" s="252" t="s">
        <v>244</v>
      </c>
    </row>
    <row r="126" s="14" customFormat="1">
      <c r="A126" s="14"/>
      <c r="B126" s="253"/>
      <c r="C126" s="254"/>
      <c r="D126" s="241" t="s">
        <v>284</v>
      </c>
      <c r="E126" s="255" t="s">
        <v>19</v>
      </c>
      <c r="F126" s="256" t="s">
        <v>4774</v>
      </c>
      <c r="G126" s="254"/>
      <c r="H126" s="257">
        <v>38</v>
      </c>
      <c r="I126" s="258"/>
      <c r="J126" s="254"/>
      <c r="K126" s="254"/>
      <c r="L126" s="259"/>
      <c r="M126" s="260"/>
      <c r="N126" s="261"/>
      <c r="O126" s="261"/>
      <c r="P126" s="261"/>
      <c r="Q126" s="261"/>
      <c r="R126" s="261"/>
      <c r="S126" s="261"/>
      <c r="T126" s="262"/>
      <c r="U126" s="14"/>
      <c r="V126" s="14"/>
      <c r="W126" s="14"/>
      <c r="X126" s="14"/>
      <c r="Y126" s="14"/>
      <c r="Z126" s="14"/>
      <c r="AA126" s="14"/>
      <c r="AB126" s="14"/>
      <c r="AC126" s="14"/>
      <c r="AD126" s="14"/>
      <c r="AE126" s="14"/>
      <c r="AT126" s="263" t="s">
        <v>284</v>
      </c>
      <c r="AU126" s="263" t="s">
        <v>82</v>
      </c>
      <c r="AV126" s="14" t="s">
        <v>82</v>
      </c>
      <c r="AW126" s="14" t="s">
        <v>34</v>
      </c>
      <c r="AX126" s="14" t="s">
        <v>73</v>
      </c>
      <c r="AY126" s="263" t="s">
        <v>244</v>
      </c>
    </row>
    <row r="127" s="15" customFormat="1">
      <c r="A127" s="15"/>
      <c r="B127" s="264"/>
      <c r="C127" s="265"/>
      <c r="D127" s="241" t="s">
        <v>284</v>
      </c>
      <c r="E127" s="266" t="s">
        <v>19</v>
      </c>
      <c r="F127" s="267" t="s">
        <v>287</v>
      </c>
      <c r="G127" s="265"/>
      <c r="H127" s="268">
        <v>64</v>
      </c>
      <c r="I127" s="269"/>
      <c r="J127" s="265"/>
      <c r="K127" s="265"/>
      <c r="L127" s="270"/>
      <c r="M127" s="271"/>
      <c r="N127" s="272"/>
      <c r="O127" s="272"/>
      <c r="P127" s="272"/>
      <c r="Q127" s="272"/>
      <c r="R127" s="272"/>
      <c r="S127" s="272"/>
      <c r="T127" s="273"/>
      <c r="U127" s="15"/>
      <c r="V127" s="15"/>
      <c r="W127" s="15"/>
      <c r="X127" s="15"/>
      <c r="Y127" s="15"/>
      <c r="Z127" s="15"/>
      <c r="AA127" s="15"/>
      <c r="AB127" s="15"/>
      <c r="AC127" s="15"/>
      <c r="AD127" s="15"/>
      <c r="AE127" s="15"/>
      <c r="AT127" s="274" t="s">
        <v>284</v>
      </c>
      <c r="AU127" s="274" t="s">
        <v>82</v>
      </c>
      <c r="AV127" s="15" t="s">
        <v>264</v>
      </c>
      <c r="AW127" s="15" t="s">
        <v>34</v>
      </c>
      <c r="AX127" s="15" t="s">
        <v>80</v>
      </c>
      <c r="AY127" s="274" t="s">
        <v>244</v>
      </c>
    </row>
    <row r="128" s="2" customFormat="1" ht="16.5" customHeight="1">
      <c r="A128" s="39"/>
      <c r="B128" s="40"/>
      <c r="C128" s="231" t="s">
        <v>313</v>
      </c>
      <c r="D128" s="231" t="s">
        <v>241</v>
      </c>
      <c r="E128" s="232" t="s">
        <v>4775</v>
      </c>
      <c r="F128" s="233" t="s">
        <v>4776</v>
      </c>
      <c r="G128" s="234" t="s">
        <v>250</v>
      </c>
      <c r="H128" s="235">
        <v>680</v>
      </c>
      <c r="I128" s="236"/>
      <c r="J128" s="237">
        <f>ROUND(I128*H128,2)</f>
        <v>0</v>
      </c>
      <c r="K128" s="233" t="s">
        <v>359</v>
      </c>
      <c r="L128" s="238"/>
      <c r="M128" s="239" t="s">
        <v>19</v>
      </c>
      <c r="N128" s="240"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364</v>
      </c>
      <c r="AT128" s="224" t="s">
        <v>241</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279</v>
      </c>
      <c r="BM128" s="224" t="s">
        <v>4777</v>
      </c>
    </row>
    <row r="129" s="14" customFormat="1">
      <c r="A129" s="14"/>
      <c r="B129" s="253"/>
      <c r="C129" s="254"/>
      <c r="D129" s="241" t="s">
        <v>284</v>
      </c>
      <c r="E129" s="255" t="s">
        <v>19</v>
      </c>
      <c r="F129" s="256" t="s">
        <v>4778</v>
      </c>
      <c r="G129" s="254"/>
      <c r="H129" s="257">
        <v>680</v>
      </c>
      <c r="I129" s="258"/>
      <c r="J129" s="254"/>
      <c r="K129" s="254"/>
      <c r="L129" s="259"/>
      <c r="M129" s="260"/>
      <c r="N129" s="261"/>
      <c r="O129" s="261"/>
      <c r="P129" s="261"/>
      <c r="Q129" s="261"/>
      <c r="R129" s="261"/>
      <c r="S129" s="261"/>
      <c r="T129" s="262"/>
      <c r="U129" s="14"/>
      <c r="V129" s="14"/>
      <c r="W129" s="14"/>
      <c r="X129" s="14"/>
      <c r="Y129" s="14"/>
      <c r="Z129" s="14"/>
      <c r="AA129" s="14"/>
      <c r="AB129" s="14"/>
      <c r="AC129" s="14"/>
      <c r="AD129" s="14"/>
      <c r="AE129" s="14"/>
      <c r="AT129" s="263" t="s">
        <v>284</v>
      </c>
      <c r="AU129" s="263" t="s">
        <v>82</v>
      </c>
      <c r="AV129" s="14" t="s">
        <v>82</v>
      </c>
      <c r="AW129" s="14" t="s">
        <v>34</v>
      </c>
      <c r="AX129" s="14" t="s">
        <v>80</v>
      </c>
      <c r="AY129" s="263" t="s">
        <v>244</v>
      </c>
    </row>
    <row r="130" s="2" customFormat="1" ht="21.75" customHeight="1">
      <c r="A130" s="39"/>
      <c r="B130" s="40"/>
      <c r="C130" s="213" t="s">
        <v>8</v>
      </c>
      <c r="D130" s="213" t="s">
        <v>247</v>
      </c>
      <c r="E130" s="214" t="s">
        <v>4779</v>
      </c>
      <c r="F130" s="215" t="s">
        <v>4780</v>
      </c>
      <c r="G130" s="216" t="s">
        <v>250</v>
      </c>
      <c r="H130" s="217">
        <v>680</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252</v>
      </c>
      <c r="AT130" s="224" t="s">
        <v>247</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252</v>
      </c>
      <c r="BM130" s="224" t="s">
        <v>4781</v>
      </c>
    </row>
    <row r="131" s="14" customFormat="1">
      <c r="A131" s="14"/>
      <c r="B131" s="253"/>
      <c r="C131" s="254"/>
      <c r="D131" s="241" t="s">
        <v>284</v>
      </c>
      <c r="E131" s="255" t="s">
        <v>19</v>
      </c>
      <c r="F131" s="256" t="s">
        <v>4778</v>
      </c>
      <c r="G131" s="254"/>
      <c r="H131" s="257">
        <v>680</v>
      </c>
      <c r="I131" s="258"/>
      <c r="J131" s="254"/>
      <c r="K131" s="254"/>
      <c r="L131" s="259"/>
      <c r="M131" s="260"/>
      <c r="N131" s="261"/>
      <c r="O131" s="261"/>
      <c r="P131" s="261"/>
      <c r="Q131" s="261"/>
      <c r="R131" s="261"/>
      <c r="S131" s="261"/>
      <c r="T131" s="262"/>
      <c r="U131" s="14"/>
      <c r="V131" s="14"/>
      <c r="W131" s="14"/>
      <c r="X131" s="14"/>
      <c r="Y131" s="14"/>
      <c r="Z131" s="14"/>
      <c r="AA131" s="14"/>
      <c r="AB131" s="14"/>
      <c r="AC131" s="14"/>
      <c r="AD131" s="14"/>
      <c r="AE131" s="14"/>
      <c r="AT131" s="263" t="s">
        <v>284</v>
      </c>
      <c r="AU131" s="263" t="s">
        <v>82</v>
      </c>
      <c r="AV131" s="14" t="s">
        <v>82</v>
      </c>
      <c r="AW131" s="14" t="s">
        <v>34</v>
      </c>
      <c r="AX131" s="14" t="s">
        <v>80</v>
      </c>
      <c r="AY131" s="263" t="s">
        <v>244</v>
      </c>
    </row>
    <row r="132" s="2" customFormat="1" ht="44.25" customHeight="1">
      <c r="A132" s="39"/>
      <c r="B132" s="40"/>
      <c r="C132" s="213" t="s">
        <v>322</v>
      </c>
      <c r="D132" s="213" t="s">
        <v>247</v>
      </c>
      <c r="E132" s="214" t="s">
        <v>1757</v>
      </c>
      <c r="F132" s="215" t="s">
        <v>1758</v>
      </c>
      <c r="G132" s="216" t="s">
        <v>258</v>
      </c>
      <c r="H132" s="217">
        <v>4</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391</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391</v>
      </c>
      <c r="BM132" s="224" t="s">
        <v>4782</v>
      </c>
    </row>
    <row r="133" s="2" customFormat="1" ht="24.15" customHeight="1">
      <c r="A133" s="39"/>
      <c r="B133" s="40"/>
      <c r="C133" s="231" t="s">
        <v>327</v>
      </c>
      <c r="D133" s="231" t="s">
        <v>241</v>
      </c>
      <c r="E133" s="232" t="s">
        <v>4783</v>
      </c>
      <c r="F133" s="233" t="s">
        <v>4784</v>
      </c>
      <c r="G133" s="234" t="s">
        <v>250</v>
      </c>
      <c r="H133" s="235">
        <v>20</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364</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4785</v>
      </c>
    </row>
    <row r="134" s="2" customFormat="1" ht="37.8" customHeight="1">
      <c r="A134" s="39"/>
      <c r="B134" s="40"/>
      <c r="C134" s="213" t="s">
        <v>332</v>
      </c>
      <c r="D134" s="213" t="s">
        <v>247</v>
      </c>
      <c r="E134" s="214" t="s">
        <v>3007</v>
      </c>
      <c r="F134" s="215" t="s">
        <v>3008</v>
      </c>
      <c r="G134" s="216" t="s">
        <v>250</v>
      </c>
      <c r="H134" s="217">
        <v>20</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252</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252</v>
      </c>
      <c r="BM134" s="224" t="s">
        <v>4786</v>
      </c>
    </row>
    <row r="135" s="2" customFormat="1" ht="21.75" customHeight="1">
      <c r="A135" s="39"/>
      <c r="B135" s="40"/>
      <c r="C135" s="231" t="s">
        <v>252</v>
      </c>
      <c r="D135" s="231" t="s">
        <v>241</v>
      </c>
      <c r="E135" s="232" t="s">
        <v>2998</v>
      </c>
      <c r="F135" s="233" t="s">
        <v>2999</v>
      </c>
      <c r="G135" s="234" t="s">
        <v>258</v>
      </c>
      <c r="H135" s="235">
        <v>4</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4787</v>
      </c>
    </row>
    <row r="136" s="2" customFormat="1" ht="24.15" customHeight="1">
      <c r="A136" s="39"/>
      <c r="B136" s="40"/>
      <c r="C136" s="213" t="s">
        <v>411</v>
      </c>
      <c r="D136" s="213" t="s">
        <v>247</v>
      </c>
      <c r="E136" s="214" t="s">
        <v>3001</v>
      </c>
      <c r="F136" s="215" t="s">
        <v>3002</v>
      </c>
      <c r="G136" s="216" t="s">
        <v>258</v>
      </c>
      <c r="H136" s="217">
        <v>4</v>
      </c>
      <c r="I136" s="218"/>
      <c r="J136" s="219">
        <f>ROUND(I136*H136,2)</f>
        <v>0</v>
      </c>
      <c r="K136" s="215" t="s">
        <v>359</v>
      </c>
      <c r="L136" s="45"/>
      <c r="M136" s="220" t="s">
        <v>19</v>
      </c>
      <c r="N136" s="221"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391</v>
      </c>
      <c r="AT136" s="224" t="s">
        <v>247</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391</v>
      </c>
      <c r="BM136" s="224" t="s">
        <v>4788</v>
      </c>
    </row>
    <row r="137" s="12" customFormat="1" ht="22.8" customHeight="1">
      <c r="A137" s="12"/>
      <c r="B137" s="197"/>
      <c r="C137" s="198"/>
      <c r="D137" s="199" t="s">
        <v>72</v>
      </c>
      <c r="E137" s="211" t="s">
        <v>3223</v>
      </c>
      <c r="F137" s="211" t="s">
        <v>4789</v>
      </c>
      <c r="G137" s="198"/>
      <c r="H137" s="198"/>
      <c r="I137" s="201"/>
      <c r="J137" s="212">
        <f>BK137</f>
        <v>0</v>
      </c>
      <c r="K137" s="198"/>
      <c r="L137" s="203"/>
      <c r="M137" s="204"/>
      <c r="N137" s="205"/>
      <c r="O137" s="205"/>
      <c r="P137" s="206">
        <f>SUM(P138:P158)</f>
        <v>0</v>
      </c>
      <c r="Q137" s="205"/>
      <c r="R137" s="206">
        <f>SUM(R138:R158)</f>
        <v>0</v>
      </c>
      <c r="S137" s="205"/>
      <c r="T137" s="207">
        <f>SUM(T138:T158)</f>
        <v>0</v>
      </c>
      <c r="U137" s="12"/>
      <c r="V137" s="12"/>
      <c r="W137" s="12"/>
      <c r="X137" s="12"/>
      <c r="Y137" s="12"/>
      <c r="Z137" s="12"/>
      <c r="AA137" s="12"/>
      <c r="AB137" s="12"/>
      <c r="AC137" s="12"/>
      <c r="AD137" s="12"/>
      <c r="AE137" s="12"/>
      <c r="AR137" s="208" t="s">
        <v>80</v>
      </c>
      <c r="AT137" s="209" t="s">
        <v>72</v>
      </c>
      <c r="AU137" s="209" t="s">
        <v>80</v>
      </c>
      <c r="AY137" s="208" t="s">
        <v>244</v>
      </c>
      <c r="BK137" s="210">
        <f>SUM(BK138:BK158)</f>
        <v>0</v>
      </c>
    </row>
    <row r="138" s="2" customFormat="1" ht="16.5" customHeight="1">
      <c r="A138" s="39"/>
      <c r="B138" s="40"/>
      <c r="C138" s="231" t="s">
        <v>416</v>
      </c>
      <c r="D138" s="231" t="s">
        <v>241</v>
      </c>
      <c r="E138" s="232" t="s">
        <v>378</v>
      </c>
      <c r="F138" s="233" t="s">
        <v>379</v>
      </c>
      <c r="G138" s="234" t="s">
        <v>250</v>
      </c>
      <c r="H138" s="235">
        <v>200</v>
      </c>
      <c r="I138" s="236"/>
      <c r="J138" s="237">
        <f>ROUND(I138*H138,2)</f>
        <v>0</v>
      </c>
      <c r="K138" s="233" t="s">
        <v>359</v>
      </c>
      <c r="L138" s="238"/>
      <c r="M138" s="239" t="s">
        <v>19</v>
      </c>
      <c r="N138" s="240"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364</v>
      </c>
      <c r="AT138" s="224" t="s">
        <v>241</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4790</v>
      </c>
    </row>
    <row r="139" s="2" customFormat="1" ht="16.5" customHeight="1">
      <c r="A139" s="39"/>
      <c r="B139" s="40"/>
      <c r="C139" s="213" t="s">
        <v>420</v>
      </c>
      <c r="D139" s="213" t="s">
        <v>247</v>
      </c>
      <c r="E139" s="214" t="s">
        <v>4791</v>
      </c>
      <c r="F139" s="215" t="s">
        <v>4792</v>
      </c>
      <c r="G139" s="216" t="s">
        <v>250</v>
      </c>
      <c r="H139" s="217">
        <v>319</v>
      </c>
      <c r="I139" s="218"/>
      <c r="J139" s="219">
        <f>ROUND(I139*H139,2)</f>
        <v>0</v>
      </c>
      <c r="K139" s="215" t="s">
        <v>359</v>
      </c>
      <c r="L139" s="45"/>
      <c r="M139" s="220" t="s">
        <v>19</v>
      </c>
      <c r="N139" s="221"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252</v>
      </c>
      <c r="AT139" s="224" t="s">
        <v>247</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252</v>
      </c>
      <c r="BM139" s="224" t="s">
        <v>4793</v>
      </c>
    </row>
    <row r="140" s="2" customFormat="1">
      <c r="A140" s="39"/>
      <c r="B140" s="40"/>
      <c r="C140" s="41"/>
      <c r="D140" s="241" t="s">
        <v>282</v>
      </c>
      <c r="E140" s="41"/>
      <c r="F140" s="242" t="s">
        <v>4794</v>
      </c>
      <c r="G140" s="41"/>
      <c r="H140" s="41"/>
      <c r="I140" s="228"/>
      <c r="J140" s="41"/>
      <c r="K140" s="41"/>
      <c r="L140" s="45"/>
      <c r="M140" s="229"/>
      <c r="N140" s="230"/>
      <c r="O140" s="85"/>
      <c r="P140" s="85"/>
      <c r="Q140" s="85"/>
      <c r="R140" s="85"/>
      <c r="S140" s="85"/>
      <c r="T140" s="86"/>
      <c r="U140" s="39"/>
      <c r="V140" s="39"/>
      <c r="W140" s="39"/>
      <c r="X140" s="39"/>
      <c r="Y140" s="39"/>
      <c r="Z140" s="39"/>
      <c r="AA140" s="39"/>
      <c r="AB140" s="39"/>
      <c r="AC140" s="39"/>
      <c r="AD140" s="39"/>
      <c r="AE140" s="39"/>
      <c r="AT140" s="18" t="s">
        <v>282</v>
      </c>
      <c r="AU140" s="18" t="s">
        <v>82</v>
      </c>
    </row>
    <row r="141" s="13" customFormat="1">
      <c r="A141" s="13"/>
      <c r="B141" s="243"/>
      <c r="C141" s="244"/>
      <c r="D141" s="241" t="s">
        <v>284</v>
      </c>
      <c r="E141" s="245" t="s">
        <v>19</v>
      </c>
      <c r="F141" s="246" t="s">
        <v>4795</v>
      </c>
      <c r="G141" s="244"/>
      <c r="H141" s="245" t="s">
        <v>19</v>
      </c>
      <c r="I141" s="247"/>
      <c r="J141" s="244"/>
      <c r="K141" s="244"/>
      <c r="L141" s="248"/>
      <c r="M141" s="249"/>
      <c r="N141" s="250"/>
      <c r="O141" s="250"/>
      <c r="P141" s="250"/>
      <c r="Q141" s="250"/>
      <c r="R141" s="250"/>
      <c r="S141" s="250"/>
      <c r="T141" s="251"/>
      <c r="U141" s="13"/>
      <c r="V141" s="13"/>
      <c r="W141" s="13"/>
      <c r="X141" s="13"/>
      <c r="Y141" s="13"/>
      <c r="Z141" s="13"/>
      <c r="AA141" s="13"/>
      <c r="AB141" s="13"/>
      <c r="AC141" s="13"/>
      <c r="AD141" s="13"/>
      <c r="AE141" s="13"/>
      <c r="AT141" s="252" t="s">
        <v>284</v>
      </c>
      <c r="AU141" s="252" t="s">
        <v>82</v>
      </c>
      <c r="AV141" s="13" t="s">
        <v>80</v>
      </c>
      <c r="AW141" s="13" t="s">
        <v>34</v>
      </c>
      <c r="AX141" s="13" t="s">
        <v>73</v>
      </c>
      <c r="AY141" s="252" t="s">
        <v>244</v>
      </c>
    </row>
    <row r="142" s="14" customFormat="1">
      <c r="A142" s="14"/>
      <c r="B142" s="253"/>
      <c r="C142" s="254"/>
      <c r="D142" s="241" t="s">
        <v>284</v>
      </c>
      <c r="E142" s="255" t="s">
        <v>19</v>
      </c>
      <c r="F142" s="256" t="s">
        <v>1159</v>
      </c>
      <c r="G142" s="254"/>
      <c r="H142" s="257">
        <v>119</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73</v>
      </c>
      <c r="AY142" s="263" t="s">
        <v>244</v>
      </c>
    </row>
    <row r="143" s="13" customFormat="1">
      <c r="A143" s="13"/>
      <c r="B143" s="243"/>
      <c r="C143" s="244"/>
      <c r="D143" s="241" t="s">
        <v>284</v>
      </c>
      <c r="E143" s="245" t="s">
        <v>19</v>
      </c>
      <c r="F143" s="246" t="s">
        <v>4796</v>
      </c>
      <c r="G143" s="244"/>
      <c r="H143" s="245" t="s">
        <v>19</v>
      </c>
      <c r="I143" s="247"/>
      <c r="J143" s="244"/>
      <c r="K143" s="244"/>
      <c r="L143" s="248"/>
      <c r="M143" s="249"/>
      <c r="N143" s="250"/>
      <c r="O143" s="250"/>
      <c r="P143" s="250"/>
      <c r="Q143" s="250"/>
      <c r="R143" s="250"/>
      <c r="S143" s="250"/>
      <c r="T143" s="251"/>
      <c r="U143" s="13"/>
      <c r="V143" s="13"/>
      <c r="W143" s="13"/>
      <c r="X143" s="13"/>
      <c r="Y143" s="13"/>
      <c r="Z143" s="13"/>
      <c r="AA143" s="13"/>
      <c r="AB143" s="13"/>
      <c r="AC143" s="13"/>
      <c r="AD143" s="13"/>
      <c r="AE143" s="13"/>
      <c r="AT143" s="252" t="s">
        <v>284</v>
      </c>
      <c r="AU143" s="252" t="s">
        <v>82</v>
      </c>
      <c r="AV143" s="13" t="s">
        <v>80</v>
      </c>
      <c r="AW143" s="13" t="s">
        <v>34</v>
      </c>
      <c r="AX143" s="13" t="s">
        <v>73</v>
      </c>
      <c r="AY143" s="252" t="s">
        <v>244</v>
      </c>
    </row>
    <row r="144" s="14" customFormat="1">
      <c r="A144" s="14"/>
      <c r="B144" s="253"/>
      <c r="C144" s="254"/>
      <c r="D144" s="241" t="s">
        <v>284</v>
      </c>
      <c r="E144" s="255" t="s">
        <v>19</v>
      </c>
      <c r="F144" s="256" t="s">
        <v>1499</v>
      </c>
      <c r="G144" s="254"/>
      <c r="H144" s="257">
        <v>200</v>
      </c>
      <c r="I144" s="258"/>
      <c r="J144" s="254"/>
      <c r="K144" s="254"/>
      <c r="L144" s="259"/>
      <c r="M144" s="260"/>
      <c r="N144" s="261"/>
      <c r="O144" s="261"/>
      <c r="P144" s="261"/>
      <c r="Q144" s="261"/>
      <c r="R144" s="261"/>
      <c r="S144" s="261"/>
      <c r="T144" s="262"/>
      <c r="U144" s="14"/>
      <c r="V144" s="14"/>
      <c r="W144" s="14"/>
      <c r="X144" s="14"/>
      <c r="Y144" s="14"/>
      <c r="Z144" s="14"/>
      <c r="AA144" s="14"/>
      <c r="AB144" s="14"/>
      <c r="AC144" s="14"/>
      <c r="AD144" s="14"/>
      <c r="AE144" s="14"/>
      <c r="AT144" s="263" t="s">
        <v>284</v>
      </c>
      <c r="AU144" s="263" t="s">
        <v>82</v>
      </c>
      <c r="AV144" s="14" t="s">
        <v>82</v>
      </c>
      <c r="AW144" s="14" t="s">
        <v>34</v>
      </c>
      <c r="AX144" s="14" t="s">
        <v>73</v>
      </c>
      <c r="AY144" s="263" t="s">
        <v>244</v>
      </c>
    </row>
    <row r="145" s="15" customFormat="1">
      <c r="A145" s="15"/>
      <c r="B145" s="264"/>
      <c r="C145" s="265"/>
      <c r="D145" s="241" t="s">
        <v>284</v>
      </c>
      <c r="E145" s="266" t="s">
        <v>19</v>
      </c>
      <c r="F145" s="267" t="s">
        <v>287</v>
      </c>
      <c r="G145" s="265"/>
      <c r="H145" s="268">
        <v>319</v>
      </c>
      <c r="I145" s="269"/>
      <c r="J145" s="265"/>
      <c r="K145" s="265"/>
      <c r="L145" s="270"/>
      <c r="M145" s="271"/>
      <c r="N145" s="272"/>
      <c r="O145" s="272"/>
      <c r="P145" s="272"/>
      <c r="Q145" s="272"/>
      <c r="R145" s="272"/>
      <c r="S145" s="272"/>
      <c r="T145" s="273"/>
      <c r="U145" s="15"/>
      <c r="V145" s="15"/>
      <c r="W145" s="15"/>
      <c r="X145" s="15"/>
      <c r="Y145" s="15"/>
      <c r="Z145" s="15"/>
      <c r="AA145" s="15"/>
      <c r="AB145" s="15"/>
      <c r="AC145" s="15"/>
      <c r="AD145" s="15"/>
      <c r="AE145" s="15"/>
      <c r="AT145" s="274" t="s">
        <v>284</v>
      </c>
      <c r="AU145" s="274" t="s">
        <v>82</v>
      </c>
      <c r="AV145" s="15" t="s">
        <v>264</v>
      </c>
      <c r="AW145" s="15" t="s">
        <v>34</v>
      </c>
      <c r="AX145" s="15" t="s">
        <v>80</v>
      </c>
      <c r="AY145" s="274" t="s">
        <v>244</v>
      </c>
    </row>
    <row r="146" s="2" customFormat="1" ht="21.75" customHeight="1">
      <c r="A146" s="39"/>
      <c r="B146" s="40"/>
      <c r="C146" s="231" t="s">
        <v>424</v>
      </c>
      <c r="D146" s="231" t="s">
        <v>241</v>
      </c>
      <c r="E146" s="232" t="s">
        <v>4797</v>
      </c>
      <c r="F146" s="233" t="s">
        <v>4798</v>
      </c>
      <c r="G146" s="234" t="s">
        <v>250</v>
      </c>
      <c r="H146" s="235">
        <v>603</v>
      </c>
      <c r="I146" s="236"/>
      <c r="J146" s="237">
        <f>ROUND(I146*H146,2)</f>
        <v>0</v>
      </c>
      <c r="K146" s="233" t="s">
        <v>359</v>
      </c>
      <c r="L146" s="238"/>
      <c r="M146" s="239" t="s">
        <v>19</v>
      </c>
      <c r="N146" s="240"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364</v>
      </c>
      <c r="AT146" s="224" t="s">
        <v>241</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4799</v>
      </c>
    </row>
    <row r="147" s="14" customFormat="1">
      <c r="A147" s="14"/>
      <c r="B147" s="253"/>
      <c r="C147" s="254"/>
      <c r="D147" s="241" t="s">
        <v>284</v>
      </c>
      <c r="E147" s="255" t="s">
        <v>19</v>
      </c>
      <c r="F147" s="256" t="s">
        <v>4800</v>
      </c>
      <c r="G147" s="254"/>
      <c r="H147" s="257">
        <v>603</v>
      </c>
      <c r="I147" s="258"/>
      <c r="J147" s="254"/>
      <c r="K147" s="254"/>
      <c r="L147" s="259"/>
      <c r="M147" s="260"/>
      <c r="N147" s="261"/>
      <c r="O147" s="261"/>
      <c r="P147" s="261"/>
      <c r="Q147" s="261"/>
      <c r="R147" s="261"/>
      <c r="S147" s="261"/>
      <c r="T147" s="262"/>
      <c r="U147" s="14"/>
      <c r="V147" s="14"/>
      <c r="W147" s="14"/>
      <c r="X147" s="14"/>
      <c r="Y147" s="14"/>
      <c r="Z147" s="14"/>
      <c r="AA147" s="14"/>
      <c r="AB147" s="14"/>
      <c r="AC147" s="14"/>
      <c r="AD147" s="14"/>
      <c r="AE147" s="14"/>
      <c r="AT147" s="263" t="s">
        <v>284</v>
      </c>
      <c r="AU147" s="263" t="s">
        <v>82</v>
      </c>
      <c r="AV147" s="14" t="s">
        <v>82</v>
      </c>
      <c r="AW147" s="14" t="s">
        <v>34</v>
      </c>
      <c r="AX147" s="14" t="s">
        <v>80</v>
      </c>
      <c r="AY147" s="263" t="s">
        <v>244</v>
      </c>
    </row>
    <row r="148" s="2" customFormat="1" ht="16.5" customHeight="1">
      <c r="A148" s="39"/>
      <c r="B148" s="40"/>
      <c r="C148" s="213" t="s">
        <v>7</v>
      </c>
      <c r="D148" s="213" t="s">
        <v>247</v>
      </c>
      <c r="E148" s="214" t="s">
        <v>4801</v>
      </c>
      <c r="F148" s="215" t="s">
        <v>4802</v>
      </c>
      <c r="G148" s="216" t="s">
        <v>250</v>
      </c>
      <c r="H148" s="217">
        <v>403</v>
      </c>
      <c r="I148" s="218"/>
      <c r="J148" s="219">
        <f>ROUND(I148*H148,2)</f>
        <v>0</v>
      </c>
      <c r="K148" s="215" t="s">
        <v>359</v>
      </c>
      <c r="L148" s="45"/>
      <c r="M148" s="220" t="s">
        <v>19</v>
      </c>
      <c r="N148" s="221"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80</v>
      </c>
      <c r="AT148" s="224" t="s">
        <v>247</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80</v>
      </c>
      <c r="BM148" s="224" t="s">
        <v>4803</v>
      </c>
    </row>
    <row r="149" s="2" customFormat="1">
      <c r="A149" s="39"/>
      <c r="B149" s="40"/>
      <c r="C149" s="41"/>
      <c r="D149" s="241" t="s">
        <v>282</v>
      </c>
      <c r="E149" s="41"/>
      <c r="F149" s="242" t="s">
        <v>4804</v>
      </c>
      <c r="G149" s="41"/>
      <c r="H149" s="41"/>
      <c r="I149" s="228"/>
      <c r="J149" s="41"/>
      <c r="K149" s="41"/>
      <c r="L149" s="45"/>
      <c r="M149" s="229"/>
      <c r="N149" s="230"/>
      <c r="O149" s="85"/>
      <c r="P149" s="85"/>
      <c r="Q149" s="85"/>
      <c r="R149" s="85"/>
      <c r="S149" s="85"/>
      <c r="T149" s="86"/>
      <c r="U149" s="39"/>
      <c r="V149" s="39"/>
      <c r="W149" s="39"/>
      <c r="X149" s="39"/>
      <c r="Y149" s="39"/>
      <c r="Z149" s="39"/>
      <c r="AA149" s="39"/>
      <c r="AB149" s="39"/>
      <c r="AC149" s="39"/>
      <c r="AD149" s="39"/>
      <c r="AE149" s="39"/>
      <c r="AT149" s="18" t="s">
        <v>282</v>
      </c>
      <c r="AU149" s="18" t="s">
        <v>82</v>
      </c>
    </row>
    <row r="150" s="2" customFormat="1" ht="16.5" customHeight="1">
      <c r="A150" s="39"/>
      <c r="B150" s="40"/>
      <c r="C150" s="231" t="s">
        <v>431</v>
      </c>
      <c r="D150" s="231" t="s">
        <v>241</v>
      </c>
      <c r="E150" s="232" t="s">
        <v>4805</v>
      </c>
      <c r="F150" s="233" t="s">
        <v>4806</v>
      </c>
      <c r="G150" s="234" t="s">
        <v>258</v>
      </c>
      <c r="H150" s="235">
        <v>7</v>
      </c>
      <c r="I150" s="236"/>
      <c r="J150" s="237">
        <f>ROUND(I150*H150,2)</f>
        <v>0</v>
      </c>
      <c r="K150" s="233" t="s">
        <v>359</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4807</v>
      </c>
    </row>
    <row r="151" s="2" customFormat="1" ht="16.5" customHeight="1">
      <c r="A151" s="39"/>
      <c r="B151" s="40"/>
      <c r="C151" s="231" t="s">
        <v>437</v>
      </c>
      <c r="D151" s="231" t="s">
        <v>241</v>
      </c>
      <c r="E151" s="232" t="s">
        <v>4808</v>
      </c>
      <c r="F151" s="233" t="s">
        <v>4809</v>
      </c>
      <c r="G151" s="234" t="s">
        <v>258</v>
      </c>
      <c r="H151" s="235">
        <v>3</v>
      </c>
      <c r="I151" s="236"/>
      <c r="J151" s="237">
        <f>ROUND(I151*H151,2)</f>
        <v>0</v>
      </c>
      <c r="K151" s="233" t="s">
        <v>359</v>
      </c>
      <c r="L151" s="238"/>
      <c r="M151" s="239" t="s">
        <v>19</v>
      </c>
      <c r="N151" s="240"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364</v>
      </c>
      <c r="AT151" s="224" t="s">
        <v>241</v>
      </c>
      <c r="AU151" s="224" t="s">
        <v>82</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279</v>
      </c>
      <c r="BM151" s="224" t="s">
        <v>4810</v>
      </c>
    </row>
    <row r="152" s="2" customFormat="1" ht="16.5" customHeight="1">
      <c r="A152" s="39"/>
      <c r="B152" s="40"/>
      <c r="C152" s="231" t="s">
        <v>442</v>
      </c>
      <c r="D152" s="231" t="s">
        <v>241</v>
      </c>
      <c r="E152" s="232" t="s">
        <v>779</v>
      </c>
      <c r="F152" s="233" t="s">
        <v>780</v>
      </c>
      <c r="G152" s="234" t="s">
        <v>258</v>
      </c>
      <c r="H152" s="235">
        <v>200</v>
      </c>
      <c r="I152" s="236"/>
      <c r="J152" s="237">
        <f>ROUND(I152*H152,2)</f>
        <v>0</v>
      </c>
      <c r="K152" s="233" t="s">
        <v>359</v>
      </c>
      <c r="L152" s="238"/>
      <c r="M152" s="239" t="s">
        <v>19</v>
      </c>
      <c r="N152" s="240"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364</v>
      </c>
      <c r="AT152" s="224" t="s">
        <v>241</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279</v>
      </c>
      <c r="BM152" s="224" t="s">
        <v>4811</v>
      </c>
    </row>
    <row r="153" s="2" customFormat="1" ht="16.5" customHeight="1">
      <c r="A153" s="39"/>
      <c r="B153" s="40"/>
      <c r="C153" s="213" t="s">
        <v>446</v>
      </c>
      <c r="D153" s="213" t="s">
        <v>247</v>
      </c>
      <c r="E153" s="214" t="s">
        <v>4812</v>
      </c>
      <c r="F153" s="215" t="s">
        <v>4813</v>
      </c>
      <c r="G153" s="216" t="s">
        <v>250</v>
      </c>
      <c r="H153" s="217">
        <v>603</v>
      </c>
      <c r="I153" s="218"/>
      <c r="J153" s="219">
        <f>ROUND(I153*H153,2)</f>
        <v>0</v>
      </c>
      <c r="K153" s="215" t="s">
        <v>359</v>
      </c>
      <c r="L153" s="45"/>
      <c r="M153" s="220" t="s">
        <v>19</v>
      </c>
      <c r="N153" s="221"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80</v>
      </c>
      <c r="AT153" s="224" t="s">
        <v>247</v>
      </c>
      <c r="AU153" s="224" t="s">
        <v>82</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80</v>
      </c>
      <c r="BM153" s="224" t="s">
        <v>4814</v>
      </c>
    </row>
    <row r="154" s="2" customFormat="1" ht="16.5" customHeight="1">
      <c r="A154" s="39"/>
      <c r="B154" s="40"/>
      <c r="C154" s="231" t="s">
        <v>450</v>
      </c>
      <c r="D154" s="231" t="s">
        <v>241</v>
      </c>
      <c r="E154" s="232" t="s">
        <v>774</v>
      </c>
      <c r="F154" s="233" t="s">
        <v>775</v>
      </c>
      <c r="G154" s="234" t="s">
        <v>250</v>
      </c>
      <c r="H154" s="235">
        <v>403</v>
      </c>
      <c r="I154" s="236"/>
      <c r="J154" s="237">
        <f>ROUND(I154*H154,2)</f>
        <v>0</v>
      </c>
      <c r="K154" s="233" t="s">
        <v>359</v>
      </c>
      <c r="L154" s="238"/>
      <c r="M154" s="239" t="s">
        <v>19</v>
      </c>
      <c r="N154" s="240"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364</v>
      </c>
      <c r="AT154" s="224" t="s">
        <v>241</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279</v>
      </c>
      <c r="BM154" s="224" t="s">
        <v>4815</v>
      </c>
    </row>
    <row r="155" s="14" customFormat="1">
      <c r="A155" s="14"/>
      <c r="B155" s="253"/>
      <c r="C155" s="254"/>
      <c r="D155" s="241" t="s">
        <v>284</v>
      </c>
      <c r="E155" s="255" t="s">
        <v>19</v>
      </c>
      <c r="F155" s="256" t="s">
        <v>4816</v>
      </c>
      <c r="G155" s="254"/>
      <c r="H155" s="257">
        <v>403</v>
      </c>
      <c r="I155" s="258"/>
      <c r="J155" s="254"/>
      <c r="K155" s="254"/>
      <c r="L155" s="259"/>
      <c r="M155" s="260"/>
      <c r="N155" s="261"/>
      <c r="O155" s="261"/>
      <c r="P155" s="261"/>
      <c r="Q155" s="261"/>
      <c r="R155" s="261"/>
      <c r="S155" s="261"/>
      <c r="T155" s="262"/>
      <c r="U155" s="14"/>
      <c r="V155" s="14"/>
      <c r="W155" s="14"/>
      <c r="X155" s="14"/>
      <c r="Y155" s="14"/>
      <c r="Z155" s="14"/>
      <c r="AA155" s="14"/>
      <c r="AB155" s="14"/>
      <c r="AC155" s="14"/>
      <c r="AD155" s="14"/>
      <c r="AE155" s="14"/>
      <c r="AT155" s="263" t="s">
        <v>284</v>
      </c>
      <c r="AU155" s="263" t="s">
        <v>82</v>
      </c>
      <c r="AV155" s="14" t="s">
        <v>82</v>
      </c>
      <c r="AW155" s="14" t="s">
        <v>34</v>
      </c>
      <c r="AX155" s="14" t="s">
        <v>80</v>
      </c>
      <c r="AY155" s="263" t="s">
        <v>244</v>
      </c>
    </row>
    <row r="156" s="2" customFormat="1" ht="16.5" customHeight="1">
      <c r="A156" s="39"/>
      <c r="B156" s="40"/>
      <c r="C156" s="231" t="s">
        <v>454</v>
      </c>
      <c r="D156" s="231" t="s">
        <v>241</v>
      </c>
      <c r="E156" s="232" t="s">
        <v>4817</v>
      </c>
      <c r="F156" s="233" t="s">
        <v>4818</v>
      </c>
      <c r="G156" s="234" t="s">
        <v>258</v>
      </c>
      <c r="H156" s="235">
        <v>23</v>
      </c>
      <c r="I156" s="236"/>
      <c r="J156" s="237">
        <f>ROUND(I156*H156,2)</f>
        <v>0</v>
      </c>
      <c r="K156" s="233" t="s">
        <v>359</v>
      </c>
      <c r="L156" s="238"/>
      <c r="M156" s="239" t="s">
        <v>19</v>
      </c>
      <c r="N156" s="240"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364</v>
      </c>
      <c r="AT156" s="224" t="s">
        <v>241</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279</v>
      </c>
      <c r="BM156" s="224" t="s">
        <v>4819</v>
      </c>
    </row>
    <row r="157" s="2" customFormat="1" ht="24.15" customHeight="1">
      <c r="A157" s="39"/>
      <c r="B157" s="40"/>
      <c r="C157" s="213" t="s">
        <v>458</v>
      </c>
      <c r="D157" s="213" t="s">
        <v>247</v>
      </c>
      <c r="E157" s="214" t="s">
        <v>372</v>
      </c>
      <c r="F157" s="215" t="s">
        <v>373</v>
      </c>
      <c r="G157" s="216" t="s">
        <v>258</v>
      </c>
      <c r="H157" s="217">
        <v>23</v>
      </c>
      <c r="I157" s="218"/>
      <c r="J157" s="219">
        <f>ROUND(I157*H157,2)</f>
        <v>0</v>
      </c>
      <c r="K157" s="215" t="s">
        <v>359</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80</v>
      </c>
      <c r="AT157" s="224" t="s">
        <v>247</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80</v>
      </c>
      <c r="BM157" s="224" t="s">
        <v>4820</v>
      </c>
    </row>
    <row r="158" s="2" customFormat="1">
      <c r="A158" s="39"/>
      <c r="B158" s="40"/>
      <c r="C158" s="41"/>
      <c r="D158" s="241" t="s">
        <v>282</v>
      </c>
      <c r="E158" s="41"/>
      <c r="F158" s="242" t="s">
        <v>4821</v>
      </c>
      <c r="G158" s="41"/>
      <c r="H158" s="41"/>
      <c r="I158" s="228"/>
      <c r="J158" s="41"/>
      <c r="K158" s="41"/>
      <c r="L158" s="45"/>
      <c r="M158" s="229"/>
      <c r="N158" s="230"/>
      <c r="O158" s="85"/>
      <c r="P158" s="85"/>
      <c r="Q158" s="85"/>
      <c r="R158" s="85"/>
      <c r="S158" s="85"/>
      <c r="T158" s="86"/>
      <c r="U158" s="39"/>
      <c r="V158" s="39"/>
      <c r="W158" s="39"/>
      <c r="X158" s="39"/>
      <c r="Y158" s="39"/>
      <c r="Z158" s="39"/>
      <c r="AA158" s="39"/>
      <c r="AB158" s="39"/>
      <c r="AC158" s="39"/>
      <c r="AD158" s="39"/>
      <c r="AE158" s="39"/>
      <c r="AT158" s="18" t="s">
        <v>282</v>
      </c>
      <c r="AU158" s="18" t="s">
        <v>82</v>
      </c>
    </row>
    <row r="159" s="12" customFormat="1" ht="22.8" customHeight="1">
      <c r="A159" s="12"/>
      <c r="B159" s="197"/>
      <c r="C159" s="198"/>
      <c r="D159" s="199" t="s">
        <v>72</v>
      </c>
      <c r="E159" s="211" t="s">
        <v>3263</v>
      </c>
      <c r="F159" s="211" t="s">
        <v>667</v>
      </c>
      <c r="G159" s="198"/>
      <c r="H159" s="198"/>
      <c r="I159" s="201"/>
      <c r="J159" s="212">
        <f>BK159</f>
        <v>0</v>
      </c>
      <c r="K159" s="198"/>
      <c r="L159" s="203"/>
      <c r="M159" s="204"/>
      <c r="N159" s="205"/>
      <c r="O159" s="205"/>
      <c r="P159" s="206">
        <f>SUM(P160:P169)</f>
        <v>0</v>
      </c>
      <c r="Q159" s="205"/>
      <c r="R159" s="206">
        <f>SUM(R160:R169)</f>
        <v>0</v>
      </c>
      <c r="S159" s="205"/>
      <c r="T159" s="207">
        <f>SUM(T160:T169)</f>
        <v>0</v>
      </c>
      <c r="U159" s="12"/>
      <c r="V159" s="12"/>
      <c r="W159" s="12"/>
      <c r="X159" s="12"/>
      <c r="Y159" s="12"/>
      <c r="Z159" s="12"/>
      <c r="AA159" s="12"/>
      <c r="AB159" s="12"/>
      <c r="AC159" s="12"/>
      <c r="AD159" s="12"/>
      <c r="AE159" s="12"/>
      <c r="AR159" s="208" t="s">
        <v>80</v>
      </c>
      <c r="AT159" s="209" t="s">
        <v>72</v>
      </c>
      <c r="AU159" s="209" t="s">
        <v>80</v>
      </c>
      <c r="AY159" s="208" t="s">
        <v>244</v>
      </c>
      <c r="BK159" s="210">
        <f>SUM(BK160:BK169)</f>
        <v>0</v>
      </c>
    </row>
    <row r="160" s="2" customFormat="1" ht="16.5" customHeight="1">
      <c r="A160" s="39"/>
      <c r="B160" s="40"/>
      <c r="C160" s="231" t="s">
        <v>462</v>
      </c>
      <c r="D160" s="231" t="s">
        <v>241</v>
      </c>
      <c r="E160" s="232" t="s">
        <v>939</v>
      </c>
      <c r="F160" s="233" t="s">
        <v>940</v>
      </c>
      <c r="G160" s="234" t="s">
        <v>250</v>
      </c>
      <c r="H160" s="235">
        <v>50</v>
      </c>
      <c r="I160" s="236"/>
      <c r="J160" s="237">
        <f>ROUND(I160*H160,2)</f>
        <v>0</v>
      </c>
      <c r="K160" s="233" t="s">
        <v>359</v>
      </c>
      <c r="L160" s="238"/>
      <c r="M160" s="239" t="s">
        <v>19</v>
      </c>
      <c r="N160" s="240"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364</v>
      </c>
      <c r="AT160" s="224" t="s">
        <v>241</v>
      </c>
      <c r="AU160" s="224" t="s">
        <v>82</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279</v>
      </c>
      <c r="BM160" s="224" t="s">
        <v>4822</v>
      </c>
    </row>
    <row r="161" s="2" customFormat="1" ht="16.5" customHeight="1">
      <c r="A161" s="39"/>
      <c r="B161" s="40"/>
      <c r="C161" s="231" t="s">
        <v>466</v>
      </c>
      <c r="D161" s="231" t="s">
        <v>241</v>
      </c>
      <c r="E161" s="232" t="s">
        <v>4823</v>
      </c>
      <c r="F161" s="233" t="s">
        <v>4824</v>
      </c>
      <c r="G161" s="234" t="s">
        <v>250</v>
      </c>
      <c r="H161" s="235">
        <v>8</v>
      </c>
      <c r="I161" s="236"/>
      <c r="J161" s="237">
        <f>ROUND(I161*H161,2)</f>
        <v>0</v>
      </c>
      <c r="K161" s="233" t="s">
        <v>359</v>
      </c>
      <c r="L161" s="238"/>
      <c r="M161" s="239" t="s">
        <v>19</v>
      </c>
      <c r="N161" s="240"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364</v>
      </c>
      <c r="AT161" s="224" t="s">
        <v>241</v>
      </c>
      <c r="AU161" s="224" t="s">
        <v>82</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279</v>
      </c>
      <c r="BM161" s="224" t="s">
        <v>4825</v>
      </c>
    </row>
    <row r="162" s="2" customFormat="1" ht="44.25" customHeight="1">
      <c r="A162" s="39"/>
      <c r="B162" s="40"/>
      <c r="C162" s="213" t="s">
        <v>470</v>
      </c>
      <c r="D162" s="213" t="s">
        <v>247</v>
      </c>
      <c r="E162" s="214" t="s">
        <v>948</v>
      </c>
      <c r="F162" s="215" t="s">
        <v>949</v>
      </c>
      <c r="G162" s="216" t="s">
        <v>250</v>
      </c>
      <c r="H162" s="217">
        <v>50</v>
      </c>
      <c r="I162" s="218"/>
      <c r="J162" s="219">
        <f>ROUND(I162*H162,2)</f>
        <v>0</v>
      </c>
      <c r="K162" s="215" t="s">
        <v>359</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264</v>
      </c>
      <c r="AT162" s="224" t="s">
        <v>247</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264</v>
      </c>
      <c r="BM162" s="224" t="s">
        <v>4826</v>
      </c>
    </row>
    <row r="163" s="2" customFormat="1" ht="16.5" customHeight="1">
      <c r="A163" s="39"/>
      <c r="B163" s="40"/>
      <c r="C163" s="231" t="s">
        <v>474</v>
      </c>
      <c r="D163" s="231" t="s">
        <v>241</v>
      </c>
      <c r="E163" s="232" t="s">
        <v>4827</v>
      </c>
      <c r="F163" s="233" t="s">
        <v>4828</v>
      </c>
      <c r="G163" s="234" t="s">
        <v>258</v>
      </c>
      <c r="H163" s="235">
        <v>18</v>
      </c>
      <c r="I163" s="236"/>
      <c r="J163" s="237">
        <f>ROUND(I163*H163,2)</f>
        <v>0</v>
      </c>
      <c r="K163" s="233" t="s">
        <v>359</v>
      </c>
      <c r="L163" s="238"/>
      <c r="M163" s="239" t="s">
        <v>19</v>
      </c>
      <c r="N163" s="240" t="s">
        <v>44</v>
      </c>
      <c r="O163" s="85"/>
      <c r="P163" s="222">
        <f>O163*H163</f>
        <v>0</v>
      </c>
      <c r="Q163" s="222">
        <v>0</v>
      </c>
      <c r="R163" s="222">
        <f>Q163*H163</f>
        <v>0</v>
      </c>
      <c r="S163" s="222">
        <v>0</v>
      </c>
      <c r="T163" s="223">
        <f>S163*H163</f>
        <v>0</v>
      </c>
      <c r="U163" s="39"/>
      <c r="V163" s="39"/>
      <c r="W163" s="39"/>
      <c r="X163" s="39"/>
      <c r="Y163" s="39"/>
      <c r="Z163" s="39"/>
      <c r="AA163" s="39"/>
      <c r="AB163" s="39"/>
      <c r="AC163" s="39"/>
      <c r="AD163" s="39"/>
      <c r="AE163" s="39"/>
      <c r="AR163" s="224" t="s">
        <v>364</v>
      </c>
      <c r="AT163" s="224" t="s">
        <v>241</v>
      </c>
      <c r="AU163" s="224" t="s">
        <v>82</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279</v>
      </c>
      <c r="BM163" s="224" t="s">
        <v>4829</v>
      </c>
    </row>
    <row r="164" s="14" customFormat="1">
      <c r="A164" s="14"/>
      <c r="B164" s="253"/>
      <c r="C164" s="254"/>
      <c r="D164" s="241" t="s">
        <v>284</v>
      </c>
      <c r="E164" s="255" t="s">
        <v>19</v>
      </c>
      <c r="F164" s="256" t="s">
        <v>4830</v>
      </c>
      <c r="G164" s="254"/>
      <c r="H164" s="257">
        <v>18</v>
      </c>
      <c r="I164" s="258"/>
      <c r="J164" s="254"/>
      <c r="K164" s="254"/>
      <c r="L164" s="259"/>
      <c r="M164" s="260"/>
      <c r="N164" s="261"/>
      <c r="O164" s="261"/>
      <c r="P164" s="261"/>
      <c r="Q164" s="261"/>
      <c r="R164" s="261"/>
      <c r="S164" s="261"/>
      <c r="T164" s="262"/>
      <c r="U164" s="14"/>
      <c r="V164" s="14"/>
      <c r="W164" s="14"/>
      <c r="X164" s="14"/>
      <c r="Y164" s="14"/>
      <c r="Z164" s="14"/>
      <c r="AA164" s="14"/>
      <c r="AB164" s="14"/>
      <c r="AC164" s="14"/>
      <c r="AD164" s="14"/>
      <c r="AE164" s="14"/>
      <c r="AT164" s="263" t="s">
        <v>284</v>
      </c>
      <c r="AU164" s="263" t="s">
        <v>82</v>
      </c>
      <c r="AV164" s="14" t="s">
        <v>82</v>
      </c>
      <c r="AW164" s="14" t="s">
        <v>34</v>
      </c>
      <c r="AX164" s="14" t="s">
        <v>80</v>
      </c>
      <c r="AY164" s="263" t="s">
        <v>244</v>
      </c>
    </row>
    <row r="165" s="2" customFormat="1" ht="24.15" customHeight="1">
      <c r="A165" s="39"/>
      <c r="B165" s="40"/>
      <c r="C165" s="213" t="s">
        <v>478</v>
      </c>
      <c r="D165" s="213" t="s">
        <v>247</v>
      </c>
      <c r="E165" s="214" t="s">
        <v>3435</v>
      </c>
      <c r="F165" s="215" t="s">
        <v>3436</v>
      </c>
      <c r="G165" s="216" t="s">
        <v>258</v>
      </c>
      <c r="H165" s="217">
        <v>18</v>
      </c>
      <c r="I165" s="218"/>
      <c r="J165" s="219">
        <f>ROUND(I165*H165,2)</f>
        <v>0</v>
      </c>
      <c r="K165" s="215" t="s">
        <v>359</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264</v>
      </c>
      <c r="AT165" s="224" t="s">
        <v>247</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264</v>
      </c>
      <c r="BM165" s="224" t="s">
        <v>4831</v>
      </c>
    </row>
    <row r="166" s="2" customFormat="1">
      <c r="A166" s="39"/>
      <c r="B166" s="40"/>
      <c r="C166" s="41"/>
      <c r="D166" s="241" t="s">
        <v>282</v>
      </c>
      <c r="E166" s="41"/>
      <c r="F166" s="242" t="s">
        <v>4832</v>
      </c>
      <c r="G166" s="41"/>
      <c r="H166" s="41"/>
      <c r="I166" s="228"/>
      <c r="J166" s="41"/>
      <c r="K166" s="41"/>
      <c r="L166" s="45"/>
      <c r="M166" s="229"/>
      <c r="N166" s="230"/>
      <c r="O166" s="85"/>
      <c r="P166" s="85"/>
      <c r="Q166" s="85"/>
      <c r="R166" s="85"/>
      <c r="S166" s="85"/>
      <c r="T166" s="86"/>
      <c r="U166" s="39"/>
      <c r="V166" s="39"/>
      <c r="W166" s="39"/>
      <c r="X166" s="39"/>
      <c r="Y166" s="39"/>
      <c r="Z166" s="39"/>
      <c r="AA166" s="39"/>
      <c r="AB166" s="39"/>
      <c r="AC166" s="39"/>
      <c r="AD166" s="39"/>
      <c r="AE166" s="39"/>
      <c r="AT166" s="18" t="s">
        <v>282</v>
      </c>
      <c r="AU166" s="18" t="s">
        <v>82</v>
      </c>
    </row>
    <row r="167" s="2" customFormat="1" ht="16.5" customHeight="1">
      <c r="A167" s="39"/>
      <c r="B167" s="40"/>
      <c r="C167" s="231" t="s">
        <v>482</v>
      </c>
      <c r="D167" s="231" t="s">
        <v>241</v>
      </c>
      <c r="E167" s="232" t="s">
        <v>3319</v>
      </c>
      <c r="F167" s="233" t="s">
        <v>3320</v>
      </c>
      <c r="G167" s="234" t="s">
        <v>258</v>
      </c>
      <c r="H167" s="235">
        <v>6</v>
      </c>
      <c r="I167" s="236"/>
      <c r="J167" s="237">
        <f>ROUND(I167*H167,2)</f>
        <v>0</v>
      </c>
      <c r="K167" s="233" t="s">
        <v>359</v>
      </c>
      <c r="L167" s="238"/>
      <c r="M167" s="239" t="s">
        <v>19</v>
      </c>
      <c r="N167" s="240"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364</v>
      </c>
      <c r="AT167" s="224" t="s">
        <v>241</v>
      </c>
      <c r="AU167" s="224" t="s">
        <v>82</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279</v>
      </c>
      <c r="BM167" s="224" t="s">
        <v>4833</v>
      </c>
    </row>
    <row r="168" s="2" customFormat="1" ht="16.5" customHeight="1">
      <c r="A168" s="39"/>
      <c r="B168" s="40"/>
      <c r="C168" s="231" t="s">
        <v>486</v>
      </c>
      <c r="D168" s="231" t="s">
        <v>241</v>
      </c>
      <c r="E168" s="232" t="s">
        <v>4416</v>
      </c>
      <c r="F168" s="233" t="s">
        <v>4417</v>
      </c>
      <c r="G168" s="234" t="s">
        <v>258</v>
      </c>
      <c r="H168" s="235">
        <v>2</v>
      </c>
      <c r="I168" s="236"/>
      <c r="J168" s="237">
        <f>ROUND(I168*H168,2)</f>
        <v>0</v>
      </c>
      <c r="K168" s="233" t="s">
        <v>359</v>
      </c>
      <c r="L168" s="238"/>
      <c r="M168" s="239" t="s">
        <v>19</v>
      </c>
      <c r="N168" s="240" t="s">
        <v>44</v>
      </c>
      <c r="O168" s="85"/>
      <c r="P168" s="222">
        <f>O168*H168</f>
        <v>0</v>
      </c>
      <c r="Q168" s="222">
        <v>0</v>
      </c>
      <c r="R168" s="222">
        <f>Q168*H168</f>
        <v>0</v>
      </c>
      <c r="S168" s="222">
        <v>0</v>
      </c>
      <c r="T168" s="223">
        <f>S168*H168</f>
        <v>0</v>
      </c>
      <c r="U168" s="39"/>
      <c r="V168" s="39"/>
      <c r="W168" s="39"/>
      <c r="X168" s="39"/>
      <c r="Y168" s="39"/>
      <c r="Z168" s="39"/>
      <c r="AA168" s="39"/>
      <c r="AB168" s="39"/>
      <c r="AC168" s="39"/>
      <c r="AD168" s="39"/>
      <c r="AE168" s="39"/>
      <c r="AR168" s="224" t="s">
        <v>364</v>
      </c>
      <c r="AT168" s="224" t="s">
        <v>241</v>
      </c>
      <c r="AU168" s="224" t="s">
        <v>82</v>
      </c>
      <c r="AY168" s="18" t="s">
        <v>244</v>
      </c>
      <c r="BE168" s="225">
        <f>IF(N168="základní",J168,0)</f>
        <v>0</v>
      </c>
      <c r="BF168" s="225">
        <f>IF(N168="snížená",J168,0)</f>
        <v>0</v>
      </c>
      <c r="BG168" s="225">
        <f>IF(N168="zákl. přenesená",J168,0)</f>
        <v>0</v>
      </c>
      <c r="BH168" s="225">
        <f>IF(N168="sníž. přenesená",J168,0)</f>
        <v>0</v>
      </c>
      <c r="BI168" s="225">
        <f>IF(N168="nulová",J168,0)</f>
        <v>0</v>
      </c>
      <c r="BJ168" s="18" t="s">
        <v>80</v>
      </c>
      <c r="BK168" s="225">
        <f>ROUND(I168*H168,2)</f>
        <v>0</v>
      </c>
      <c r="BL168" s="18" t="s">
        <v>279</v>
      </c>
      <c r="BM168" s="224" t="s">
        <v>4834</v>
      </c>
    </row>
    <row r="169" s="2" customFormat="1" ht="16.5" customHeight="1">
      <c r="A169" s="39"/>
      <c r="B169" s="40"/>
      <c r="C169" s="213" t="s">
        <v>490</v>
      </c>
      <c r="D169" s="213" t="s">
        <v>247</v>
      </c>
      <c r="E169" s="214" t="s">
        <v>3322</v>
      </c>
      <c r="F169" s="215" t="s">
        <v>3323</v>
      </c>
      <c r="G169" s="216" t="s">
        <v>258</v>
      </c>
      <c r="H169" s="217">
        <v>8</v>
      </c>
      <c r="I169" s="218"/>
      <c r="J169" s="219">
        <f>ROUND(I169*H169,2)</f>
        <v>0</v>
      </c>
      <c r="K169" s="215" t="s">
        <v>359</v>
      </c>
      <c r="L169" s="45"/>
      <c r="M169" s="220" t="s">
        <v>19</v>
      </c>
      <c r="N169" s="221"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264</v>
      </c>
      <c r="AT169" s="224" t="s">
        <v>247</v>
      </c>
      <c r="AU169" s="224" t="s">
        <v>82</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264</v>
      </c>
      <c r="BM169" s="224" t="s">
        <v>4835</v>
      </c>
    </row>
    <row r="170" s="12" customFormat="1" ht="25.92" customHeight="1">
      <c r="A170" s="12"/>
      <c r="B170" s="197"/>
      <c r="C170" s="198"/>
      <c r="D170" s="199" t="s">
        <v>72</v>
      </c>
      <c r="E170" s="200" t="s">
        <v>511</v>
      </c>
      <c r="F170" s="200" t="s">
        <v>4836</v>
      </c>
      <c r="G170" s="198"/>
      <c r="H170" s="198"/>
      <c r="I170" s="201"/>
      <c r="J170" s="202">
        <f>BK170</f>
        <v>0</v>
      </c>
      <c r="K170" s="198"/>
      <c r="L170" s="203"/>
      <c r="M170" s="204"/>
      <c r="N170" s="205"/>
      <c r="O170" s="205"/>
      <c r="P170" s="206">
        <f>P171+P180</f>
        <v>0</v>
      </c>
      <c r="Q170" s="205"/>
      <c r="R170" s="206">
        <f>R171+R180</f>
        <v>0</v>
      </c>
      <c r="S170" s="205"/>
      <c r="T170" s="207">
        <f>T171+T180</f>
        <v>0</v>
      </c>
      <c r="U170" s="12"/>
      <c r="V170" s="12"/>
      <c r="W170" s="12"/>
      <c r="X170" s="12"/>
      <c r="Y170" s="12"/>
      <c r="Z170" s="12"/>
      <c r="AA170" s="12"/>
      <c r="AB170" s="12"/>
      <c r="AC170" s="12"/>
      <c r="AD170" s="12"/>
      <c r="AE170" s="12"/>
      <c r="AR170" s="208" t="s">
        <v>80</v>
      </c>
      <c r="AT170" s="209" t="s">
        <v>72</v>
      </c>
      <c r="AU170" s="209" t="s">
        <v>73</v>
      </c>
      <c r="AY170" s="208" t="s">
        <v>244</v>
      </c>
      <c r="BK170" s="210">
        <f>BK171+BK180</f>
        <v>0</v>
      </c>
    </row>
    <row r="171" s="12" customFormat="1" ht="22.8" customHeight="1">
      <c r="A171" s="12"/>
      <c r="B171" s="197"/>
      <c r="C171" s="198"/>
      <c r="D171" s="199" t="s">
        <v>72</v>
      </c>
      <c r="E171" s="211" t="s">
        <v>4837</v>
      </c>
      <c r="F171" s="211" t="s">
        <v>4177</v>
      </c>
      <c r="G171" s="198"/>
      <c r="H171" s="198"/>
      <c r="I171" s="201"/>
      <c r="J171" s="212">
        <f>BK171</f>
        <v>0</v>
      </c>
      <c r="K171" s="198"/>
      <c r="L171" s="203"/>
      <c r="M171" s="204"/>
      <c r="N171" s="205"/>
      <c r="O171" s="205"/>
      <c r="P171" s="206">
        <f>SUM(P172:P179)</f>
        <v>0</v>
      </c>
      <c r="Q171" s="205"/>
      <c r="R171" s="206">
        <f>SUM(R172:R179)</f>
        <v>0</v>
      </c>
      <c r="S171" s="205"/>
      <c r="T171" s="207">
        <f>SUM(T172:T179)</f>
        <v>0</v>
      </c>
      <c r="U171" s="12"/>
      <c r="V171" s="12"/>
      <c r="W171" s="12"/>
      <c r="X171" s="12"/>
      <c r="Y171" s="12"/>
      <c r="Z171" s="12"/>
      <c r="AA171" s="12"/>
      <c r="AB171" s="12"/>
      <c r="AC171" s="12"/>
      <c r="AD171" s="12"/>
      <c r="AE171" s="12"/>
      <c r="AR171" s="208" t="s">
        <v>80</v>
      </c>
      <c r="AT171" s="209" t="s">
        <v>72</v>
      </c>
      <c r="AU171" s="209" t="s">
        <v>80</v>
      </c>
      <c r="AY171" s="208" t="s">
        <v>244</v>
      </c>
      <c r="BK171" s="210">
        <f>SUM(BK172:BK179)</f>
        <v>0</v>
      </c>
    </row>
    <row r="172" s="2" customFormat="1" ht="24.15" customHeight="1">
      <c r="A172" s="39"/>
      <c r="B172" s="40"/>
      <c r="C172" s="231" t="s">
        <v>494</v>
      </c>
      <c r="D172" s="231" t="s">
        <v>241</v>
      </c>
      <c r="E172" s="232" t="s">
        <v>4838</v>
      </c>
      <c r="F172" s="233" t="s">
        <v>4839</v>
      </c>
      <c r="G172" s="234" t="s">
        <v>258</v>
      </c>
      <c r="H172" s="235">
        <v>2</v>
      </c>
      <c r="I172" s="236"/>
      <c r="J172" s="237">
        <f>ROUND(I172*H172,2)</f>
        <v>0</v>
      </c>
      <c r="K172" s="233" t="s">
        <v>359</v>
      </c>
      <c r="L172" s="238"/>
      <c r="M172" s="239" t="s">
        <v>19</v>
      </c>
      <c r="N172" s="240"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440</v>
      </c>
      <c r="AT172" s="224" t="s">
        <v>241</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440</v>
      </c>
      <c r="BM172" s="224" t="s">
        <v>4840</v>
      </c>
    </row>
    <row r="173" s="2" customFormat="1" ht="33" customHeight="1">
      <c r="A173" s="39"/>
      <c r="B173" s="40"/>
      <c r="C173" s="213" t="s">
        <v>499</v>
      </c>
      <c r="D173" s="213" t="s">
        <v>247</v>
      </c>
      <c r="E173" s="214" t="s">
        <v>4841</v>
      </c>
      <c r="F173" s="215" t="s">
        <v>4842</v>
      </c>
      <c r="G173" s="216" t="s">
        <v>258</v>
      </c>
      <c r="H173" s="217">
        <v>2</v>
      </c>
      <c r="I173" s="218"/>
      <c r="J173" s="219">
        <f>ROUND(I173*H173,2)</f>
        <v>0</v>
      </c>
      <c r="K173" s="215" t="s">
        <v>359</v>
      </c>
      <c r="L173" s="45"/>
      <c r="M173" s="220" t="s">
        <v>19</v>
      </c>
      <c r="N173" s="221"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264</v>
      </c>
      <c r="AT173" s="224" t="s">
        <v>247</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264</v>
      </c>
      <c r="BM173" s="224" t="s">
        <v>4843</v>
      </c>
    </row>
    <row r="174" s="2" customFormat="1" ht="24.15" customHeight="1">
      <c r="A174" s="39"/>
      <c r="B174" s="40"/>
      <c r="C174" s="213" t="s">
        <v>503</v>
      </c>
      <c r="D174" s="213" t="s">
        <v>247</v>
      </c>
      <c r="E174" s="214" t="s">
        <v>4844</v>
      </c>
      <c r="F174" s="215" t="s">
        <v>4845</v>
      </c>
      <c r="G174" s="216" t="s">
        <v>258</v>
      </c>
      <c r="H174" s="217">
        <v>11</v>
      </c>
      <c r="I174" s="218"/>
      <c r="J174" s="219">
        <f>ROUND(I174*H174,2)</f>
        <v>0</v>
      </c>
      <c r="K174" s="215" t="s">
        <v>359</v>
      </c>
      <c r="L174" s="45"/>
      <c r="M174" s="220" t="s">
        <v>19</v>
      </c>
      <c r="N174" s="221" t="s">
        <v>44</v>
      </c>
      <c r="O174" s="85"/>
      <c r="P174" s="222">
        <f>O174*H174</f>
        <v>0</v>
      </c>
      <c r="Q174" s="222">
        <v>0</v>
      </c>
      <c r="R174" s="222">
        <f>Q174*H174</f>
        <v>0</v>
      </c>
      <c r="S174" s="222">
        <v>0</v>
      </c>
      <c r="T174" s="223">
        <f>S174*H174</f>
        <v>0</v>
      </c>
      <c r="U174" s="39"/>
      <c r="V174" s="39"/>
      <c r="W174" s="39"/>
      <c r="X174" s="39"/>
      <c r="Y174" s="39"/>
      <c r="Z174" s="39"/>
      <c r="AA174" s="39"/>
      <c r="AB174" s="39"/>
      <c r="AC174" s="39"/>
      <c r="AD174" s="39"/>
      <c r="AE174" s="39"/>
      <c r="AR174" s="224" t="s">
        <v>264</v>
      </c>
      <c r="AT174" s="224" t="s">
        <v>247</v>
      </c>
      <c r="AU174" s="224" t="s">
        <v>82</v>
      </c>
      <c r="AY174" s="18" t="s">
        <v>244</v>
      </c>
      <c r="BE174" s="225">
        <f>IF(N174="základní",J174,0)</f>
        <v>0</v>
      </c>
      <c r="BF174" s="225">
        <f>IF(N174="snížená",J174,0)</f>
        <v>0</v>
      </c>
      <c r="BG174" s="225">
        <f>IF(N174="zákl. přenesená",J174,0)</f>
        <v>0</v>
      </c>
      <c r="BH174" s="225">
        <f>IF(N174="sníž. přenesená",J174,0)</f>
        <v>0</v>
      </c>
      <c r="BI174" s="225">
        <f>IF(N174="nulová",J174,0)</f>
        <v>0</v>
      </c>
      <c r="BJ174" s="18" t="s">
        <v>80</v>
      </c>
      <c r="BK174" s="225">
        <f>ROUND(I174*H174,2)</f>
        <v>0</v>
      </c>
      <c r="BL174" s="18" t="s">
        <v>264</v>
      </c>
      <c r="BM174" s="224" t="s">
        <v>4846</v>
      </c>
    </row>
    <row r="175" s="2" customFormat="1">
      <c r="A175" s="39"/>
      <c r="B175" s="40"/>
      <c r="C175" s="41"/>
      <c r="D175" s="241" t="s">
        <v>282</v>
      </c>
      <c r="E175" s="41"/>
      <c r="F175" s="242" t="s">
        <v>4847</v>
      </c>
      <c r="G175" s="41"/>
      <c r="H175" s="41"/>
      <c r="I175" s="228"/>
      <c r="J175" s="41"/>
      <c r="K175" s="41"/>
      <c r="L175" s="45"/>
      <c r="M175" s="229"/>
      <c r="N175" s="230"/>
      <c r="O175" s="85"/>
      <c r="P175" s="85"/>
      <c r="Q175" s="85"/>
      <c r="R175" s="85"/>
      <c r="S175" s="85"/>
      <c r="T175" s="86"/>
      <c r="U175" s="39"/>
      <c r="V175" s="39"/>
      <c r="W175" s="39"/>
      <c r="X175" s="39"/>
      <c r="Y175" s="39"/>
      <c r="Z175" s="39"/>
      <c r="AA175" s="39"/>
      <c r="AB175" s="39"/>
      <c r="AC175" s="39"/>
      <c r="AD175" s="39"/>
      <c r="AE175" s="39"/>
      <c r="AT175" s="18" t="s">
        <v>282</v>
      </c>
      <c r="AU175" s="18" t="s">
        <v>82</v>
      </c>
    </row>
    <row r="176" s="2" customFormat="1" ht="16.5" customHeight="1">
      <c r="A176" s="39"/>
      <c r="B176" s="40"/>
      <c r="C176" s="231" t="s">
        <v>507</v>
      </c>
      <c r="D176" s="231" t="s">
        <v>241</v>
      </c>
      <c r="E176" s="232" t="s">
        <v>361</v>
      </c>
      <c r="F176" s="233" t="s">
        <v>362</v>
      </c>
      <c r="G176" s="234" t="s">
        <v>363</v>
      </c>
      <c r="H176" s="235">
        <v>0.33000000000000002</v>
      </c>
      <c r="I176" s="236"/>
      <c r="J176" s="237">
        <f>ROUND(I176*H176,2)</f>
        <v>0</v>
      </c>
      <c r="K176" s="233" t="s">
        <v>359</v>
      </c>
      <c r="L176" s="238"/>
      <c r="M176" s="239" t="s">
        <v>19</v>
      </c>
      <c r="N176" s="240" t="s">
        <v>44</v>
      </c>
      <c r="O176" s="85"/>
      <c r="P176" s="222">
        <f>O176*H176</f>
        <v>0</v>
      </c>
      <c r="Q176" s="222">
        <v>0</v>
      </c>
      <c r="R176" s="222">
        <f>Q176*H176</f>
        <v>0</v>
      </c>
      <c r="S176" s="222">
        <v>0</v>
      </c>
      <c r="T176" s="223">
        <f>S176*H176</f>
        <v>0</v>
      </c>
      <c r="U176" s="39"/>
      <c r="V176" s="39"/>
      <c r="W176" s="39"/>
      <c r="X176" s="39"/>
      <c r="Y176" s="39"/>
      <c r="Z176" s="39"/>
      <c r="AA176" s="39"/>
      <c r="AB176" s="39"/>
      <c r="AC176" s="39"/>
      <c r="AD176" s="39"/>
      <c r="AE176" s="39"/>
      <c r="AR176" s="224" t="s">
        <v>364</v>
      </c>
      <c r="AT176" s="224" t="s">
        <v>241</v>
      </c>
      <c r="AU176" s="224" t="s">
        <v>82</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279</v>
      </c>
      <c r="BM176" s="224" t="s">
        <v>4848</v>
      </c>
    </row>
    <row r="177" s="2" customFormat="1" ht="16.5" customHeight="1">
      <c r="A177" s="39"/>
      <c r="B177" s="40"/>
      <c r="C177" s="213" t="s">
        <v>513</v>
      </c>
      <c r="D177" s="213" t="s">
        <v>247</v>
      </c>
      <c r="E177" s="214" t="s">
        <v>357</v>
      </c>
      <c r="F177" s="215" t="s">
        <v>358</v>
      </c>
      <c r="G177" s="216" t="s">
        <v>258</v>
      </c>
      <c r="H177" s="217">
        <v>33</v>
      </c>
      <c r="I177" s="218"/>
      <c r="J177" s="219">
        <f>ROUND(I177*H177,2)</f>
        <v>0</v>
      </c>
      <c r="K177" s="215" t="s">
        <v>359</v>
      </c>
      <c r="L177" s="45"/>
      <c r="M177" s="220" t="s">
        <v>19</v>
      </c>
      <c r="N177" s="221"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80</v>
      </c>
      <c r="AT177" s="224" t="s">
        <v>247</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80</v>
      </c>
      <c r="BM177" s="224" t="s">
        <v>4849</v>
      </c>
    </row>
    <row r="178" s="2" customFormat="1" ht="16.5" customHeight="1">
      <c r="A178" s="39"/>
      <c r="B178" s="40"/>
      <c r="C178" s="213" t="s">
        <v>518</v>
      </c>
      <c r="D178" s="213" t="s">
        <v>247</v>
      </c>
      <c r="E178" s="214" t="s">
        <v>3093</v>
      </c>
      <c r="F178" s="215" t="s">
        <v>3094</v>
      </c>
      <c r="G178" s="216" t="s">
        <v>258</v>
      </c>
      <c r="H178" s="217">
        <v>1</v>
      </c>
      <c r="I178" s="218"/>
      <c r="J178" s="219">
        <f>ROUND(I178*H178,2)</f>
        <v>0</v>
      </c>
      <c r="K178" s="215" t="s">
        <v>359</v>
      </c>
      <c r="L178" s="45"/>
      <c r="M178" s="220" t="s">
        <v>19</v>
      </c>
      <c r="N178" s="221"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80</v>
      </c>
      <c r="AT178" s="224" t="s">
        <v>247</v>
      </c>
      <c r="AU178" s="224" t="s">
        <v>82</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80</v>
      </c>
      <c r="BM178" s="224" t="s">
        <v>4850</v>
      </c>
    </row>
    <row r="179" s="2" customFormat="1">
      <c r="A179" s="39"/>
      <c r="B179" s="40"/>
      <c r="C179" s="41"/>
      <c r="D179" s="241" t="s">
        <v>282</v>
      </c>
      <c r="E179" s="41"/>
      <c r="F179" s="242" t="s">
        <v>4851</v>
      </c>
      <c r="G179" s="41"/>
      <c r="H179" s="41"/>
      <c r="I179" s="228"/>
      <c r="J179" s="41"/>
      <c r="K179" s="41"/>
      <c r="L179" s="45"/>
      <c r="M179" s="229"/>
      <c r="N179" s="230"/>
      <c r="O179" s="85"/>
      <c r="P179" s="85"/>
      <c r="Q179" s="85"/>
      <c r="R179" s="85"/>
      <c r="S179" s="85"/>
      <c r="T179" s="86"/>
      <c r="U179" s="39"/>
      <c r="V179" s="39"/>
      <c r="W179" s="39"/>
      <c r="X179" s="39"/>
      <c r="Y179" s="39"/>
      <c r="Z179" s="39"/>
      <c r="AA179" s="39"/>
      <c r="AB179" s="39"/>
      <c r="AC179" s="39"/>
      <c r="AD179" s="39"/>
      <c r="AE179" s="39"/>
      <c r="AT179" s="18" t="s">
        <v>282</v>
      </c>
      <c r="AU179" s="18" t="s">
        <v>82</v>
      </c>
    </row>
    <row r="180" s="12" customFormat="1" ht="22.8" customHeight="1">
      <c r="A180" s="12"/>
      <c r="B180" s="197"/>
      <c r="C180" s="198"/>
      <c r="D180" s="199" t="s">
        <v>72</v>
      </c>
      <c r="E180" s="211" t="s">
        <v>4852</v>
      </c>
      <c r="F180" s="211" t="s">
        <v>4853</v>
      </c>
      <c r="G180" s="198"/>
      <c r="H180" s="198"/>
      <c r="I180" s="201"/>
      <c r="J180" s="212">
        <f>BK180</f>
        <v>0</v>
      </c>
      <c r="K180" s="198"/>
      <c r="L180" s="203"/>
      <c r="M180" s="204"/>
      <c r="N180" s="205"/>
      <c r="O180" s="205"/>
      <c r="P180" s="206">
        <f>SUM(P181:P207)</f>
        <v>0</v>
      </c>
      <c r="Q180" s="205"/>
      <c r="R180" s="206">
        <f>SUM(R181:R207)</f>
        <v>0</v>
      </c>
      <c r="S180" s="205"/>
      <c r="T180" s="207">
        <f>SUM(T181:T207)</f>
        <v>0</v>
      </c>
      <c r="U180" s="12"/>
      <c r="V180" s="12"/>
      <c r="W180" s="12"/>
      <c r="X180" s="12"/>
      <c r="Y180" s="12"/>
      <c r="Z180" s="12"/>
      <c r="AA180" s="12"/>
      <c r="AB180" s="12"/>
      <c r="AC180" s="12"/>
      <c r="AD180" s="12"/>
      <c r="AE180" s="12"/>
      <c r="AR180" s="208" t="s">
        <v>80</v>
      </c>
      <c r="AT180" s="209" t="s">
        <v>72</v>
      </c>
      <c r="AU180" s="209" t="s">
        <v>80</v>
      </c>
      <c r="AY180" s="208" t="s">
        <v>244</v>
      </c>
      <c r="BK180" s="210">
        <f>SUM(BK181:BK207)</f>
        <v>0</v>
      </c>
    </row>
    <row r="181" s="2" customFormat="1" ht="24.15" customHeight="1">
      <c r="A181" s="39"/>
      <c r="B181" s="40"/>
      <c r="C181" s="231" t="s">
        <v>522</v>
      </c>
      <c r="D181" s="231" t="s">
        <v>241</v>
      </c>
      <c r="E181" s="232" t="s">
        <v>4854</v>
      </c>
      <c r="F181" s="233" t="s">
        <v>4855</v>
      </c>
      <c r="G181" s="234" t="s">
        <v>363</v>
      </c>
      <c r="H181" s="235">
        <v>5</v>
      </c>
      <c r="I181" s="236"/>
      <c r="J181" s="237">
        <f>ROUND(I181*H181,2)</f>
        <v>0</v>
      </c>
      <c r="K181" s="233" t="s">
        <v>359</v>
      </c>
      <c r="L181" s="238"/>
      <c r="M181" s="239" t="s">
        <v>19</v>
      </c>
      <c r="N181" s="240"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440</v>
      </c>
      <c r="AT181" s="224" t="s">
        <v>241</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440</v>
      </c>
      <c r="BM181" s="224" t="s">
        <v>4856</v>
      </c>
    </row>
    <row r="182" s="2" customFormat="1" ht="66.75" customHeight="1">
      <c r="A182" s="39"/>
      <c r="B182" s="40"/>
      <c r="C182" s="213" t="s">
        <v>526</v>
      </c>
      <c r="D182" s="213" t="s">
        <v>247</v>
      </c>
      <c r="E182" s="214" t="s">
        <v>4857</v>
      </c>
      <c r="F182" s="215" t="s">
        <v>4858</v>
      </c>
      <c r="G182" s="216" t="s">
        <v>258</v>
      </c>
      <c r="H182" s="217">
        <v>5</v>
      </c>
      <c r="I182" s="218"/>
      <c r="J182" s="219">
        <f>ROUND(I182*H182,2)</f>
        <v>0</v>
      </c>
      <c r="K182" s="215" t="s">
        <v>359</v>
      </c>
      <c r="L182" s="45"/>
      <c r="M182" s="220" t="s">
        <v>19</v>
      </c>
      <c r="N182" s="221" t="s">
        <v>44</v>
      </c>
      <c r="O182" s="85"/>
      <c r="P182" s="222">
        <f>O182*H182</f>
        <v>0</v>
      </c>
      <c r="Q182" s="222">
        <v>0</v>
      </c>
      <c r="R182" s="222">
        <f>Q182*H182</f>
        <v>0</v>
      </c>
      <c r="S182" s="222">
        <v>0</v>
      </c>
      <c r="T182" s="223">
        <f>S182*H182</f>
        <v>0</v>
      </c>
      <c r="U182" s="39"/>
      <c r="V182" s="39"/>
      <c r="W182" s="39"/>
      <c r="X182" s="39"/>
      <c r="Y182" s="39"/>
      <c r="Z182" s="39"/>
      <c r="AA182" s="39"/>
      <c r="AB182" s="39"/>
      <c r="AC182" s="39"/>
      <c r="AD182" s="39"/>
      <c r="AE182" s="39"/>
      <c r="AR182" s="224" t="s">
        <v>252</v>
      </c>
      <c r="AT182" s="224" t="s">
        <v>247</v>
      </c>
      <c r="AU182" s="224" t="s">
        <v>82</v>
      </c>
      <c r="AY182" s="18" t="s">
        <v>244</v>
      </c>
      <c r="BE182" s="225">
        <f>IF(N182="základní",J182,0)</f>
        <v>0</v>
      </c>
      <c r="BF182" s="225">
        <f>IF(N182="snížená",J182,0)</f>
        <v>0</v>
      </c>
      <c r="BG182" s="225">
        <f>IF(N182="zákl. přenesená",J182,0)</f>
        <v>0</v>
      </c>
      <c r="BH182" s="225">
        <f>IF(N182="sníž. přenesená",J182,0)</f>
        <v>0</v>
      </c>
      <c r="BI182" s="225">
        <f>IF(N182="nulová",J182,0)</f>
        <v>0</v>
      </c>
      <c r="BJ182" s="18" t="s">
        <v>80</v>
      </c>
      <c r="BK182" s="225">
        <f>ROUND(I182*H182,2)</f>
        <v>0</v>
      </c>
      <c r="BL182" s="18" t="s">
        <v>252</v>
      </c>
      <c r="BM182" s="224" t="s">
        <v>4859</v>
      </c>
    </row>
    <row r="183" s="2" customFormat="1" ht="21.75" customHeight="1">
      <c r="A183" s="39"/>
      <c r="B183" s="40"/>
      <c r="C183" s="231" t="s">
        <v>530</v>
      </c>
      <c r="D183" s="231" t="s">
        <v>241</v>
      </c>
      <c r="E183" s="232" t="s">
        <v>4860</v>
      </c>
      <c r="F183" s="233" t="s">
        <v>4861</v>
      </c>
      <c r="G183" s="234" t="s">
        <v>363</v>
      </c>
      <c r="H183" s="235">
        <v>6</v>
      </c>
      <c r="I183" s="236"/>
      <c r="J183" s="237">
        <f>ROUND(I183*H183,2)</f>
        <v>0</v>
      </c>
      <c r="K183" s="233" t="s">
        <v>359</v>
      </c>
      <c r="L183" s="238"/>
      <c r="M183" s="239" t="s">
        <v>19</v>
      </c>
      <c r="N183" s="240" t="s">
        <v>44</v>
      </c>
      <c r="O183" s="85"/>
      <c r="P183" s="222">
        <f>O183*H183</f>
        <v>0</v>
      </c>
      <c r="Q183" s="222">
        <v>0</v>
      </c>
      <c r="R183" s="222">
        <f>Q183*H183</f>
        <v>0</v>
      </c>
      <c r="S183" s="222">
        <v>0</v>
      </c>
      <c r="T183" s="223">
        <f>S183*H183</f>
        <v>0</v>
      </c>
      <c r="U183" s="39"/>
      <c r="V183" s="39"/>
      <c r="W183" s="39"/>
      <c r="X183" s="39"/>
      <c r="Y183" s="39"/>
      <c r="Z183" s="39"/>
      <c r="AA183" s="39"/>
      <c r="AB183" s="39"/>
      <c r="AC183" s="39"/>
      <c r="AD183" s="39"/>
      <c r="AE183" s="39"/>
      <c r="AR183" s="224" t="s">
        <v>440</v>
      </c>
      <c r="AT183" s="224" t="s">
        <v>241</v>
      </c>
      <c r="AU183" s="224" t="s">
        <v>82</v>
      </c>
      <c r="AY183" s="18" t="s">
        <v>244</v>
      </c>
      <c r="BE183" s="225">
        <f>IF(N183="základní",J183,0)</f>
        <v>0</v>
      </c>
      <c r="BF183" s="225">
        <f>IF(N183="snížená",J183,0)</f>
        <v>0</v>
      </c>
      <c r="BG183" s="225">
        <f>IF(N183="zákl. přenesená",J183,0)</f>
        <v>0</v>
      </c>
      <c r="BH183" s="225">
        <f>IF(N183="sníž. přenesená",J183,0)</f>
        <v>0</v>
      </c>
      <c r="BI183" s="225">
        <f>IF(N183="nulová",J183,0)</f>
        <v>0</v>
      </c>
      <c r="BJ183" s="18" t="s">
        <v>80</v>
      </c>
      <c r="BK183" s="225">
        <f>ROUND(I183*H183,2)</f>
        <v>0</v>
      </c>
      <c r="BL183" s="18" t="s">
        <v>440</v>
      </c>
      <c r="BM183" s="224" t="s">
        <v>4862</v>
      </c>
    </row>
    <row r="184" s="2" customFormat="1" ht="66.75" customHeight="1">
      <c r="A184" s="39"/>
      <c r="B184" s="40"/>
      <c r="C184" s="213" t="s">
        <v>534</v>
      </c>
      <c r="D184" s="213" t="s">
        <v>247</v>
      </c>
      <c r="E184" s="214" t="s">
        <v>4863</v>
      </c>
      <c r="F184" s="215" t="s">
        <v>4864</v>
      </c>
      <c r="G184" s="216" t="s">
        <v>258</v>
      </c>
      <c r="H184" s="217">
        <v>6</v>
      </c>
      <c r="I184" s="218"/>
      <c r="J184" s="219">
        <f>ROUND(I184*H184,2)</f>
        <v>0</v>
      </c>
      <c r="K184" s="215" t="s">
        <v>359</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252</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252</v>
      </c>
      <c r="BM184" s="224" t="s">
        <v>4865</v>
      </c>
    </row>
    <row r="185" s="2" customFormat="1" ht="76.35" customHeight="1">
      <c r="A185" s="39"/>
      <c r="B185" s="40"/>
      <c r="C185" s="213" t="s">
        <v>538</v>
      </c>
      <c r="D185" s="213" t="s">
        <v>247</v>
      </c>
      <c r="E185" s="214" t="s">
        <v>4866</v>
      </c>
      <c r="F185" s="215" t="s">
        <v>4867</v>
      </c>
      <c r="G185" s="216" t="s">
        <v>258</v>
      </c>
      <c r="H185" s="217">
        <v>11</v>
      </c>
      <c r="I185" s="218"/>
      <c r="J185" s="219">
        <f>ROUND(I185*H185,2)</f>
        <v>0</v>
      </c>
      <c r="K185" s="215" t="s">
        <v>359</v>
      </c>
      <c r="L185" s="45"/>
      <c r="M185" s="220" t="s">
        <v>19</v>
      </c>
      <c r="N185" s="221" t="s">
        <v>44</v>
      </c>
      <c r="O185" s="85"/>
      <c r="P185" s="222">
        <f>O185*H185</f>
        <v>0</v>
      </c>
      <c r="Q185" s="222">
        <v>0</v>
      </c>
      <c r="R185" s="222">
        <f>Q185*H185</f>
        <v>0</v>
      </c>
      <c r="S185" s="222">
        <v>0</v>
      </c>
      <c r="T185" s="223">
        <f>S185*H185</f>
        <v>0</v>
      </c>
      <c r="U185" s="39"/>
      <c r="V185" s="39"/>
      <c r="W185" s="39"/>
      <c r="X185" s="39"/>
      <c r="Y185" s="39"/>
      <c r="Z185" s="39"/>
      <c r="AA185" s="39"/>
      <c r="AB185" s="39"/>
      <c r="AC185" s="39"/>
      <c r="AD185" s="39"/>
      <c r="AE185" s="39"/>
      <c r="AR185" s="224" t="s">
        <v>252</v>
      </c>
      <c r="AT185" s="224" t="s">
        <v>247</v>
      </c>
      <c r="AU185" s="224" t="s">
        <v>82</v>
      </c>
      <c r="AY185" s="18" t="s">
        <v>244</v>
      </c>
      <c r="BE185" s="225">
        <f>IF(N185="základní",J185,0)</f>
        <v>0</v>
      </c>
      <c r="BF185" s="225">
        <f>IF(N185="snížená",J185,0)</f>
        <v>0</v>
      </c>
      <c r="BG185" s="225">
        <f>IF(N185="zákl. přenesená",J185,0)</f>
        <v>0</v>
      </c>
      <c r="BH185" s="225">
        <f>IF(N185="sníž. přenesená",J185,0)</f>
        <v>0</v>
      </c>
      <c r="BI185" s="225">
        <f>IF(N185="nulová",J185,0)</f>
        <v>0</v>
      </c>
      <c r="BJ185" s="18" t="s">
        <v>80</v>
      </c>
      <c r="BK185" s="225">
        <f>ROUND(I185*H185,2)</f>
        <v>0</v>
      </c>
      <c r="BL185" s="18" t="s">
        <v>252</v>
      </c>
      <c r="BM185" s="224" t="s">
        <v>4868</v>
      </c>
    </row>
    <row r="186" s="2" customFormat="1">
      <c r="A186" s="39"/>
      <c r="B186" s="40"/>
      <c r="C186" s="41"/>
      <c r="D186" s="241" t="s">
        <v>282</v>
      </c>
      <c r="E186" s="41"/>
      <c r="F186" s="242" t="s">
        <v>4869</v>
      </c>
      <c r="G186" s="41"/>
      <c r="H186" s="41"/>
      <c r="I186" s="228"/>
      <c r="J186" s="41"/>
      <c r="K186" s="41"/>
      <c r="L186" s="45"/>
      <c r="M186" s="229"/>
      <c r="N186" s="230"/>
      <c r="O186" s="85"/>
      <c r="P186" s="85"/>
      <c r="Q186" s="85"/>
      <c r="R186" s="85"/>
      <c r="S186" s="85"/>
      <c r="T186" s="86"/>
      <c r="U186" s="39"/>
      <c r="V186" s="39"/>
      <c r="W186" s="39"/>
      <c r="X186" s="39"/>
      <c r="Y186" s="39"/>
      <c r="Z186" s="39"/>
      <c r="AA186" s="39"/>
      <c r="AB186" s="39"/>
      <c r="AC186" s="39"/>
      <c r="AD186" s="39"/>
      <c r="AE186" s="39"/>
      <c r="AT186" s="18" t="s">
        <v>282</v>
      </c>
      <c r="AU186" s="18" t="s">
        <v>82</v>
      </c>
    </row>
    <row r="187" s="2" customFormat="1" ht="76.35" customHeight="1">
      <c r="A187" s="39"/>
      <c r="B187" s="40"/>
      <c r="C187" s="213" t="s">
        <v>542</v>
      </c>
      <c r="D187" s="213" t="s">
        <v>247</v>
      </c>
      <c r="E187" s="214" t="s">
        <v>4870</v>
      </c>
      <c r="F187" s="215" t="s">
        <v>4871</v>
      </c>
      <c r="G187" s="216" t="s">
        <v>258</v>
      </c>
      <c r="H187" s="217">
        <v>14</v>
      </c>
      <c r="I187" s="218"/>
      <c r="J187" s="219">
        <f>ROUND(I187*H187,2)</f>
        <v>0</v>
      </c>
      <c r="K187" s="215" t="s">
        <v>359</v>
      </c>
      <c r="L187" s="45"/>
      <c r="M187" s="220" t="s">
        <v>19</v>
      </c>
      <c r="N187" s="221" t="s">
        <v>44</v>
      </c>
      <c r="O187" s="85"/>
      <c r="P187" s="222">
        <f>O187*H187</f>
        <v>0</v>
      </c>
      <c r="Q187" s="222">
        <v>0</v>
      </c>
      <c r="R187" s="222">
        <f>Q187*H187</f>
        <v>0</v>
      </c>
      <c r="S187" s="222">
        <v>0</v>
      </c>
      <c r="T187" s="223">
        <f>S187*H187</f>
        <v>0</v>
      </c>
      <c r="U187" s="39"/>
      <c r="V187" s="39"/>
      <c r="W187" s="39"/>
      <c r="X187" s="39"/>
      <c r="Y187" s="39"/>
      <c r="Z187" s="39"/>
      <c r="AA187" s="39"/>
      <c r="AB187" s="39"/>
      <c r="AC187" s="39"/>
      <c r="AD187" s="39"/>
      <c r="AE187" s="39"/>
      <c r="AR187" s="224" t="s">
        <v>252</v>
      </c>
      <c r="AT187" s="224" t="s">
        <v>247</v>
      </c>
      <c r="AU187" s="224" t="s">
        <v>82</v>
      </c>
      <c r="AY187" s="18" t="s">
        <v>244</v>
      </c>
      <c r="BE187" s="225">
        <f>IF(N187="základní",J187,0)</f>
        <v>0</v>
      </c>
      <c r="BF187" s="225">
        <f>IF(N187="snížená",J187,0)</f>
        <v>0</v>
      </c>
      <c r="BG187" s="225">
        <f>IF(N187="zákl. přenesená",J187,0)</f>
        <v>0</v>
      </c>
      <c r="BH187" s="225">
        <f>IF(N187="sníž. přenesená",J187,0)</f>
        <v>0</v>
      </c>
      <c r="BI187" s="225">
        <f>IF(N187="nulová",J187,0)</f>
        <v>0</v>
      </c>
      <c r="BJ187" s="18" t="s">
        <v>80</v>
      </c>
      <c r="BK187" s="225">
        <f>ROUND(I187*H187,2)</f>
        <v>0</v>
      </c>
      <c r="BL187" s="18" t="s">
        <v>252</v>
      </c>
      <c r="BM187" s="224" t="s">
        <v>4872</v>
      </c>
    </row>
    <row r="188" s="13" customFormat="1">
      <c r="A188" s="13"/>
      <c r="B188" s="243"/>
      <c r="C188" s="244"/>
      <c r="D188" s="241" t="s">
        <v>284</v>
      </c>
      <c r="E188" s="245" t="s">
        <v>19</v>
      </c>
      <c r="F188" s="246" t="s">
        <v>4873</v>
      </c>
      <c r="G188" s="244"/>
      <c r="H188" s="245" t="s">
        <v>19</v>
      </c>
      <c r="I188" s="247"/>
      <c r="J188" s="244"/>
      <c r="K188" s="244"/>
      <c r="L188" s="248"/>
      <c r="M188" s="249"/>
      <c r="N188" s="250"/>
      <c r="O188" s="250"/>
      <c r="P188" s="250"/>
      <c r="Q188" s="250"/>
      <c r="R188" s="250"/>
      <c r="S188" s="250"/>
      <c r="T188" s="251"/>
      <c r="U188" s="13"/>
      <c r="V188" s="13"/>
      <c r="W188" s="13"/>
      <c r="X188" s="13"/>
      <c r="Y188" s="13"/>
      <c r="Z188" s="13"/>
      <c r="AA188" s="13"/>
      <c r="AB188" s="13"/>
      <c r="AC188" s="13"/>
      <c r="AD188" s="13"/>
      <c r="AE188" s="13"/>
      <c r="AT188" s="252" t="s">
        <v>284</v>
      </c>
      <c r="AU188" s="252" t="s">
        <v>82</v>
      </c>
      <c r="AV188" s="13" t="s">
        <v>80</v>
      </c>
      <c r="AW188" s="13" t="s">
        <v>34</v>
      </c>
      <c r="AX188" s="13" t="s">
        <v>73</v>
      </c>
      <c r="AY188" s="252" t="s">
        <v>244</v>
      </c>
    </row>
    <row r="189" s="14" customFormat="1">
      <c r="A189" s="14"/>
      <c r="B189" s="253"/>
      <c r="C189" s="254"/>
      <c r="D189" s="241" t="s">
        <v>284</v>
      </c>
      <c r="E189" s="255" t="s">
        <v>19</v>
      </c>
      <c r="F189" s="256" t="s">
        <v>313</v>
      </c>
      <c r="G189" s="254"/>
      <c r="H189" s="257">
        <v>11</v>
      </c>
      <c r="I189" s="258"/>
      <c r="J189" s="254"/>
      <c r="K189" s="254"/>
      <c r="L189" s="259"/>
      <c r="M189" s="260"/>
      <c r="N189" s="261"/>
      <c r="O189" s="261"/>
      <c r="P189" s="261"/>
      <c r="Q189" s="261"/>
      <c r="R189" s="261"/>
      <c r="S189" s="261"/>
      <c r="T189" s="262"/>
      <c r="U189" s="14"/>
      <c r="V189" s="14"/>
      <c r="W189" s="14"/>
      <c r="X189" s="14"/>
      <c r="Y189" s="14"/>
      <c r="Z189" s="14"/>
      <c r="AA189" s="14"/>
      <c r="AB189" s="14"/>
      <c r="AC189" s="14"/>
      <c r="AD189" s="14"/>
      <c r="AE189" s="14"/>
      <c r="AT189" s="263" t="s">
        <v>284</v>
      </c>
      <c r="AU189" s="263" t="s">
        <v>82</v>
      </c>
      <c r="AV189" s="14" t="s">
        <v>82</v>
      </c>
      <c r="AW189" s="14" t="s">
        <v>34</v>
      </c>
      <c r="AX189" s="14" t="s">
        <v>73</v>
      </c>
      <c r="AY189" s="263" t="s">
        <v>244</v>
      </c>
    </row>
    <row r="190" s="13" customFormat="1">
      <c r="A190" s="13"/>
      <c r="B190" s="243"/>
      <c r="C190" s="244"/>
      <c r="D190" s="241" t="s">
        <v>284</v>
      </c>
      <c r="E190" s="245" t="s">
        <v>19</v>
      </c>
      <c r="F190" s="246" t="s">
        <v>4874</v>
      </c>
      <c r="G190" s="244"/>
      <c r="H190" s="245" t="s">
        <v>19</v>
      </c>
      <c r="I190" s="247"/>
      <c r="J190" s="244"/>
      <c r="K190" s="244"/>
      <c r="L190" s="248"/>
      <c r="M190" s="249"/>
      <c r="N190" s="250"/>
      <c r="O190" s="250"/>
      <c r="P190" s="250"/>
      <c r="Q190" s="250"/>
      <c r="R190" s="250"/>
      <c r="S190" s="250"/>
      <c r="T190" s="251"/>
      <c r="U190" s="13"/>
      <c r="V190" s="13"/>
      <c r="W190" s="13"/>
      <c r="X190" s="13"/>
      <c r="Y190" s="13"/>
      <c r="Z190" s="13"/>
      <c r="AA190" s="13"/>
      <c r="AB190" s="13"/>
      <c r="AC190" s="13"/>
      <c r="AD190" s="13"/>
      <c r="AE190" s="13"/>
      <c r="AT190" s="252" t="s">
        <v>284</v>
      </c>
      <c r="AU190" s="252" t="s">
        <v>82</v>
      </c>
      <c r="AV190" s="13" t="s">
        <v>80</v>
      </c>
      <c r="AW190" s="13" t="s">
        <v>34</v>
      </c>
      <c r="AX190" s="13" t="s">
        <v>73</v>
      </c>
      <c r="AY190" s="252" t="s">
        <v>244</v>
      </c>
    </row>
    <row r="191" s="14" customFormat="1">
      <c r="A191" s="14"/>
      <c r="B191" s="253"/>
      <c r="C191" s="254"/>
      <c r="D191" s="241" t="s">
        <v>284</v>
      </c>
      <c r="E191" s="255" t="s">
        <v>19</v>
      </c>
      <c r="F191" s="256" t="s">
        <v>243</v>
      </c>
      <c r="G191" s="254"/>
      <c r="H191" s="257">
        <v>3</v>
      </c>
      <c r="I191" s="258"/>
      <c r="J191" s="254"/>
      <c r="K191" s="254"/>
      <c r="L191" s="259"/>
      <c r="M191" s="260"/>
      <c r="N191" s="261"/>
      <c r="O191" s="261"/>
      <c r="P191" s="261"/>
      <c r="Q191" s="261"/>
      <c r="R191" s="261"/>
      <c r="S191" s="261"/>
      <c r="T191" s="262"/>
      <c r="U191" s="14"/>
      <c r="V191" s="14"/>
      <c r="W191" s="14"/>
      <c r="X191" s="14"/>
      <c r="Y191" s="14"/>
      <c r="Z191" s="14"/>
      <c r="AA191" s="14"/>
      <c r="AB191" s="14"/>
      <c r="AC191" s="14"/>
      <c r="AD191" s="14"/>
      <c r="AE191" s="14"/>
      <c r="AT191" s="263" t="s">
        <v>284</v>
      </c>
      <c r="AU191" s="263" t="s">
        <v>82</v>
      </c>
      <c r="AV191" s="14" t="s">
        <v>82</v>
      </c>
      <c r="AW191" s="14" t="s">
        <v>34</v>
      </c>
      <c r="AX191" s="14" t="s">
        <v>73</v>
      </c>
      <c r="AY191" s="263" t="s">
        <v>244</v>
      </c>
    </row>
    <row r="192" s="15" customFormat="1">
      <c r="A192" s="15"/>
      <c r="B192" s="264"/>
      <c r="C192" s="265"/>
      <c r="D192" s="241" t="s">
        <v>284</v>
      </c>
      <c r="E192" s="266" t="s">
        <v>19</v>
      </c>
      <c r="F192" s="267" t="s">
        <v>287</v>
      </c>
      <c r="G192" s="265"/>
      <c r="H192" s="268">
        <v>14</v>
      </c>
      <c r="I192" s="269"/>
      <c r="J192" s="265"/>
      <c r="K192" s="265"/>
      <c r="L192" s="270"/>
      <c r="M192" s="271"/>
      <c r="N192" s="272"/>
      <c r="O192" s="272"/>
      <c r="P192" s="272"/>
      <c r="Q192" s="272"/>
      <c r="R192" s="272"/>
      <c r="S192" s="272"/>
      <c r="T192" s="273"/>
      <c r="U192" s="15"/>
      <c r="V192" s="15"/>
      <c r="W192" s="15"/>
      <c r="X192" s="15"/>
      <c r="Y192" s="15"/>
      <c r="Z192" s="15"/>
      <c r="AA192" s="15"/>
      <c r="AB192" s="15"/>
      <c r="AC192" s="15"/>
      <c r="AD192" s="15"/>
      <c r="AE192" s="15"/>
      <c r="AT192" s="274" t="s">
        <v>284</v>
      </c>
      <c r="AU192" s="274" t="s">
        <v>82</v>
      </c>
      <c r="AV192" s="15" t="s">
        <v>264</v>
      </c>
      <c r="AW192" s="15" t="s">
        <v>34</v>
      </c>
      <c r="AX192" s="15" t="s">
        <v>80</v>
      </c>
      <c r="AY192" s="274" t="s">
        <v>244</v>
      </c>
    </row>
    <row r="193" s="2" customFormat="1" ht="24.15" customHeight="1">
      <c r="A193" s="39"/>
      <c r="B193" s="40"/>
      <c r="C193" s="231" t="s">
        <v>546</v>
      </c>
      <c r="D193" s="231" t="s">
        <v>241</v>
      </c>
      <c r="E193" s="232" t="s">
        <v>4875</v>
      </c>
      <c r="F193" s="233" t="s">
        <v>4876</v>
      </c>
      <c r="G193" s="234" t="s">
        <v>258</v>
      </c>
      <c r="H193" s="235">
        <v>3</v>
      </c>
      <c r="I193" s="236"/>
      <c r="J193" s="237">
        <f>ROUND(I193*H193,2)</f>
        <v>0</v>
      </c>
      <c r="K193" s="233" t="s">
        <v>359</v>
      </c>
      <c r="L193" s="238"/>
      <c r="M193" s="239" t="s">
        <v>19</v>
      </c>
      <c r="N193" s="240" t="s">
        <v>44</v>
      </c>
      <c r="O193" s="85"/>
      <c r="P193" s="222">
        <f>O193*H193</f>
        <v>0</v>
      </c>
      <c r="Q193" s="222">
        <v>0</v>
      </c>
      <c r="R193" s="222">
        <f>Q193*H193</f>
        <v>0</v>
      </c>
      <c r="S193" s="222">
        <v>0</v>
      </c>
      <c r="T193" s="223">
        <f>S193*H193</f>
        <v>0</v>
      </c>
      <c r="U193" s="39"/>
      <c r="V193" s="39"/>
      <c r="W193" s="39"/>
      <c r="X193" s="39"/>
      <c r="Y193" s="39"/>
      <c r="Z193" s="39"/>
      <c r="AA193" s="39"/>
      <c r="AB193" s="39"/>
      <c r="AC193" s="39"/>
      <c r="AD193" s="39"/>
      <c r="AE193" s="39"/>
      <c r="AR193" s="224" t="s">
        <v>364</v>
      </c>
      <c r="AT193" s="224" t="s">
        <v>241</v>
      </c>
      <c r="AU193" s="224" t="s">
        <v>82</v>
      </c>
      <c r="AY193" s="18" t="s">
        <v>244</v>
      </c>
      <c r="BE193" s="225">
        <f>IF(N193="základní",J193,0)</f>
        <v>0</v>
      </c>
      <c r="BF193" s="225">
        <f>IF(N193="snížená",J193,0)</f>
        <v>0</v>
      </c>
      <c r="BG193" s="225">
        <f>IF(N193="zákl. přenesená",J193,0)</f>
        <v>0</v>
      </c>
      <c r="BH193" s="225">
        <f>IF(N193="sníž. přenesená",J193,0)</f>
        <v>0</v>
      </c>
      <c r="BI193" s="225">
        <f>IF(N193="nulová",J193,0)</f>
        <v>0</v>
      </c>
      <c r="BJ193" s="18" t="s">
        <v>80</v>
      </c>
      <c r="BK193" s="225">
        <f>ROUND(I193*H193,2)</f>
        <v>0</v>
      </c>
      <c r="BL193" s="18" t="s">
        <v>279</v>
      </c>
      <c r="BM193" s="224" t="s">
        <v>4877</v>
      </c>
    </row>
    <row r="194" s="2" customFormat="1">
      <c r="A194" s="39"/>
      <c r="B194" s="40"/>
      <c r="C194" s="41"/>
      <c r="D194" s="241" t="s">
        <v>282</v>
      </c>
      <c r="E194" s="41"/>
      <c r="F194" s="242" t="s">
        <v>4878</v>
      </c>
      <c r="G194" s="41"/>
      <c r="H194" s="41"/>
      <c r="I194" s="228"/>
      <c r="J194" s="41"/>
      <c r="K194" s="41"/>
      <c r="L194" s="45"/>
      <c r="M194" s="229"/>
      <c r="N194" s="230"/>
      <c r="O194" s="85"/>
      <c r="P194" s="85"/>
      <c r="Q194" s="85"/>
      <c r="R194" s="85"/>
      <c r="S194" s="85"/>
      <c r="T194" s="86"/>
      <c r="U194" s="39"/>
      <c r="V194" s="39"/>
      <c r="W194" s="39"/>
      <c r="X194" s="39"/>
      <c r="Y194" s="39"/>
      <c r="Z194" s="39"/>
      <c r="AA194" s="39"/>
      <c r="AB194" s="39"/>
      <c r="AC194" s="39"/>
      <c r="AD194" s="39"/>
      <c r="AE194" s="39"/>
      <c r="AT194" s="18" t="s">
        <v>282</v>
      </c>
      <c r="AU194" s="18" t="s">
        <v>82</v>
      </c>
    </row>
    <row r="195" s="2" customFormat="1" ht="16.5" customHeight="1">
      <c r="A195" s="39"/>
      <c r="B195" s="40"/>
      <c r="C195" s="213" t="s">
        <v>550</v>
      </c>
      <c r="D195" s="213" t="s">
        <v>247</v>
      </c>
      <c r="E195" s="214" t="s">
        <v>4879</v>
      </c>
      <c r="F195" s="215" t="s">
        <v>4880</v>
      </c>
      <c r="G195" s="216" t="s">
        <v>258</v>
      </c>
      <c r="H195" s="217">
        <v>3</v>
      </c>
      <c r="I195" s="218"/>
      <c r="J195" s="219">
        <f>ROUND(I195*H195,2)</f>
        <v>0</v>
      </c>
      <c r="K195" s="215" t="s">
        <v>359</v>
      </c>
      <c r="L195" s="45"/>
      <c r="M195" s="220" t="s">
        <v>19</v>
      </c>
      <c r="N195" s="221" t="s">
        <v>44</v>
      </c>
      <c r="O195" s="85"/>
      <c r="P195" s="222">
        <f>O195*H195</f>
        <v>0</v>
      </c>
      <c r="Q195" s="222">
        <v>0</v>
      </c>
      <c r="R195" s="222">
        <f>Q195*H195</f>
        <v>0</v>
      </c>
      <c r="S195" s="222">
        <v>0</v>
      </c>
      <c r="T195" s="223">
        <f>S195*H195</f>
        <v>0</v>
      </c>
      <c r="U195" s="39"/>
      <c r="V195" s="39"/>
      <c r="W195" s="39"/>
      <c r="X195" s="39"/>
      <c r="Y195" s="39"/>
      <c r="Z195" s="39"/>
      <c r="AA195" s="39"/>
      <c r="AB195" s="39"/>
      <c r="AC195" s="39"/>
      <c r="AD195" s="39"/>
      <c r="AE195" s="39"/>
      <c r="AR195" s="224" t="s">
        <v>252</v>
      </c>
      <c r="AT195" s="224" t="s">
        <v>247</v>
      </c>
      <c r="AU195" s="224" t="s">
        <v>82</v>
      </c>
      <c r="AY195" s="18" t="s">
        <v>244</v>
      </c>
      <c r="BE195" s="225">
        <f>IF(N195="základní",J195,0)</f>
        <v>0</v>
      </c>
      <c r="BF195" s="225">
        <f>IF(N195="snížená",J195,0)</f>
        <v>0</v>
      </c>
      <c r="BG195" s="225">
        <f>IF(N195="zákl. přenesená",J195,0)</f>
        <v>0</v>
      </c>
      <c r="BH195" s="225">
        <f>IF(N195="sníž. přenesená",J195,0)</f>
        <v>0</v>
      </c>
      <c r="BI195" s="225">
        <f>IF(N195="nulová",J195,0)</f>
        <v>0</v>
      </c>
      <c r="BJ195" s="18" t="s">
        <v>80</v>
      </c>
      <c r="BK195" s="225">
        <f>ROUND(I195*H195,2)</f>
        <v>0</v>
      </c>
      <c r="BL195" s="18" t="s">
        <v>252</v>
      </c>
      <c r="BM195" s="224" t="s">
        <v>4881</v>
      </c>
    </row>
    <row r="196" s="2" customFormat="1">
      <c r="A196" s="39"/>
      <c r="B196" s="40"/>
      <c r="C196" s="41"/>
      <c r="D196" s="241" t="s">
        <v>282</v>
      </c>
      <c r="E196" s="41"/>
      <c r="F196" s="242" t="s">
        <v>4878</v>
      </c>
      <c r="G196" s="41"/>
      <c r="H196" s="41"/>
      <c r="I196" s="228"/>
      <c r="J196" s="41"/>
      <c r="K196" s="41"/>
      <c r="L196" s="45"/>
      <c r="M196" s="229"/>
      <c r="N196" s="230"/>
      <c r="O196" s="85"/>
      <c r="P196" s="85"/>
      <c r="Q196" s="85"/>
      <c r="R196" s="85"/>
      <c r="S196" s="85"/>
      <c r="T196" s="86"/>
      <c r="U196" s="39"/>
      <c r="V196" s="39"/>
      <c r="W196" s="39"/>
      <c r="X196" s="39"/>
      <c r="Y196" s="39"/>
      <c r="Z196" s="39"/>
      <c r="AA196" s="39"/>
      <c r="AB196" s="39"/>
      <c r="AC196" s="39"/>
      <c r="AD196" s="39"/>
      <c r="AE196" s="39"/>
      <c r="AT196" s="18" t="s">
        <v>282</v>
      </c>
      <c r="AU196" s="18" t="s">
        <v>82</v>
      </c>
    </row>
    <row r="197" s="2" customFormat="1" ht="16.5" customHeight="1">
      <c r="A197" s="39"/>
      <c r="B197" s="40"/>
      <c r="C197" s="231" t="s">
        <v>554</v>
      </c>
      <c r="D197" s="231" t="s">
        <v>241</v>
      </c>
      <c r="E197" s="232" t="s">
        <v>4882</v>
      </c>
      <c r="F197" s="233" t="s">
        <v>4883</v>
      </c>
      <c r="G197" s="234" t="s">
        <v>258</v>
      </c>
      <c r="H197" s="235">
        <v>36</v>
      </c>
      <c r="I197" s="236"/>
      <c r="J197" s="237">
        <f>ROUND(I197*H197,2)</f>
        <v>0</v>
      </c>
      <c r="K197" s="233" t="s">
        <v>359</v>
      </c>
      <c r="L197" s="238"/>
      <c r="M197" s="239" t="s">
        <v>19</v>
      </c>
      <c r="N197" s="240" t="s">
        <v>44</v>
      </c>
      <c r="O197" s="85"/>
      <c r="P197" s="222">
        <f>O197*H197</f>
        <v>0</v>
      </c>
      <c r="Q197" s="222">
        <v>0</v>
      </c>
      <c r="R197" s="222">
        <f>Q197*H197</f>
        <v>0</v>
      </c>
      <c r="S197" s="222">
        <v>0</v>
      </c>
      <c r="T197" s="223">
        <f>S197*H197</f>
        <v>0</v>
      </c>
      <c r="U197" s="39"/>
      <c r="V197" s="39"/>
      <c r="W197" s="39"/>
      <c r="X197" s="39"/>
      <c r="Y197" s="39"/>
      <c r="Z197" s="39"/>
      <c r="AA197" s="39"/>
      <c r="AB197" s="39"/>
      <c r="AC197" s="39"/>
      <c r="AD197" s="39"/>
      <c r="AE197" s="39"/>
      <c r="AR197" s="224" t="s">
        <v>364</v>
      </c>
      <c r="AT197" s="224" t="s">
        <v>241</v>
      </c>
      <c r="AU197" s="224" t="s">
        <v>82</v>
      </c>
      <c r="AY197" s="18" t="s">
        <v>244</v>
      </c>
      <c r="BE197" s="225">
        <f>IF(N197="základní",J197,0)</f>
        <v>0</v>
      </c>
      <c r="BF197" s="225">
        <f>IF(N197="snížená",J197,0)</f>
        <v>0</v>
      </c>
      <c r="BG197" s="225">
        <f>IF(N197="zákl. přenesená",J197,0)</f>
        <v>0</v>
      </c>
      <c r="BH197" s="225">
        <f>IF(N197="sníž. přenesená",J197,0)</f>
        <v>0</v>
      </c>
      <c r="BI197" s="225">
        <f>IF(N197="nulová",J197,0)</f>
        <v>0</v>
      </c>
      <c r="BJ197" s="18" t="s">
        <v>80</v>
      </c>
      <c r="BK197" s="225">
        <f>ROUND(I197*H197,2)</f>
        <v>0</v>
      </c>
      <c r="BL197" s="18" t="s">
        <v>279</v>
      </c>
      <c r="BM197" s="224" t="s">
        <v>4884</v>
      </c>
    </row>
    <row r="198" s="14" customFormat="1">
      <c r="A198" s="14"/>
      <c r="B198" s="253"/>
      <c r="C198" s="254"/>
      <c r="D198" s="241" t="s">
        <v>284</v>
      </c>
      <c r="E198" s="255" t="s">
        <v>19</v>
      </c>
      <c r="F198" s="256" t="s">
        <v>4885</v>
      </c>
      <c r="G198" s="254"/>
      <c r="H198" s="257">
        <v>36</v>
      </c>
      <c r="I198" s="258"/>
      <c r="J198" s="254"/>
      <c r="K198" s="254"/>
      <c r="L198" s="259"/>
      <c r="M198" s="260"/>
      <c r="N198" s="261"/>
      <c r="O198" s="261"/>
      <c r="P198" s="261"/>
      <c r="Q198" s="261"/>
      <c r="R198" s="261"/>
      <c r="S198" s="261"/>
      <c r="T198" s="262"/>
      <c r="U198" s="14"/>
      <c r="V198" s="14"/>
      <c r="W198" s="14"/>
      <c r="X198" s="14"/>
      <c r="Y198" s="14"/>
      <c r="Z198" s="14"/>
      <c r="AA198" s="14"/>
      <c r="AB198" s="14"/>
      <c r="AC198" s="14"/>
      <c r="AD198" s="14"/>
      <c r="AE198" s="14"/>
      <c r="AT198" s="263" t="s">
        <v>284</v>
      </c>
      <c r="AU198" s="263" t="s">
        <v>82</v>
      </c>
      <c r="AV198" s="14" t="s">
        <v>82</v>
      </c>
      <c r="AW198" s="14" t="s">
        <v>34</v>
      </c>
      <c r="AX198" s="14" t="s">
        <v>80</v>
      </c>
      <c r="AY198" s="263" t="s">
        <v>244</v>
      </c>
    </row>
    <row r="199" s="2" customFormat="1" ht="16.5" customHeight="1">
      <c r="A199" s="39"/>
      <c r="B199" s="40"/>
      <c r="C199" s="213" t="s">
        <v>560</v>
      </c>
      <c r="D199" s="213" t="s">
        <v>247</v>
      </c>
      <c r="E199" s="214" t="s">
        <v>4886</v>
      </c>
      <c r="F199" s="215" t="s">
        <v>4887</v>
      </c>
      <c r="G199" s="216" t="s">
        <v>258</v>
      </c>
      <c r="H199" s="217">
        <v>36</v>
      </c>
      <c r="I199" s="218"/>
      <c r="J199" s="219">
        <f>ROUND(I199*H199,2)</f>
        <v>0</v>
      </c>
      <c r="K199" s="215" t="s">
        <v>359</v>
      </c>
      <c r="L199" s="45"/>
      <c r="M199" s="220" t="s">
        <v>19</v>
      </c>
      <c r="N199" s="221" t="s">
        <v>44</v>
      </c>
      <c r="O199" s="85"/>
      <c r="P199" s="222">
        <f>O199*H199</f>
        <v>0</v>
      </c>
      <c r="Q199" s="222">
        <v>0</v>
      </c>
      <c r="R199" s="222">
        <f>Q199*H199</f>
        <v>0</v>
      </c>
      <c r="S199" s="222">
        <v>0</v>
      </c>
      <c r="T199" s="223">
        <f>S199*H199</f>
        <v>0</v>
      </c>
      <c r="U199" s="39"/>
      <c r="V199" s="39"/>
      <c r="W199" s="39"/>
      <c r="X199" s="39"/>
      <c r="Y199" s="39"/>
      <c r="Z199" s="39"/>
      <c r="AA199" s="39"/>
      <c r="AB199" s="39"/>
      <c r="AC199" s="39"/>
      <c r="AD199" s="39"/>
      <c r="AE199" s="39"/>
      <c r="AR199" s="224" t="s">
        <v>252</v>
      </c>
      <c r="AT199" s="224" t="s">
        <v>247</v>
      </c>
      <c r="AU199" s="224" t="s">
        <v>82</v>
      </c>
      <c r="AY199" s="18" t="s">
        <v>244</v>
      </c>
      <c r="BE199" s="225">
        <f>IF(N199="základní",J199,0)</f>
        <v>0</v>
      </c>
      <c r="BF199" s="225">
        <f>IF(N199="snížená",J199,0)</f>
        <v>0</v>
      </c>
      <c r="BG199" s="225">
        <f>IF(N199="zákl. přenesená",J199,0)</f>
        <v>0</v>
      </c>
      <c r="BH199" s="225">
        <f>IF(N199="sníž. přenesená",J199,0)</f>
        <v>0</v>
      </c>
      <c r="BI199" s="225">
        <f>IF(N199="nulová",J199,0)</f>
        <v>0</v>
      </c>
      <c r="BJ199" s="18" t="s">
        <v>80</v>
      </c>
      <c r="BK199" s="225">
        <f>ROUND(I199*H199,2)</f>
        <v>0</v>
      </c>
      <c r="BL199" s="18" t="s">
        <v>252</v>
      </c>
      <c r="BM199" s="224" t="s">
        <v>4888</v>
      </c>
    </row>
    <row r="200" s="2" customFormat="1" ht="16.5" customHeight="1">
      <c r="A200" s="39"/>
      <c r="B200" s="40"/>
      <c r="C200" s="231" t="s">
        <v>564</v>
      </c>
      <c r="D200" s="231" t="s">
        <v>241</v>
      </c>
      <c r="E200" s="232" t="s">
        <v>4889</v>
      </c>
      <c r="F200" s="233" t="s">
        <v>4890</v>
      </c>
      <c r="G200" s="234" t="s">
        <v>258</v>
      </c>
      <c r="H200" s="235">
        <v>2</v>
      </c>
      <c r="I200" s="236"/>
      <c r="J200" s="237">
        <f>ROUND(I200*H200,2)</f>
        <v>0</v>
      </c>
      <c r="K200" s="233" t="s">
        <v>359</v>
      </c>
      <c r="L200" s="238"/>
      <c r="M200" s="239" t="s">
        <v>19</v>
      </c>
      <c r="N200" s="240" t="s">
        <v>44</v>
      </c>
      <c r="O200" s="85"/>
      <c r="P200" s="222">
        <f>O200*H200</f>
        <v>0</v>
      </c>
      <c r="Q200" s="222">
        <v>0</v>
      </c>
      <c r="R200" s="222">
        <f>Q200*H200</f>
        <v>0</v>
      </c>
      <c r="S200" s="222">
        <v>0</v>
      </c>
      <c r="T200" s="223">
        <f>S200*H200</f>
        <v>0</v>
      </c>
      <c r="U200" s="39"/>
      <c r="V200" s="39"/>
      <c r="W200" s="39"/>
      <c r="X200" s="39"/>
      <c r="Y200" s="39"/>
      <c r="Z200" s="39"/>
      <c r="AA200" s="39"/>
      <c r="AB200" s="39"/>
      <c r="AC200" s="39"/>
      <c r="AD200" s="39"/>
      <c r="AE200" s="39"/>
      <c r="AR200" s="224" t="s">
        <v>440</v>
      </c>
      <c r="AT200" s="224" t="s">
        <v>241</v>
      </c>
      <c r="AU200" s="224" t="s">
        <v>82</v>
      </c>
      <c r="AY200" s="18" t="s">
        <v>244</v>
      </c>
      <c r="BE200" s="225">
        <f>IF(N200="základní",J200,0)</f>
        <v>0</v>
      </c>
      <c r="BF200" s="225">
        <f>IF(N200="snížená",J200,0)</f>
        <v>0</v>
      </c>
      <c r="BG200" s="225">
        <f>IF(N200="zákl. přenesená",J200,0)</f>
        <v>0</v>
      </c>
      <c r="BH200" s="225">
        <f>IF(N200="sníž. přenesená",J200,0)</f>
        <v>0</v>
      </c>
      <c r="BI200" s="225">
        <f>IF(N200="nulová",J200,0)</f>
        <v>0</v>
      </c>
      <c r="BJ200" s="18" t="s">
        <v>80</v>
      </c>
      <c r="BK200" s="225">
        <f>ROUND(I200*H200,2)</f>
        <v>0</v>
      </c>
      <c r="BL200" s="18" t="s">
        <v>440</v>
      </c>
      <c r="BM200" s="224" t="s">
        <v>4891</v>
      </c>
    </row>
    <row r="201" s="2" customFormat="1" ht="16.5" customHeight="1">
      <c r="A201" s="39"/>
      <c r="B201" s="40"/>
      <c r="C201" s="231" t="s">
        <v>568</v>
      </c>
      <c r="D201" s="231" t="s">
        <v>241</v>
      </c>
      <c r="E201" s="232" t="s">
        <v>4892</v>
      </c>
      <c r="F201" s="233" t="s">
        <v>4893</v>
      </c>
      <c r="G201" s="234" t="s">
        <v>258</v>
      </c>
      <c r="H201" s="235">
        <v>2</v>
      </c>
      <c r="I201" s="236"/>
      <c r="J201" s="237">
        <f>ROUND(I201*H201,2)</f>
        <v>0</v>
      </c>
      <c r="K201" s="233" t="s">
        <v>359</v>
      </c>
      <c r="L201" s="238"/>
      <c r="M201" s="239" t="s">
        <v>19</v>
      </c>
      <c r="N201" s="240" t="s">
        <v>44</v>
      </c>
      <c r="O201" s="85"/>
      <c r="P201" s="222">
        <f>O201*H201</f>
        <v>0</v>
      </c>
      <c r="Q201" s="222">
        <v>0</v>
      </c>
      <c r="R201" s="222">
        <f>Q201*H201</f>
        <v>0</v>
      </c>
      <c r="S201" s="222">
        <v>0</v>
      </c>
      <c r="T201" s="223">
        <f>S201*H201</f>
        <v>0</v>
      </c>
      <c r="U201" s="39"/>
      <c r="V201" s="39"/>
      <c r="W201" s="39"/>
      <c r="X201" s="39"/>
      <c r="Y201" s="39"/>
      <c r="Z201" s="39"/>
      <c r="AA201" s="39"/>
      <c r="AB201" s="39"/>
      <c r="AC201" s="39"/>
      <c r="AD201" s="39"/>
      <c r="AE201" s="39"/>
      <c r="AR201" s="224" t="s">
        <v>440</v>
      </c>
      <c r="AT201" s="224" t="s">
        <v>241</v>
      </c>
      <c r="AU201" s="224" t="s">
        <v>82</v>
      </c>
      <c r="AY201" s="18" t="s">
        <v>244</v>
      </c>
      <c r="BE201" s="225">
        <f>IF(N201="základní",J201,0)</f>
        <v>0</v>
      </c>
      <c r="BF201" s="225">
        <f>IF(N201="snížená",J201,0)</f>
        <v>0</v>
      </c>
      <c r="BG201" s="225">
        <f>IF(N201="zákl. přenesená",J201,0)</f>
        <v>0</v>
      </c>
      <c r="BH201" s="225">
        <f>IF(N201="sníž. přenesená",J201,0)</f>
        <v>0</v>
      </c>
      <c r="BI201" s="225">
        <f>IF(N201="nulová",J201,0)</f>
        <v>0</v>
      </c>
      <c r="BJ201" s="18" t="s">
        <v>80</v>
      </c>
      <c r="BK201" s="225">
        <f>ROUND(I201*H201,2)</f>
        <v>0</v>
      </c>
      <c r="BL201" s="18" t="s">
        <v>440</v>
      </c>
      <c r="BM201" s="224" t="s">
        <v>4894</v>
      </c>
    </row>
    <row r="202" s="2" customFormat="1" ht="16.5" customHeight="1">
      <c r="A202" s="39"/>
      <c r="B202" s="40"/>
      <c r="C202" s="213" t="s">
        <v>574</v>
      </c>
      <c r="D202" s="213" t="s">
        <v>247</v>
      </c>
      <c r="E202" s="214" t="s">
        <v>4895</v>
      </c>
      <c r="F202" s="215" t="s">
        <v>4896</v>
      </c>
      <c r="G202" s="216" t="s">
        <v>258</v>
      </c>
      <c r="H202" s="217">
        <v>4</v>
      </c>
      <c r="I202" s="218"/>
      <c r="J202" s="219">
        <f>ROUND(I202*H202,2)</f>
        <v>0</v>
      </c>
      <c r="K202" s="215" t="s">
        <v>359</v>
      </c>
      <c r="L202" s="45"/>
      <c r="M202" s="220" t="s">
        <v>19</v>
      </c>
      <c r="N202" s="221" t="s">
        <v>44</v>
      </c>
      <c r="O202" s="85"/>
      <c r="P202" s="222">
        <f>O202*H202</f>
        <v>0</v>
      </c>
      <c r="Q202" s="222">
        <v>0</v>
      </c>
      <c r="R202" s="222">
        <f>Q202*H202</f>
        <v>0</v>
      </c>
      <c r="S202" s="222">
        <v>0</v>
      </c>
      <c r="T202" s="223">
        <f>S202*H202</f>
        <v>0</v>
      </c>
      <c r="U202" s="39"/>
      <c r="V202" s="39"/>
      <c r="W202" s="39"/>
      <c r="X202" s="39"/>
      <c r="Y202" s="39"/>
      <c r="Z202" s="39"/>
      <c r="AA202" s="39"/>
      <c r="AB202" s="39"/>
      <c r="AC202" s="39"/>
      <c r="AD202" s="39"/>
      <c r="AE202" s="39"/>
      <c r="AR202" s="224" t="s">
        <v>252</v>
      </c>
      <c r="AT202" s="224" t="s">
        <v>247</v>
      </c>
      <c r="AU202" s="224" t="s">
        <v>82</v>
      </c>
      <c r="AY202" s="18" t="s">
        <v>244</v>
      </c>
      <c r="BE202" s="225">
        <f>IF(N202="základní",J202,0)</f>
        <v>0</v>
      </c>
      <c r="BF202" s="225">
        <f>IF(N202="snížená",J202,0)</f>
        <v>0</v>
      </c>
      <c r="BG202" s="225">
        <f>IF(N202="zákl. přenesená",J202,0)</f>
        <v>0</v>
      </c>
      <c r="BH202" s="225">
        <f>IF(N202="sníž. přenesená",J202,0)</f>
        <v>0</v>
      </c>
      <c r="BI202" s="225">
        <f>IF(N202="nulová",J202,0)</f>
        <v>0</v>
      </c>
      <c r="BJ202" s="18" t="s">
        <v>80</v>
      </c>
      <c r="BK202" s="225">
        <f>ROUND(I202*H202,2)</f>
        <v>0</v>
      </c>
      <c r="BL202" s="18" t="s">
        <v>252</v>
      </c>
      <c r="BM202" s="224" t="s">
        <v>4897</v>
      </c>
    </row>
    <row r="203" s="2" customFormat="1" ht="16.5" customHeight="1">
      <c r="A203" s="39"/>
      <c r="B203" s="40"/>
      <c r="C203" s="231" t="s">
        <v>578</v>
      </c>
      <c r="D203" s="231" t="s">
        <v>241</v>
      </c>
      <c r="E203" s="232" t="s">
        <v>4898</v>
      </c>
      <c r="F203" s="233" t="s">
        <v>4899</v>
      </c>
      <c r="G203" s="234" t="s">
        <v>258</v>
      </c>
      <c r="H203" s="235">
        <v>2</v>
      </c>
      <c r="I203" s="236"/>
      <c r="J203" s="237">
        <f>ROUND(I203*H203,2)</f>
        <v>0</v>
      </c>
      <c r="K203" s="233" t="s">
        <v>359</v>
      </c>
      <c r="L203" s="238"/>
      <c r="M203" s="239" t="s">
        <v>19</v>
      </c>
      <c r="N203" s="240" t="s">
        <v>44</v>
      </c>
      <c r="O203" s="85"/>
      <c r="P203" s="222">
        <f>O203*H203</f>
        <v>0</v>
      </c>
      <c r="Q203" s="222">
        <v>0</v>
      </c>
      <c r="R203" s="222">
        <f>Q203*H203</f>
        <v>0</v>
      </c>
      <c r="S203" s="222">
        <v>0</v>
      </c>
      <c r="T203" s="223">
        <f>S203*H203</f>
        <v>0</v>
      </c>
      <c r="U203" s="39"/>
      <c r="V203" s="39"/>
      <c r="W203" s="39"/>
      <c r="X203" s="39"/>
      <c r="Y203" s="39"/>
      <c r="Z203" s="39"/>
      <c r="AA203" s="39"/>
      <c r="AB203" s="39"/>
      <c r="AC203" s="39"/>
      <c r="AD203" s="39"/>
      <c r="AE203" s="39"/>
      <c r="AR203" s="224" t="s">
        <v>440</v>
      </c>
      <c r="AT203" s="224" t="s">
        <v>241</v>
      </c>
      <c r="AU203" s="224" t="s">
        <v>82</v>
      </c>
      <c r="AY203" s="18" t="s">
        <v>244</v>
      </c>
      <c r="BE203" s="225">
        <f>IF(N203="základní",J203,0)</f>
        <v>0</v>
      </c>
      <c r="BF203" s="225">
        <f>IF(N203="snížená",J203,0)</f>
        <v>0</v>
      </c>
      <c r="BG203" s="225">
        <f>IF(N203="zákl. přenesená",J203,0)</f>
        <v>0</v>
      </c>
      <c r="BH203" s="225">
        <f>IF(N203="sníž. přenesená",J203,0)</f>
        <v>0</v>
      </c>
      <c r="BI203" s="225">
        <f>IF(N203="nulová",J203,0)</f>
        <v>0</v>
      </c>
      <c r="BJ203" s="18" t="s">
        <v>80</v>
      </c>
      <c r="BK203" s="225">
        <f>ROUND(I203*H203,2)</f>
        <v>0</v>
      </c>
      <c r="BL203" s="18" t="s">
        <v>440</v>
      </c>
      <c r="BM203" s="224" t="s">
        <v>4900</v>
      </c>
    </row>
    <row r="204" s="2" customFormat="1" ht="16.5" customHeight="1">
      <c r="A204" s="39"/>
      <c r="B204" s="40"/>
      <c r="C204" s="231" t="s">
        <v>582</v>
      </c>
      <c r="D204" s="231" t="s">
        <v>241</v>
      </c>
      <c r="E204" s="232" t="s">
        <v>4901</v>
      </c>
      <c r="F204" s="233" t="s">
        <v>4902</v>
      </c>
      <c r="G204" s="234" t="s">
        <v>258</v>
      </c>
      <c r="H204" s="235">
        <v>2</v>
      </c>
      <c r="I204" s="236"/>
      <c r="J204" s="237">
        <f>ROUND(I204*H204,2)</f>
        <v>0</v>
      </c>
      <c r="K204" s="233" t="s">
        <v>359</v>
      </c>
      <c r="L204" s="238"/>
      <c r="M204" s="239" t="s">
        <v>19</v>
      </c>
      <c r="N204" s="240" t="s">
        <v>44</v>
      </c>
      <c r="O204" s="85"/>
      <c r="P204" s="222">
        <f>O204*H204</f>
        <v>0</v>
      </c>
      <c r="Q204" s="222">
        <v>0</v>
      </c>
      <c r="R204" s="222">
        <f>Q204*H204</f>
        <v>0</v>
      </c>
      <c r="S204" s="222">
        <v>0</v>
      </c>
      <c r="T204" s="223">
        <f>S204*H204</f>
        <v>0</v>
      </c>
      <c r="U204" s="39"/>
      <c r="V204" s="39"/>
      <c r="W204" s="39"/>
      <c r="X204" s="39"/>
      <c r="Y204" s="39"/>
      <c r="Z204" s="39"/>
      <c r="AA204" s="39"/>
      <c r="AB204" s="39"/>
      <c r="AC204" s="39"/>
      <c r="AD204" s="39"/>
      <c r="AE204" s="39"/>
      <c r="AR204" s="224" t="s">
        <v>364</v>
      </c>
      <c r="AT204" s="224" t="s">
        <v>241</v>
      </c>
      <c r="AU204" s="224" t="s">
        <v>82</v>
      </c>
      <c r="AY204" s="18" t="s">
        <v>244</v>
      </c>
      <c r="BE204" s="225">
        <f>IF(N204="základní",J204,0)</f>
        <v>0</v>
      </c>
      <c r="BF204" s="225">
        <f>IF(N204="snížená",J204,0)</f>
        <v>0</v>
      </c>
      <c r="BG204" s="225">
        <f>IF(N204="zákl. přenesená",J204,0)</f>
        <v>0</v>
      </c>
      <c r="BH204" s="225">
        <f>IF(N204="sníž. přenesená",J204,0)</f>
        <v>0</v>
      </c>
      <c r="BI204" s="225">
        <f>IF(N204="nulová",J204,0)</f>
        <v>0</v>
      </c>
      <c r="BJ204" s="18" t="s">
        <v>80</v>
      </c>
      <c r="BK204" s="225">
        <f>ROUND(I204*H204,2)</f>
        <v>0</v>
      </c>
      <c r="BL204" s="18" t="s">
        <v>279</v>
      </c>
      <c r="BM204" s="224" t="s">
        <v>4903</v>
      </c>
    </row>
    <row r="205" s="2" customFormat="1" ht="16.5" customHeight="1">
      <c r="A205" s="39"/>
      <c r="B205" s="40"/>
      <c r="C205" s="213" t="s">
        <v>586</v>
      </c>
      <c r="D205" s="213" t="s">
        <v>247</v>
      </c>
      <c r="E205" s="214" t="s">
        <v>4904</v>
      </c>
      <c r="F205" s="215" t="s">
        <v>4905</v>
      </c>
      <c r="G205" s="216" t="s">
        <v>258</v>
      </c>
      <c r="H205" s="217">
        <v>4</v>
      </c>
      <c r="I205" s="218"/>
      <c r="J205" s="219">
        <f>ROUND(I205*H205,2)</f>
        <v>0</v>
      </c>
      <c r="K205" s="215" t="s">
        <v>359</v>
      </c>
      <c r="L205" s="45"/>
      <c r="M205" s="220" t="s">
        <v>19</v>
      </c>
      <c r="N205" s="221" t="s">
        <v>44</v>
      </c>
      <c r="O205" s="85"/>
      <c r="P205" s="222">
        <f>O205*H205</f>
        <v>0</v>
      </c>
      <c r="Q205" s="222">
        <v>0</v>
      </c>
      <c r="R205" s="222">
        <f>Q205*H205</f>
        <v>0</v>
      </c>
      <c r="S205" s="222">
        <v>0</v>
      </c>
      <c r="T205" s="223">
        <f>S205*H205</f>
        <v>0</v>
      </c>
      <c r="U205" s="39"/>
      <c r="V205" s="39"/>
      <c r="W205" s="39"/>
      <c r="X205" s="39"/>
      <c r="Y205" s="39"/>
      <c r="Z205" s="39"/>
      <c r="AA205" s="39"/>
      <c r="AB205" s="39"/>
      <c r="AC205" s="39"/>
      <c r="AD205" s="39"/>
      <c r="AE205" s="39"/>
      <c r="AR205" s="224" t="s">
        <v>252</v>
      </c>
      <c r="AT205" s="224" t="s">
        <v>247</v>
      </c>
      <c r="AU205" s="224" t="s">
        <v>82</v>
      </c>
      <c r="AY205" s="18" t="s">
        <v>244</v>
      </c>
      <c r="BE205" s="225">
        <f>IF(N205="základní",J205,0)</f>
        <v>0</v>
      </c>
      <c r="BF205" s="225">
        <f>IF(N205="snížená",J205,0)</f>
        <v>0</v>
      </c>
      <c r="BG205" s="225">
        <f>IF(N205="zákl. přenesená",J205,0)</f>
        <v>0</v>
      </c>
      <c r="BH205" s="225">
        <f>IF(N205="sníž. přenesená",J205,0)</f>
        <v>0</v>
      </c>
      <c r="BI205" s="225">
        <f>IF(N205="nulová",J205,0)</f>
        <v>0</v>
      </c>
      <c r="BJ205" s="18" t="s">
        <v>80</v>
      </c>
      <c r="BK205" s="225">
        <f>ROUND(I205*H205,2)</f>
        <v>0</v>
      </c>
      <c r="BL205" s="18" t="s">
        <v>252</v>
      </c>
      <c r="BM205" s="224" t="s">
        <v>4906</v>
      </c>
    </row>
    <row r="206" s="2" customFormat="1" ht="16.5" customHeight="1">
      <c r="A206" s="39"/>
      <c r="B206" s="40"/>
      <c r="C206" s="231" t="s">
        <v>590</v>
      </c>
      <c r="D206" s="231" t="s">
        <v>241</v>
      </c>
      <c r="E206" s="232" t="s">
        <v>4907</v>
      </c>
      <c r="F206" s="233" t="s">
        <v>4908</v>
      </c>
      <c r="G206" s="234" t="s">
        <v>258</v>
      </c>
      <c r="H206" s="235">
        <v>2</v>
      </c>
      <c r="I206" s="236"/>
      <c r="J206" s="237">
        <f>ROUND(I206*H206,2)</f>
        <v>0</v>
      </c>
      <c r="K206" s="233" t="s">
        <v>359</v>
      </c>
      <c r="L206" s="238"/>
      <c r="M206" s="239" t="s">
        <v>19</v>
      </c>
      <c r="N206" s="240" t="s">
        <v>44</v>
      </c>
      <c r="O206" s="85"/>
      <c r="P206" s="222">
        <f>O206*H206</f>
        <v>0</v>
      </c>
      <c r="Q206" s="222">
        <v>0</v>
      </c>
      <c r="R206" s="222">
        <f>Q206*H206</f>
        <v>0</v>
      </c>
      <c r="S206" s="222">
        <v>0</v>
      </c>
      <c r="T206" s="223">
        <f>S206*H206</f>
        <v>0</v>
      </c>
      <c r="U206" s="39"/>
      <c r="V206" s="39"/>
      <c r="W206" s="39"/>
      <c r="X206" s="39"/>
      <c r="Y206" s="39"/>
      <c r="Z206" s="39"/>
      <c r="AA206" s="39"/>
      <c r="AB206" s="39"/>
      <c r="AC206" s="39"/>
      <c r="AD206" s="39"/>
      <c r="AE206" s="39"/>
      <c r="AR206" s="224" t="s">
        <v>364</v>
      </c>
      <c r="AT206" s="224" t="s">
        <v>241</v>
      </c>
      <c r="AU206" s="224" t="s">
        <v>82</v>
      </c>
      <c r="AY206" s="18" t="s">
        <v>244</v>
      </c>
      <c r="BE206" s="225">
        <f>IF(N206="základní",J206,0)</f>
        <v>0</v>
      </c>
      <c r="BF206" s="225">
        <f>IF(N206="snížená",J206,0)</f>
        <v>0</v>
      </c>
      <c r="BG206" s="225">
        <f>IF(N206="zákl. přenesená",J206,0)</f>
        <v>0</v>
      </c>
      <c r="BH206" s="225">
        <f>IF(N206="sníž. přenesená",J206,0)</f>
        <v>0</v>
      </c>
      <c r="BI206" s="225">
        <f>IF(N206="nulová",J206,0)</f>
        <v>0</v>
      </c>
      <c r="BJ206" s="18" t="s">
        <v>80</v>
      </c>
      <c r="BK206" s="225">
        <f>ROUND(I206*H206,2)</f>
        <v>0</v>
      </c>
      <c r="BL206" s="18" t="s">
        <v>279</v>
      </c>
      <c r="BM206" s="224" t="s">
        <v>4909</v>
      </c>
    </row>
    <row r="207" s="2" customFormat="1" ht="33" customHeight="1">
      <c r="A207" s="39"/>
      <c r="B207" s="40"/>
      <c r="C207" s="213" t="s">
        <v>594</v>
      </c>
      <c r="D207" s="213" t="s">
        <v>247</v>
      </c>
      <c r="E207" s="214" t="s">
        <v>4910</v>
      </c>
      <c r="F207" s="215" t="s">
        <v>4911</v>
      </c>
      <c r="G207" s="216" t="s">
        <v>258</v>
      </c>
      <c r="H207" s="217">
        <v>2</v>
      </c>
      <c r="I207" s="218"/>
      <c r="J207" s="219">
        <f>ROUND(I207*H207,2)</f>
        <v>0</v>
      </c>
      <c r="K207" s="215" t="s">
        <v>359</v>
      </c>
      <c r="L207" s="45"/>
      <c r="M207" s="220" t="s">
        <v>19</v>
      </c>
      <c r="N207" s="221" t="s">
        <v>44</v>
      </c>
      <c r="O207" s="85"/>
      <c r="P207" s="222">
        <f>O207*H207</f>
        <v>0</v>
      </c>
      <c r="Q207" s="222">
        <v>0</v>
      </c>
      <c r="R207" s="222">
        <f>Q207*H207</f>
        <v>0</v>
      </c>
      <c r="S207" s="222">
        <v>0</v>
      </c>
      <c r="T207" s="223">
        <f>S207*H207</f>
        <v>0</v>
      </c>
      <c r="U207" s="39"/>
      <c r="V207" s="39"/>
      <c r="W207" s="39"/>
      <c r="X207" s="39"/>
      <c r="Y207" s="39"/>
      <c r="Z207" s="39"/>
      <c r="AA207" s="39"/>
      <c r="AB207" s="39"/>
      <c r="AC207" s="39"/>
      <c r="AD207" s="39"/>
      <c r="AE207" s="39"/>
      <c r="AR207" s="224" t="s">
        <v>391</v>
      </c>
      <c r="AT207" s="224" t="s">
        <v>247</v>
      </c>
      <c r="AU207" s="224" t="s">
        <v>82</v>
      </c>
      <c r="AY207" s="18" t="s">
        <v>244</v>
      </c>
      <c r="BE207" s="225">
        <f>IF(N207="základní",J207,0)</f>
        <v>0</v>
      </c>
      <c r="BF207" s="225">
        <f>IF(N207="snížená",J207,0)</f>
        <v>0</v>
      </c>
      <c r="BG207" s="225">
        <f>IF(N207="zákl. přenesená",J207,0)</f>
        <v>0</v>
      </c>
      <c r="BH207" s="225">
        <f>IF(N207="sníž. přenesená",J207,0)</f>
        <v>0</v>
      </c>
      <c r="BI207" s="225">
        <f>IF(N207="nulová",J207,0)</f>
        <v>0</v>
      </c>
      <c r="BJ207" s="18" t="s">
        <v>80</v>
      </c>
      <c r="BK207" s="225">
        <f>ROUND(I207*H207,2)</f>
        <v>0</v>
      </c>
      <c r="BL207" s="18" t="s">
        <v>391</v>
      </c>
      <c r="BM207" s="224" t="s">
        <v>4912</v>
      </c>
    </row>
    <row r="208" s="12" customFormat="1" ht="25.92" customHeight="1">
      <c r="A208" s="12"/>
      <c r="B208" s="197"/>
      <c r="C208" s="198"/>
      <c r="D208" s="199" t="s">
        <v>72</v>
      </c>
      <c r="E208" s="200" t="s">
        <v>572</v>
      </c>
      <c r="F208" s="200" t="s">
        <v>3331</v>
      </c>
      <c r="G208" s="198"/>
      <c r="H208" s="198"/>
      <c r="I208" s="201"/>
      <c r="J208" s="202">
        <f>BK208</f>
        <v>0</v>
      </c>
      <c r="K208" s="198"/>
      <c r="L208" s="203"/>
      <c r="M208" s="204"/>
      <c r="N208" s="205"/>
      <c r="O208" s="205"/>
      <c r="P208" s="206">
        <f>SUM(P209:P216)</f>
        <v>0</v>
      </c>
      <c r="Q208" s="205"/>
      <c r="R208" s="206">
        <f>SUM(R209:R216)</f>
        <v>0</v>
      </c>
      <c r="S208" s="205"/>
      <c r="T208" s="207">
        <f>SUM(T209:T216)</f>
        <v>0</v>
      </c>
      <c r="U208" s="12"/>
      <c r="V208" s="12"/>
      <c r="W208" s="12"/>
      <c r="X208" s="12"/>
      <c r="Y208" s="12"/>
      <c r="Z208" s="12"/>
      <c r="AA208" s="12"/>
      <c r="AB208" s="12"/>
      <c r="AC208" s="12"/>
      <c r="AD208" s="12"/>
      <c r="AE208" s="12"/>
      <c r="AR208" s="208" t="s">
        <v>80</v>
      </c>
      <c r="AT208" s="209" t="s">
        <v>72</v>
      </c>
      <c r="AU208" s="209" t="s">
        <v>73</v>
      </c>
      <c r="AY208" s="208" t="s">
        <v>244</v>
      </c>
      <c r="BK208" s="210">
        <f>SUM(BK209:BK216)</f>
        <v>0</v>
      </c>
    </row>
    <row r="209" s="2" customFormat="1" ht="24.15" customHeight="1">
      <c r="A209" s="39"/>
      <c r="B209" s="40"/>
      <c r="C209" s="231" t="s">
        <v>598</v>
      </c>
      <c r="D209" s="231" t="s">
        <v>241</v>
      </c>
      <c r="E209" s="232" t="s">
        <v>3271</v>
      </c>
      <c r="F209" s="233" t="s">
        <v>3272</v>
      </c>
      <c r="G209" s="234" t="s">
        <v>258</v>
      </c>
      <c r="H209" s="235">
        <v>2</v>
      </c>
      <c r="I209" s="236"/>
      <c r="J209" s="237">
        <f>ROUND(I209*H209,2)</f>
        <v>0</v>
      </c>
      <c r="K209" s="233" t="s">
        <v>359</v>
      </c>
      <c r="L209" s="238"/>
      <c r="M209" s="239" t="s">
        <v>19</v>
      </c>
      <c r="N209" s="240" t="s">
        <v>44</v>
      </c>
      <c r="O209" s="85"/>
      <c r="P209" s="222">
        <f>O209*H209</f>
        <v>0</v>
      </c>
      <c r="Q209" s="222">
        <v>0</v>
      </c>
      <c r="R209" s="222">
        <f>Q209*H209</f>
        <v>0</v>
      </c>
      <c r="S209" s="222">
        <v>0</v>
      </c>
      <c r="T209" s="223">
        <f>S209*H209</f>
        <v>0</v>
      </c>
      <c r="U209" s="39"/>
      <c r="V209" s="39"/>
      <c r="W209" s="39"/>
      <c r="X209" s="39"/>
      <c r="Y209" s="39"/>
      <c r="Z209" s="39"/>
      <c r="AA209" s="39"/>
      <c r="AB209" s="39"/>
      <c r="AC209" s="39"/>
      <c r="AD209" s="39"/>
      <c r="AE209" s="39"/>
      <c r="AR209" s="224" t="s">
        <v>364</v>
      </c>
      <c r="AT209" s="224" t="s">
        <v>241</v>
      </c>
      <c r="AU209" s="224" t="s">
        <v>80</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279</v>
      </c>
      <c r="BM209" s="224" t="s">
        <v>4913</v>
      </c>
    </row>
    <row r="210" s="2" customFormat="1">
      <c r="A210" s="39"/>
      <c r="B210" s="40"/>
      <c r="C210" s="41"/>
      <c r="D210" s="241" t="s">
        <v>282</v>
      </c>
      <c r="E210" s="41"/>
      <c r="F210" s="242" t="s">
        <v>4914</v>
      </c>
      <c r="G210" s="41"/>
      <c r="H210" s="41"/>
      <c r="I210" s="228"/>
      <c r="J210" s="41"/>
      <c r="K210" s="41"/>
      <c r="L210" s="45"/>
      <c r="M210" s="229"/>
      <c r="N210" s="230"/>
      <c r="O210" s="85"/>
      <c r="P210" s="85"/>
      <c r="Q210" s="85"/>
      <c r="R210" s="85"/>
      <c r="S210" s="85"/>
      <c r="T210" s="86"/>
      <c r="U210" s="39"/>
      <c r="V210" s="39"/>
      <c r="W210" s="39"/>
      <c r="X210" s="39"/>
      <c r="Y210" s="39"/>
      <c r="Z210" s="39"/>
      <c r="AA210" s="39"/>
      <c r="AB210" s="39"/>
      <c r="AC210" s="39"/>
      <c r="AD210" s="39"/>
      <c r="AE210" s="39"/>
      <c r="AT210" s="18" t="s">
        <v>282</v>
      </c>
      <c r="AU210" s="18" t="s">
        <v>80</v>
      </c>
    </row>
    <row r="211" s="2" customFormat="1" ht="24.15" customHeight="1">
      <c r="A211" s="39"/>
      <c r="B211" s="40"/>
      <c r="C211" s="213" t="s">
        <v>602</v>
      </c>
      <c r="D211" s="213" t="s">
        <v>247</v>
      </c>
      <c r="E211" s="214" t="s">
        <v>2031</v>
      </c>
      <c r="F211" s="215" t="s">
        <v>2032</v>
      </c>
      <c r="G211" s="216" t="s">
        <v>611</v>
      </c>
      <c r="H211" s="217">
        <v>70</v>
      </c>
      <c r="I211" s="218"/>
      <c r="J211" s="219">
        <f>ROUND(I211*H211,2)</f>
        <v>0</v>
      </c>
      <c r="K211" s="215" t="s">
        <v>359</v>
      </c>
      <c r="L211" s="45"/>
      <c r="M211" s="220" t="s">
        <v>19</v>
      </c>
      <c r="N211" s="221" t="s">
        <v>44</v>
      </c>
      <c r="O211" s="85"/>
      <c r="P211" s="222">
        <f>O211*H211</f>
        <v>0</v>
      </c>
      <c r="Q211" s="222">
        <v>0</v>
      </c>
      <c r="R211" s="222">
        <f>Q211*H211</f>
        <v>0</v>
      </c>
      <c r="S211" s="222">
        <v>0</v>
      </c>
      <c r="T211" s="223">
        <f>S211*H211</f>
        <v>0</v>
      </c>
      <c r="U211" s="39"/>
      <c r="V211" s="39"/>
      <c r="W211" s="39"/>
      <c r="X211" s="39"/>
      <c r="Y211" s="39"/>
      <c r="Z211" s="39"/>
      <c r="AA211" s="39"/>
      <c r="AB211" s="39"/>
      <c r="AC211" s="39"/>
      <c r="AD211" s="39"/>
      <c r="AE211" s="39"/>
      <c r="AR211" s="224" t="s">
        <v>391</v>
      </c>
      <c r="AT211" s="224" t="s">
        <v>247</v>
      </c>
      <c r="AU211" s="224" t="s">
        <v>80</v>
      </c>
      <c r="AY211" s="18" t="s">
        <v>244</v>
      </c>
      <c r="BE211" s="225">
        <f>IF(N211="základní",J211,0)</f>
        <v>0</v>
      </c>
      <c r="BF211" s="225">
        <f>IF(N211="snížená",J211,0)</f>
        <v>0</v>
      </c>
      <c r="BG211" s="225">
        <f>IF(N211="zákl. přenesená",J211,0)</f>
        <v>0</v>
      </c>
      <c r="BH211" s="225">
        <f>IF(N211="sníž. přenesená",J211,0)</f>
        <v>0</v>
      </c>
      <c r="BI211" s="225">
        <f>IF(N211="nulová",J211,0)</f>
        <v>0</v>
      </c>
      <c r="BJ211" s="18" t="s">
        <v>80</v>
      </c>
      <c r="BK211" s="225">
        <f>ROUND(I211*H211,2)</f>
        <v>0</v>
      </c>
      <c r="BL211" s="18" t="s">
        <v>391</v>
      </c>
      <c r="BM211" s="224" t="s">
        <v>4915</v>
      </c>
    </row>
    <row r="212" s="2" customFormat="1">
      <c r="A212" s="39"/>
      <c r="B212" s="40"/>
      <c r="C212" s="41"/>
      <c r="D212" s="241" t="s">
        <v>282</v>
      </c>
      <c r="E212" s="41"/>
      <c r="F212" s="242" t="s">
        <v>4916</v>
      </c>
      <c r="G212" s="41"/>
      <c r="H212" s="41"/>
      <c r="I212" s="228"/>
      <c r="J212" s="41"/>
      <c r="K212" s="41"/>
      <c r="L212" s="45"/>
      <c r="M212" s="229"/>
      <c r="N212" s="230"/>
      <c r="O212" s="85"/>
      <c r="P212" s="85"/>
      <c r="Q212" s="85"/>
      <c r="R212" s="85"/>
      <c r="S212" s="85"/>
      <c r="T212" s="86"/>
      <c r="U212" s="39"/>
      <c r="V212" s="39"/>
      <c r="W212" s="39"/>
      <c r="X212" s="39"/>
      <c r="Y212" s="39"/>
      <c r="Z212" s="39"/>
      <c r="AA212" s="39"/>
      <c r="AB212" s="39"/>
      <c r="AC212" s="39"/>
      <c r="AD212" s="39"/>
      <c r="AE212" s="39"/>
      <c r="AT212" s="18" t="s">
        <v>282</v>
      </c>
      <c r="AU212" s="18" t="s">
        <v>80</v>
      </c>
    </row>
    <row r="213" s="2" customFormat="1" ht="21.75" customHeight="1">
      <c r="A213" s="39"/>
      <c r="B213" s="40"/>
      <c r="C213" s="213" t="s">
        <v>608</v>
      </c>
      <c r="D213" s="213" t="s">
        <v>247</v>
      </c>
      <c r="E213" s="214" t="s">
        <v>609</v>
      </c>
      <c r="F213" s="215" t="s">
        <v>610</v>
      </c>
      <c r="G213" s="216" t="s">
        <v>611</v>
      </c>
      <c r="H213" s="217">
        <v>16</v>
      </c>
      <c r="I213" s="218"/>
      <c r="J213" s="219">
        <f>ROUND(I213*H213,2)</f>
        <v>0</v>
      </c>
      <c r="K213" s="215" t="s">
        <v>359</v>
      </c>
      <c r="L213" s="45"/>
      <c r="M213" s="220" t="s">
        <v>19</v>
      </c>
      <c r="N213" s="221" t="s">
        <v>44</v>
      </c>
      <c r="O213" s="85"/>
      <c r="P213" s="222">
        <f>O213*H213</f>
        <v>0</v>
      </c>
      <c r="Q213" s="222">
        <v>0</v>
      </c>
      <c r="R213" s="222">
        <f>Q213*H213</f>
        <v>0</v>
      </c>
      <c r="S213" s="222">
        <v>0</v>
      </c>
      <c r="T213" s="223">
        <f>S213*H213</f>
        <v>0</v>
      </c>
      <c r="U213" s="39"/>
      <c r="V213" s="39"/>
      <c r="W213" s="39"/>
      <c r="X213" s="39"/>
      <c r="Y213" s="39"/>
      <c r="Z213" s="39"/>
      <c r="AA213" s="39"/>
      <c r="AB213" s="39"/>
      <c r="AC213" s="39"/>
      <c r="AD213" s="39"/>
      <c r="AE213" s="39"/>
      <c r="AR213" s="224" t="s">
        <v>391</v>
      </c>
      <c r="AT213" s="224" t="s">
        <v>247</v>
      </c>
      <c r="AU213" s="224" t="s">
        <v>80</v>
      </c>
      <c r="AY213" s="18" t="s">
        <v>244</v>
      </c>
      <c r="BE213" s="225">
        <f>IF(N213="základní",J213,0)</f>
        <v>0</v>
      </c>
      <c r="BF213" s="225">
        <f>IF(N213="snížená",J213,0)</f>
        <v>0</v>
      </c>
      <c r="BG213" s="225">
        <f>IF(N213="zákl. přenesená",J213,0)</f>
        <v>0</v>
      </c>
      <c r="BH213" s="225">
        <f>IF(N213="sníž. přenesená",J213,0)</f>
        <v>0</v>
      </c>
      <c r="BI213" s="225">
        <f>IF(N213="nulová",J213,0)</f>
        <v>0</v>
      </c>
      <c r="BJ213" s="18" t="s">
        <v>80</v>
      </c>
      <c r="BK213" s="225">
        <f>ROUND(I213*H213,2)</f>
        <v>0</v>
      </c>
      <c r="BL213" s="18" t="s">
        <v>391</v>
      </c>
      <c r="BM213" s="224" t="s">
        <v>4917</v>
      </c>
    </row>
    <row r="214" s="2" customFormat="1" ht="21.75" customHeight="1">
      <c r="A214" s="39"/>
      <c r="B214" s="40"/>
      <c r="C214" s="231" t="s">
        <v>279</v>
      </c>
      <c r="D214" s="231" t="s">
        <v>241</v>
      </c>
      <c r="E214" s="232" t="s">
        <v>4918</v>
      </c>
      <c r="F214" s="233" t="s">
        <v>4919</v>
      </c>
      <c r="G214" s="234" t="s">
        <v>250</v>
      </c>
      <c r="H214" s="235">
        <v>119</v>
      </c>
      <c r="I214" s="236"/>
      <c r="J214" s="237">
        <f>ROUND(I214*H214,2)</f>
        <v>0</v>
      </c>
      <c r="K214" s="233" t="s">
        <v>359</v>
      </c>
      <c r="L214" s="238"/>
      <c r="M214" s="239" t="s">
        <v>19</v>
      </c>
      <c r="N214" s="240" t="s">
        <v>44</v>
      </c>
      <c r="O214" s="85"/>
      <c r="P214" s="222">
        <f>O214*H214</f>
        <v>0</v>
      </c>
      <c r="Q214" s="222">
        <v>0</v>
      </c>
      <c r="R214" s="222">
        <f>Q214*H214</f>
        <v>0</v>
      </c>
      <c r="S214" s="222">
        <v>0</v>
      </c>
      <c r="T214" s="223">
        <f>S214*H214</f>
        <v>0</v>
      </c>
      <c r="U214" s="39"/>
      <c r="V214" s="39"/>
      <c r="W214" s="39"/>
      <c r="X214" s="39"/>
      <c r="Y214" s="39"/>
      <c r="Z214" s="39"/>
      <c r="AA214" s="39"/>
      <c r="AB214" s="39"/>
      <c r="AC214" s="39"/>
      <c r="AD214" s="39"/>
      <c r="AE214" s="39"/>
      <c r="AR214" s="224" t="s">
        <v>364</v>
      </c>
      <c r="AT214" s="224" t="s">
        <v>241</v>
      </c>
      <c r="AU214" s="224" t="s">
        <v>80</v>
      </c>
      <c r="AY214" s="18" t="s">
        <v>244</v>
      </c>
      <c r="BE214" s="225">
        <f>IF(N214="základní",J214,0)</f>
        <v>0</v>
      </c>
      <c r="BF214" s="225">
        <f>IF(N214="snížená",J214,0)</f>
        <v>0</v>
      </c>
      <c r="BG214" s="225">
        <f>IF(N214="zákl. přenesená",J214,0)</f>
        <v>0</v>
      </c>
      <c r="BH214" s="225">
        <f>IF(N214="sníž. přenesená",J214,0)</f>
        <v>0</v>
      </c>
      <c r="BI214" s="225">
        <f>IF(N214="nulová",J214,0)</f>
        <v>0</v>
      </c>
      <c r="BJ214" s="18" t="s">
        <v>80</v>
      </c>
      <c r="BK214" s="225">
        <f>ROUND(I214*H214,2)</f>
        <v>0</v>
      </c>
      <c r="BL214" s="18" t="s">
        <v>279</v>
      </c>
      <c r="BM214" s="224" t="s">
        <v>4920</v>
      </c>
    </row>
    <row r="215" s="2" customFormat="1">
      <c r="A215" s="39"/>
      <c r="B215" s="40"/>
      <c r="C215" s="41"/>
      <c r="D215" s="241" t="s">
        <v>282</v>
      </c>
      <c r="E215" s="41"/>
      <c r="F215" s="242" t="s">
        <v>4921</v>
      </c>
      <c r="G215" s="41"/>
      <c r="H215" s="41"/>
      <c r="I215" s="228"/>
      <c r="J215" s="41"/>
      <c r="K215" s="41"/>
      <c r="L215" s="45"/>
      <c r="M215" s="229"/>
      <c r="N215" s="230"/>
      <c r="O215" s="85"/>
      <c r="P215" s="85"/>
      <c r="Q215" s="85"/>
      <c r="R215" s="85"/>
      <c r="S215" s="85"/>
      <c r="T215" s="86"/>
      <c r="U215" s="39"/>
      <c r="V215" s="39"/>
      <c r="W215" s="39"/>
      <c r="X215" s="39"/>
      <c r="Y215" s="39"/>
      <c r="Z215" s="39"/>
      <c r="AA215" s="39"/>
      <c r="AB215" s="39"/>
      <c r="AC215" s="39"/>
      <c r="AD215" s="39"/>
      <c r="AE215" s="39"/>
      <c r="AT215" s="18" t="s">
        <v>282</v>
      </c>
      <c r="AU215" s="18" t="s">
        <v>80</v>
      </c>
    </row>
    <row r="216" s="14" customFormat="1">
      <c r="A216" s="14"/>
      <c r="B216" s="253"/>
      <c r="C216" s="254"/>
      <c r="D216" s="241" t="s">
        <v>284</v>
      </c>
      <c r="E216" s="255" t="s">
        <v>19</v>
      </c>
      <c r="F216" s="256" t="s">
        <v>4922</v>
      </c>
      <c r="G216" s="254"/>
      <c r="H216" s="257">
        <v>119</v>
      </c>
      <c r="I216" s="258"/>
      <c r="J216" s="254"/>
      <c r="K216" s="254"/>
      <c r="L216" s="259"/>
      <c r="M216" s="300"/>
      <c r="N216" s="301"/>
      <c r="O216" s="301"/>
      <c r="P216" s="301"/>
      <c r="Q216" s="301"/>
      <c r="R216" s="301"/>
      <c r="S216" s="301"/>
      <c r="T216" s="302"/>
      <c r="U216" s="14"/>
      <c r="V216" s="14"/>
      <c r="W216" s="14"/>
      <c r="X216" s="14"/>
      <c r="Y216" s="14"/>
      <c r="Z216" s="14"/>
      <c r="AA216" s="14"/>
      <c r="AB216" s="14"/>
      <c r="AC216" s="14"/>
      <c r="AD216" s="14"/>
      <c r="AE216" s="14"/>
      <c r="AT216" s="263" t="s">
        <v>284</v>
      </c>
      <c r="AU216" s="263" t="s">
        <v>80</v>
      </c>
      <c r="AV216" s="14" t="s">
        <v>82</v>
      </c>
      <c r="AW216" s="14" t="s">
        <v>34</v>
      </c>
      <c r="AX216" s="14" t="s">
        <v>80</v>
      </c>
      <c r="AY216" s="263" t="s">
        <v>244</v>
      </c>
    </row>
    <row r="217" s="2" customFormat="1" ht="6.96" customHeight="1">
      <c r="A217" s="39"/>
      <c r="B217" s="60"/>
      <c r="C217" s="61"/>
      <c r="D217" s="61"/>
      <c r="E217" s="61"/>
      <c r="F217" s="61"/>
      <c r="G217" s="61"/>
      <c r="H217" s="61"/>
      <c r="I217" s="61"/>
      <c r="J217" s="61"/>
      <c r="K217" s="61"/>
      <c r="L217" s="45"/>
      <c r="M217" s="39"/>
      <c r="O217" s="39"/>
      <c r="P217" s="39"/>
      <c r="Q217" s="39"/>
      <c r="R217" s="39"/>
      <c r="S217" s="39"/>
      <c r="T217" s="39"/>
      <c r="U217" s="39"/>
      <c r="V217" s="39"/>
      <c r="W217" s="39"/>
      <c r="X217" s="39"/>
      <c r="Y217" s="39"/>
      <c r="Z217" s="39"/>
      <c r="AA217" s="39"/>
      <c r="AB217" s="39"/>
      <c r="AC217" s="39"/>
      <c r="AD217" s="39"/>
      <c r="AE217" s="39"/>
    </row>
  </sheetData>
  <sheetProtection sheet="1" autoFilter="0" formatColumns="0" formatRows="0" objects="1" scenarios="1" spinCount="100000" saltValue="h6YcDBhMaRFmWJSwZliGckeq9T7aQAtyc3Znh01ozWhC6YmsFhzWjQXlE99yFIg+tGgBgqgwMvE4739kv8179A==" hashValue="W4/ooy5plMJei7WMlNtFVnEQ8K41x7PgkSDEIImeJW+whZl0yonQg9icAXVBun51rEtcmHN8TthCHboaMOHc/A==" algorithmName="SHA-512" password="CC35"/>
  <autoFilter ref="C92:K216"/>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194</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4733</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ROUND((SUM(BE88:BE149)),  2)</f>
        <v>0</v>
      </c>
      <c r="G35" s="39"/>
      <c r="H35" s="39"/>
      <c r="I35" s="158">
        <v>0.20999999999999999</v>
      </c>
      <c r="J35" s="157">
        <f>ROUND(((SUM(BE88:BE149))*I35),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ROUND((SUM(BF88:BF149)),  2)</f>
        <v>0</v>
      </c>
      <c r="G36" s="39"/>
      <c r="H36" s="39"/>
      <c r="I36" s="158">
        <v>0.12</v>
      </c>
      <c r="J36" s="157">
        <f>ROUND(((SUM(BF88:BF149))*I36),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ROUND((SUM(BG88:BG149)),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ROUND((SUM(BH88:BH149)),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ROUND((SUM(BI88:BI149)),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4733</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4451</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4452</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4453</v>
      </c>
      <c r="E66" s="183"/>
      <c r="F66" s="183"/>
      <c r="G66" s="183"/>
      <c r="H66" s="183"/>
      <c r="I66" s="183"/>
      <c r="J66" s="184">
        <f>J117</f>
        <v>0</v>
      </c>
      <c r="K66" s="126"/>
      <c r="L66" s="185"/>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4733</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R02 - Stavební část</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Správa železnic, státní organizace, OŘ HK</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Martin Vánský</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f>
        <v>0</v>
      </c>
      <c r="Q88" s="97"/>
      <c r="R88" s="194">
        <f>R89</f>
        <v>32.354500000000002</v>
      </c>
      <c r="S88" s="97"/>
      <c r="T88" s="195">
        <f>T89</f>
        <v>12.559999999999999</v>
      </c>
      <c r="U88" s="39"/>
      <c r="V88" s="39"/>
      <c r="W88" s="39"/>
      <c r="X88" s="39"/>
      <c r="Y88" s="39"/>
      <c r="Z88" s="39"/>
      <c r="AA88" s="39"/>
      <c r="AB88" s="39"/>
      <c r="AC88" s="39"/>
      <c r="AD88" s="39"/>
      <c r="AE88" s="39"/>
      <c r="AT88" s="18" t="s">
        <v>72</v>
      </c>
      <c r="AU88" s="18" t="s">
        <v>224</v>
      </c>
      <c r="BK88" s="196">
        <f>BK89</f>
        <v>0</v>
      </c>
    </row>
    <row r="89" s="12" customFormat="1" ht="25.92" customHeight="1">
      <c r="A89" s="12"/>
      <c r="B89" s="197"/>
      <c r="C89" s="198"/>
      <c r="D89" s="199" t="s">
        <v>72</v>
      </c>
      <c r="E89" s="200" t="s">
        <v>84</v>
      </c>
      <c r="F89" s="200" t="s">
        <v>2357</v>
      </c>
      <c r="G89" s="198"/>
      <c r="H89" s="198"/>
      <c r="I89" s="201"/>
      <c r="J89" s="202">
        <f>BK89</f>
        <v>0</v>
      </c>
      <c r="K89" s="198"/>
      <c r="L89" s="203"/>
      <c r="M89" s="204"/>
      <c r="N89" s="205"/>
      <c r="O89" s="205"/>
      <c r="P89" s="206">
        <f>P90+P117</f>
        <v>0</v>
      </c>
      <c r="Q89" s="205"/>
      <c r="R89" s="206">
        <f>R90+R117</f>
        <v>32.354500000000002</v>
      </c>
      <c r="S89" s="205"/>
      <c r="T89" s="207">
        <f>T90+T117</f>
        <v>12.559999999999999</v>
      </c>
      <c r="U89" s="12"/>
      <c r="V89" s="12"/>
      <c r="W89" s="12"/>
      <c r="X89" s="12"/>
      <c r="Y89" s="12"/>
      <c r="Z89" s="12"/>
      <c r="AA89" s="12"/>
      <c r="AB89" s="12"/>
      <c r="AC89" s="12"/>
      <c r="AD89" s="12"/>
      <c r="AE89" s="12"/>
      <c r="AR89" s="208" t="s">
        <v>80</v>
      </c>
      <c r="AT89" s="209" t="s">
        <v>72</v>
      </c>
      <c r="AU89" s="209" t="s">
        <v>73</v>
      </c>
      <c r="AY89" s="208" t="s">
        <v>244</v>
      </c>
      <c r="BK89" s="210">
        <f>BK90+BK117</f>
        <v>0</v>
      </c>
    </row>
    <row r="90" s="12" customFormat="1" ht="22.8" customHeight="1">
      <c r="A90" s="12"/>
      <c r="B90" s="197"/>
      <c r="C90" s="198"/>
      <c r="D90" s="199" t="s">
        <v>72</v>
      </c>
      <c r="E90" s="211" t="s">
        <v>3029</v>
      </c>
      <c r="F90" s="211" t="s">
        <v>4454</v>
      </c>
      <c r="G90" s="198"/>
      <c r="H90" s="198"/>
      <c r="I90" s="201"/>
      <c r="J90" s="212">
        <f>BK90</f>
        <v>0</v>
      </c>
      <c r="K90" s="198"/>
      <c r="L90" s="203"/>
      <c r="M90" s="204"/>
      <c r="N90" s="205"/>
      <c r="O90" s="205"/>
      <c r="P90" s="206">
        <f>SUM(P91:P116)</f>
        <v>0</v>
      </c>
      <c r="Q90" s="205"/>
      <c r="R90" s="206">
        <f>SUM(R91:R116)</f>
        <v>0.43020000000000003</v>
      </c>
      <c r="S90" s="205"/>
      <c r="T90" s="207">
        <f>SUM(T91:T116)</f>
        <v>0</v>
      </c>
      <c r="U90" s="12"/>
      <c r="V90" s="12"/>
      <c r="W90" s="12"/>
      <c r="X90" s="12"/>
      <c r="Y90" s="12"/>
      <c r="Z90" s="12"/>
      <c r="AA90" s="12"/>
      <c r="AB90" s="12"/>
      <c r="AC90" s="12"/>
      <c r="AD90" s="12"/>
      <c r="AE90" s="12"/>
      <c r="AR90" s="208" t="s">
        <v>80</v>
      </c>
      <c r="AT90" s="209" t="s">
        <v>72</v>
      </c>
      <c r="AU90" s="209" t="s">
        <v>80</v>
      </c>
      <c r="AY90" s="208" t="s">
        <v>244</v>
      </c>
      <c r="BK90" s="210">
        <f>SUM(BK91:BK116)</f>
        <v>0</v>
      </c>
    </row>
    <row r="91" s="2" customFormat="1" ht="24.15" customHeight="1">
      <c r="A91" s="39"/>
      <c r="B91" s="40"/>
      <c r="C91" s="213" t="s">
        <v>80</v>
      </c>
      <c r="D91" s="213" t="s">
        <v>247</v>
      </c>
      <c r="E91" s="214" t="s">
        <v>2358</v>
      </c>
      <c r="F91" s="215" t="s">
        <v>2359</v>
      </c>
      <c r="G91" s="216" t="s">
        <v>250</v>
      </c>
      <c r="H91" s="217">
        <v>119</v>
      </c>
      <c r="I91" s="218"/>
      <c r="J91" s="219">
        <f>ROUND(I91*H91,2)</f>
        <v>0</v>
      </c>
      <c r="K91" s="215" t="s">
        <v>251</v>
      </c>
      <c r="L91" s="45"/>
      <c r="M91" s="220" t="s">
        <v>19</v>
      </c>
      <c r="N91" s="221" t="s">
        <v>44</v>
      </c>
      <c r="O91" s="85"/>
      <c r="P91" s="222">
        <f>O91*H91</f>
        <v>0</v>
      </c>
      <c r="Q91" s="222">
        <v>0.0035999999999999999</v>
      </c>
      <c r="R91" s="222">
        <f>Q91*H91</f>
        <v>0.4284</v>
      </c>
      <c r="S91" s="222">
        <v>0</v>
      </c>
      <c r="T91" s="223">
        <f>S91*H91</f>
        <v>0</v>
      </c>
      <c r="U91" s="39"/>
      <c r="V91" s="39"/>
      <c r="W91" s="39"/>
      <c r="X91" s="39"/>
      <c r="Y91" s="39"/>
      <c r="Z91" s="39"/>
      <c r="AA91" s="39"/>
      <c r="AB91" s="39"/>
      <c r="AC91" s="39"/>
      <c r="AD91" s="39"/>
      <c r="AE91" s="39"/>
      <c r="AR91" s="224" t="s">
        <v>264</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264</v>
      </c>
      <c r="BM91" s="224" t="s">
        <v>4923</v>
      </c>
    </row>
    <row r="92" s="2" customFormat="1">
      <c r="A92" s="39"/>
      <c r="B92" s="40"/>
      <c r="C92" s="41"/>
      <c r="D92" s="226" t="s">
        <v>254</v>
      </c>
      <c r="E92" s="41"/>
      <c r="F92" s="227" t="s">
        <v>2361</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254</v>
      </c>
      <c r="AU92" s="18" t="s">
        <v>82</v>
      </c>
    </row>
    <row r="93" s="14" customFormat="1">
      <c r="A93" s="14"/>
      <c r="B93" s="253"/>
      <c r="C93" s="254"/>
      <c r="D93" s="241" t="s">
        <v>284</v>
      </c>
      <c r="E93" s="255" t="s">
        <v>19</v>
      </c>
      <c r="F93" s="256" t="s">
        <v>4922</v>
      </c>
      <c r="G93" s="254"/>
      <c r="H93" s="257">
        <v>119</v>
      </c>
      <c r="I93" s="258"/>
      <c r="J93" s="254"/>
      <c r="K93" s="254"/>
      <c r="L93" s="259"/>
      <c r="M93" s="260"/>
      <c r="N93" s="261"/>
      <c r="O93" s="261"/>
      <c r="P93" s="261"/>
      <c r="Q93" s="261"/>
      <c r="R93" s="261"/>
      <c r="S93" s="261"/>
      <c r="T93" s="262"/>
      <c r="U93" s="14"/>
      <c r="V93" s="14"/>
      <c r="W93" s="14"/>
      <c r="X93" s="14"/>
      <c r="Y93" s="14"/>
      <c r="Z93" s="14"/>
      <c r="AA93" s="14"/>
      <c r="AB93" s="14"/>
      <c r="AC93" s="14"/>
      <c r="AD93" s="14"/>
      <c r="AE93" s="14"/>
      <c r="AT93" s="263" t="s">
        <v>284</v>
      </c>
      <c r="AU93" s="263" t="s">
        <v>82</v>
      </c>
      <c r="AV93" s="14" t="s">
        <v>82</v>
      </c>
      <c r="AW93" s="14" t="s">
        <v>34</v>
      </c>
      <c r="AX93" s="14" t="s">
        <v>80</v>
      </c>
      <c r="AY93" s="263" t="s">
        <v>244</v>
      </c>
    </row>
    <row r="94" s="2" customFormat="1" ht="24.15" customHeight="1">
      <c r="A94" s="39"/>
      <c r="B94" s="40"/>
      <c r="C94" s="213" t="s">
        <v>82</v>
      </c>
      <c r="D94" s="213" t="s">
        <v>247</v>
      </c>
      <c r="E94" s="214" t="s">
        <v>4924</v>
      </c>
      <c r="F94" s="215" t="s">
        <v>4925</v>
      </c>
      <c r="G94" s="216" t="s">
        <v>291</v>
      </c>
      <c r="H94" s="217">
        <v>19.411999999999999</v>
      </c>
      <c r="I94" s="218"/>
      <c r="J94" s="219">
        <f>ROUND(I94*H94,2)</f>
        <v>0</v>
      </c>
      <c r="K94" s="215" t="s">
        <v>251</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264</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264</v>
      </c>
      <c r="BM94" s="224" t="s">
        <v>4926</v>
      </c>
    </row>
    <row r="95" s="2" customFormat="1">
      <c r="A95" s="39"/>
      <c r="B95" s="40"/>
      <c r="C95" s="41"/>
      <c r="D95" s="226" t="s">
        <v>254</v>
      </c>
      <c r="E95" s="41"/>
      <c r="F95" s="227" t="s">
        <v>4927</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254</v>
      </c>
      <c r="AU95" s="18" t="s">
        <v>82</v>
      </c>
    </row>
    <row r="96" s="2" customFormat="1">
      <c r="A96" s="39"/>
      <c r="B96" s="40"/>
      <c r="C96" s="41"/>
      <c r="D96" s="241" t="s">
        <v>282</v>
      </c>
      <c r="E96" s="41"/>
      <c r="F96" s="242" t="s">
        <v>4459</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282</v>
      </c>
      <c r="AU96" s="18" t="s">
        <v>82</v>
      </c>
    </row>
    <row r="97" s="13" customFormat="1">
      <c r="A97" s="13"/>
      <c r="B97" s="243"/>
      <c r="C97" s="244"/>
      <c r="D97" s="241" t="s">
        <v>284</v>
      </c>
      <c r="E97" s="245" t="s">
        <v>19</v>
      </c>
      <c r="F97" s="246" t="s">
        <v>4928</v>
      </c>
      <c r="G97" s="244"/>
      <c r="H97" s="245" t="s">
        <v>19</v>
      </c>
      <c r="I97" s="247"/>
      <c r="J97" s="244"/>
      <c r="K97" s="244"/>
      <c r="L97" s="248"/>
      <c r="M97" s="249"/>
      <c r="N97" s="250"/>
      <c r="O97" s="250"/>
      <c r="P97" s="250"/>
      <c r="Q97" s="250"/>
      <c r="R97" s="250"/>
      <c r="S97" s="250"/>
      <c r="T97" s="251"/>
      <c r="U97" s="13"/>
      <c r="V97" s="13"/>
      <c r="W97" s="13"/>
      <c r="X97" s="13"/>
      <c r="Y97" s="13"/>
      <c r="Z97" s="13"/>
      <c r="AA97" s="13"/>
      <c r="AB97" s="13"/>
      <c r="AC97" s="13"/>
      <c r="AD97" s="13"/>
      <c r="AE97" s="13"/>
      <c r="AT97" s="252" t="s">
        <v>284</v>
      </c>
      <c r="AU97" s="252" t="s">
        <v>82</v>
      </c>
      <c r="AV97" s="13" t="s">
        <v>80</v>
      </c>
      <c r="AW97" s="13" t="s">
        <v>34</v>
      </c>
      <c r="AX97" s="13" t="s">
        <v>73</v>
      </c>
      <c r="AY97" s="252" t="s">
        <v>244</v>
      </c>
    </row>
    <row r="98" s="14" customFormat="1">
      <c r="A98" s="14"/>
      <c r="B98" s="253"/>
      <c r="C98" s="254"/>
      <c r="D98" s="241" t="s">
        <v>284</v>
      </c>
      <c r="E98" s="255" t="s">
        <v>19</v>
      </c>
      <c r="F98" s="256" t="s">
        <v>4929</v>
      </c>
      <c r="G98" s="254"/>
      <c r="H98" s="257">
        <v>0.97999999999999998</v>
      </c>
      <c r="I98" s="258"/>
      <c r="J98" s="254"/>
      <c r="K98" s="254"/>
      <c r="L98" s="259"/>
      <c r="M98" s="260"/>
      <c r="N98" s="261"/>
      <c r="O98" s="261"/>
      <c r="P98" s="261"/>
      <c r="Q98" s="261"/>
      <c r="R98" s="261"/>
      <c r="S98" s="261"/>
      <c r="T98" s="262"/>
      <c r="U98" s="14"/>
      <c r="V98" s="14"/>
      <c r="W98" s="14"/>
      <c r="X98" s="14"/>
      <c r="Y98" s="14"/>
      <c r="Z98" s="14"/>
      <c r="AA98" s="14"/>
      <c r="AB98" s="14"/>
      <c r="AC98" s="14"/>
      <c r="AD98" s="14"/>
      <c r="AE98" s="14"/>
      <c r="AT98" s="263" t="s">
        <v>284</v>
      </c>
      <c r="AU98" s="263" t="s">
        <v>82</v>
      </c>
      <c r="AV98" s="14" t="s">
        <v>82</v>
      </c>
      <c r="AW98" s="14" t="s">
        <v>34</v>
      </c>
      <c r="AX98" s="14" t="s">
        <v>73</v>
      </c>
      <c r="AY98" s="263" t="s">
        <v>244</v>
      </c>
    </row>
    <row r="99" s="13" customFormat="1">
      <c r="A99" s="13"/>
      <c r="B99" s="243"/>
      <c r="C99" s="244"/>
      <c r="D99" s="241" t="s">
        <v>284</v>
      </c>
      <c r="E99" s="245" t="s">
        <v>19</v>
      </c>
      <c r="F99" s="246" t="s">
        <v>4930</v>
      </c>
      <c r="G99" s="244"/>
      <c r="H99" s="245" t="s">
        <v>19</v>
      </c>
      <c r="I99" s="247"/>
      <c r="J99" s="244"/>
      <c r="K99" s="244"/>
      <c r="L99" s="248"/>
      <c r="M99" s="249"/>
      <c r="N99" s="250"/>
      <c r="O99" s="250"/>
      <c r="P99" s="250"/>
      <c r="Q99" s="250"/>
      <c r="R99" s="250"/>
      <c r="S99" s="250"/>
      <c r="T99" s="251"/>
      <c r="U99" s="13"/>
      <c r="V99" s="13"/>
      <c r="W99" s="13"/>
      <c r="X99" s="13"/>
      <c r="Y99" s="13"/>
      <c r="Z99" s="13"/>
      <c r="AA99" s="13"/>
      <c r="AB99" s="13"/>
      <c r="AC99" s="13"/>
      <c r="AD99" s="13"/>
      <c r="AE99" s="13"/>
      <c r="AT99" s="252" t="s">
        <v>284</v>
      </c>
      <c r="AU99" s="252" t="s">
        <v>82</v>
      </c>
      <c r="AV99" s="13" t="s">
        <v>80</v>
      </c>
      <c r="AW99" s="13" t="s">
        <v>34</v>
      </c>
      <c r="AX99" s="13" t="s">
        <v>73</v>
      </c>
      <c r="AY99" s="252" t="s">
        <v>244</v>
      </c>
    </row>
    <row r="100" s="14" customFormat="1">
      <c r="A100" s="14"/>
      <c r="B100" s="253"/>
      <c r="C100" s="254"/>
      <c r="D100" s="241" t="s">
        <v>284</v>
      </c>
      <c r="E100" s="255" t="s">
        <v>19</v>
      </c>
      <c r="F100" s="256" t="s">
        <v>4931</v>
      </c>
      <c r="G100" s="254"/>
      <c r="H100" s="257">
        <v>0.432</v>
      </c>
      <c r="I100" s="258"/>
      <c r="J100" s="254"/>
      <c r="K100" s="254"/>
      <c r="L100" s="259"/>
      <c r="M100" s="260"/>
      <c r="N100" s="261"/>
      <c r="O100" s="261"/>
      <c r="P100" s="261"/>
      <c r="Q100" s="261"/>
      <c r="R100" s="261"/>
      <c r="S100" s="261"/>
      <c r="T100" s="262"/>
      <c r="U100" s="14"/>
      <c r="V100" s="14"/>
      <c r="W100" s="14"/>
      <c r="X100" s="14"/>
      <c r="Y100" s="14"/>
      <c r="Z100" s="14"/>
      <c r="AA100" s="14"/>
      <c r="AB100" s="14"/>
      <c r="AC100" s="14"/>
      <c r="AD100" s="14"/>
      <c r="AE100" s="14"/>
      <c r="AT100" s="263" t="s">
        <v>284</v>
      </c>
      <c r="AU100" s="263" t="s">
        <v>82</v>
      </c>
      <c r="AV100" s="14" t="s">
        <v>82</v>
      </c>
      <c r="AW100" s="14" t="s">
        <v>34</v>
      </c>
      <c r="AX100" s="14" t="s">
        <v>73</v>
      </c>
      <c r="AY100" s="263" t="s">
        <v>244</v>
      </c>
    </row>
    <row r="101" s="13" customFormat="1">
      <c r="A101" s="13"/>
      <c r="B101" s="243"/>
      <c r="C101" s="244"/>
      <c r="D101" s="241" t="s">
        <v>284</v>
      </c>
      <c r="E101" s="245" t="s">
        <v>19</v>
      </c>
      <c r="F101" s="246" t="s">
        <v>4932</v>
      </c>
      <c r="G101" s="244"/>
      <c r="H101" s="245" t="s">
        <v>19</v>
      </c>
      <c r="I101" s="247"/>
      <c r="J101" s="244"/>
      <c r="K101" s="244"/>
      <c r="L101" s="248"/>
      <c r="M101" s="249"/>
      <c r="N101" s="250"/>
      <c r="O101" s="250"/>
      <c r="P101" s="250"/>
      <c r="Q101" s="250"/>
      <c r="R101" s="250"/>
      <c r="S101" s="250"/>
      <c r="T101" s="251"/>
      <c r="U101" s="13"/>
      <c r="V101" s="13"/>
      <c r="W101" s="13"/>
      <c r="X101" s="13"/>
      <c r="Y101" s="13"/>
      <c r="Z101" s="13"/>
      <c r="AA101" s="13"/>
      <c r="AB101" s="13"/>
      <c r="AC101" s="13"/>
      <c r="AD101" s="13"/>
      <c r="AE101" s="13"/>
      <c r="AT101" s="252" t="s">
        <v>284</v>
      </c>
      <c r="AU101" s="252" t="s">
        <v>82</v>
      </c>
      <c r="AV101" s="13" t="s">
        <v>80</v>
      </c>
      <c r="AW101" s="13" t="s">
        <v>34</v>
      </c>
      <c r="AX101" s="13" t="s">
        <v>73</v>
      </c>
      <c r="AY101" s="252" t="s">
        <v>244</v>
      </c>
    </row>
    <row r="102" s="14" customFormat="1">
      <c r="A102" s="14"/>
      <c r="B102" s="253"/>
      <c r="C102" s="254"/>
      <c r="D102" s="241" t="s">
        <v>284</v>
      </c>
      <c r="E102" s="255" t="s">
        <v>19</v>
      </c>
      <c r="F102" s="256" t="s">
        <v>4933</v>
      </c>
      <c r="G102" s="254"/>
      <c r="H102" s="257">
        <v>18</v>
      </c>
      <c r="I102" s="258"/>
      <c r="J102" s="254"/>
      <c r="K102" s="254"/>
      <c r="L102" s="259"/>
      <c r="M102" s="260"/>
      <c r="N102" s="261"/>
      <c r="O102" s="261"/>
      <c r="P102" s="261"/>
      <c r="Q102" s="261"/>
      <c r="R102" s="261"/>
      <c r="S102" s="261"/>
      <c r="T102" s="262"/>
      <c r="U102" s="14"/>
      <c r="V102" s="14"/>
      <c r="W102" s="14"/>
      <c r="X102" s="14"/>
      <c r="Y102" s="14"/>
      <c r="Z102" s="14"/>
      <c r="AA102" s="14"/>
      <c r="AB102" s="14"/>
      <c r="AC102" s="14"/>
      <c r="AD102" s="14"/>
      <c r="AE102" s="14"/>
      <c r="AT102" s="263" t="s">
        <v>284</v>
      </c>
      <c r="AU102" s="263" t="s">
        <v>82</v>
      </c>
      <c r="AV102" s="14" t="s">
        <v>82</v>
      </c>
      <c r="AW102" s="14" t="s">
        <v>34</v>
      </c>
      <c r="AX102" s="14" t="s">
        <v>73</v>
      </c>
      <c r="AY102" s="263" t="s">
        <v>244</v>
      </c>
    </row>
    <row r="103" s="15" customFormat="1">
      <c r="A103" s="15"/>
      <c r="B103" s="264"/>
      <c r="C103" s="265"/>
      <c r="D103" s="241" t="s">
        <v>284</v>
      </c>
      <c r="E103" s="266" t="s">
        <v>19</v>
      </c>
      <c r="F103" s="267" t="s">
        <v>287</v>
      </c>
      <c r="G103" s="265"/>
      <c r="H103" s="268">
        <v>19.411999999999999</v>
      </c>
      <c r="I103" s="269"/>
      <c r="J103" s="265"/>
      <c r="K103" s="265"/>
      <c r="L103" s="270"/>
      <c r="M103" s="271"/>
      <c r="N103" s="272"/>
      <c r="O103" s="272"/>
      <c r="P103" s="272"/>
      <c r="Q103" s="272"/>
      <c r="R103" s="272"/>
      <c r="S103" s="272"/>
      <c r="T103" s="273"/>
      <c r="U103" s="15"/>
      <c r="V103" s="15"/>
      <c r="W103" s="15"/>
      <c r="X103" s="15"/>
      <c r="Y103" s="15"/>
      <c r="Z103" s="15"/>
      <c r="AA103" s="15"/>
      <c r="AB103" s="15"/>
      <c r="AC103" s="15"/>
      <c r="AD103" s="15"/>
      <c r="AE103" s="15"/>
      <c r="AT103" s="274" t="s">
        <v>284</v>
      </c>
      <c r="AU103" s="274" t="s">
        <v>82</v>
      </c>
      <c r="AV103" s="15" t="s">
        <v>264</v>
      </c>
      <c r="AW103" s="15" t="s">
        <v>34</v>
      </c>
      <c r="AX103" s="15" t="s">
        <v>80</v>
      </c>
      <c r="AY103" s="274" t="s">
        <v>244</v>
      </c>
    </row>
    <row r="104" s="2" customFormat="1" ht="24.15" customHeight="1">
      <c r="A104" s="39"/>
      <c r="B104" s="40"/>
      <c r="C104" s="213" t="s">
        <v>243</v>
      </c>
      <c r="D104" s="213" t="s">
        <v>247</v>
      </c>
      <c r="E104" s="214" t="s">
        <v>4934</v>
      </c>
      <c r="F104" s="215" t="s">
        <v>4935</v>
      </c>
      <c r="G104" s="216" t="s">
        <v>291</v>
      </c>
      <c r="H104" s="217">
        <v>18</v>
      </c>
      <c r="I104" s="218"/>
      <c r="J104" s="219">
        <f>ROUND(I104*H104,2)</f>
        <v>0</v>
      </c>
      <c r="K104" s="215" t="s">
        <v>251</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264</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264</v>
      </c>
      <c r="BM104" s="224" t="s">
        <v>4936</v>
      </c>
    </row>
    <row r="105" s="2" customFormat="1">
      <c r="A105" s="39"/>
      <c r="B105" s="40"/>
      <c r="C105" s="41"/>
      <c r="D105" s="226" t="s">
        <v>254</v>
      </c>
      <c r="E105" s="41"/>
      <c r="F105" s="227" t="s">
        <v>4937</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254</v>
      </c>
      <c r="AU105" s="18" t="s">
        <v>82</v>
      </c>
    </row>
    <row r="106" s="13" customFormat="1">
      <c r="A106" s="13"/>
      <c r="B106" s="243"/>
      <c r="C106" s="244"/>
      <c r="D106" s="241" t="s">
        <v>284</v>
      </c>
      <c r="E106" s="245" t="s">
        <v>19</v>
      </c>
      <c r="F106" s="246" t="s">
        <v>4932</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82</v>
      </c>
      <c r="AV106" s="13" t="s">
        <v>80</v>
      </c>
      <c r="AW106" s="13" t="s">
        <v>34</v>
      </c>
      <c r="AX106" s="13" t="s">
        <v>73</v>
      </c>
      <c r="AY106" s="252" t="s">
        <v>244</v>
      </c>
    </row>
    <row r="107" s="14" customFormat="1">
      <c r="A107" s="14"/>
      <c r="B107" s="253"/>
      <c r="C107" s="254"/>
      <c r="D107" s="241" t="s">
        <v>284</v>
      </c>
      <c r="E107" s="255" t="s">
        <v>19</v>
      </c>
      <c r="F107" s="256" t="s">
        <v>4933</v>
      </c>
      <c r="G107" s="254"/>
      <c r="H107" s="257">
        <v>18</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80</v>
      </c>
      <c r="AY107" s="263" t="s">
        <v>244</v>
      </c>
    </row>
    <row r="108" s="2" customFormat="1" ht="33" customHeight="1">
      <c r="A108" s="39"/>
      <c r="B108" s="40"/>
      <c r="C108" s="213" t="s">
        <v>264</v>
      </c>
      <c r="D108" s="213" t="s">
        <v>247</v>
      </c>
      <c r="E108" s="214" t="s">
        <v>4455</v>
      </c>
      <c r="F108" s="215" t="s">
        <v>4456</v>
      </c>
      <c r="G108" s="216" t="s">
        <v>250</v>
      </c>
      <c r="H108" s="217">
        <v>171</v>
      </c>
      <c r="I108" s="218"/>
      <c r="J108" s="219">
        <f>ROUND(I108*H108,2)</f>
        <v>0</v>
      </c>
      <c r="K108" s="215" t="s">
        <v>251</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279</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4938</v>
      </c>
    </row>
    <row r="109" s="2" customFormat="1">
      <c r="A109" s="39"/>
      <c r="B109" s="40"/>
      <c r="C109" s="41"/>
      <c r="D109" s="226" t="s">
        <v>254</v>
      </c>
      <c r="E109" s="41"/>
      <c r="F109" s="227" t="s">
        <v>4458</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254</v>
      </c>
      <c r="AU109" s="18" t="s">
        <v>82</v>
      </c>
    </row>
    <row r="110" s="2" customFormat="1">
      <c r="A110" s="39"/>
      <c r="B110" s="40"/>
      <c r="C110" s="41"/>
      <c r="D110" s="241" t="s">
        <v>282</v>
      </c>
      <c r="E110" s="41"/>
      <c r="F110" s="242" t="s">
        <v>4459</v>
      </c>
      <c r="G110" s="41"/>
      <c r="H110" s="41"/>
      <c r="I110" s="228"/>
      <c r="J110" s="41"/>
      <c r="K110" s="41"/>
      <c r="L110" s="45"/>
      <c r="M110" s="229"/>
      <c r="N110" s="230"/>
      <c r="O110" s="85"/>
      <c r="P110" s="85"/>
      <c r="Q110" s="85"/>
      <c r="R110" s="85"/>
      <c r="S110" s="85"/>
      <c r="T110" s="86"/>
      <c r="U110" s="39"/>
      <c r="V110" s="39"/>
      <c r="W110" s="39"/>
      <c r="X110" s="39"/>
      <c r="Y110" s="39"/>
      <c r="Z110" s="39"/>
      <c r="AA110" s="39"/>
      <c r="AB110" s="39"/>
      <c r="AC110" s="39"/>
      <c r="AD110" s="39"/>
      <c r="AE110" s="39"/>
      <c r="AT110" s="18" t="s">
        <v>282</v>
      </c>
      <c r="AU110" s="18" t="s">
        <v>82</v>
      </c>
    </row>
    <row r="111" s="14" customFormat="1">
      <c r="A111" s="14"/>
      <c r="B111" s="253"/>
      <c r="C111" s="254"/>
      <c r="D111" s="241" t="s">
        <v>284</v>
      </c>
      <c r="E111" s="255" t="s">
        <v>19</v>
      </c>
      <c r="F111" s="256" t="s">
        <v>4939</v>
      </c>
      <c r="G111" s="254"/>
      <c r="H111" s="257">
        <v>171</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82</v>
      </c>
      <c r="AV111" s="14" t="s">
        <v>82</v>
      </c>
      <c r="AW111" s="14" t="s">
        <v>34</v>
      </c>
      <c r="AX111" s="14" t="s">
        <v>80</v>
      </c>
      <c r="AY111" s="263" t="s">
        <v>244</v>
      </c>
    </row>
    <row r="112" s="2" customFormat="1" ht="33" customHeight="1">
      <c r="A112" s="39"/>
      <c r="B112" s="40"/>
      <c r="C112" s="213" t="s">
        <v>269</v>
      </c>
      <c r="D112" s="213" t="s">
        <v>247</v>
      </c>
      <c r="E112" s="214" t="s">
        <v>4460</v>
      </c>
      <c r="F112" s="215" t="s">
        <v>4461</v>
      </c>
      <c r="G112" s="216" t="s">
        <v>250</v>
      </c>
      <c r="H112" s="217">
        <v>171</v>
      </c>
      <c r="I112" s="218"/>
      <c r="J112" s="219">
        <f>ROUND(I112*H112,2)</f>
        <v>0</v>
      </c>
      <c r="K112" s="215" t="s">
        <v>251</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279</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4940</v>
      </c>
    </row>
    <row r="113" s="2" customFormat="1">
      <c r="A113" s="39"/>
      <c r="B113" s="40"/>
      <c r="C113" s="41"/>
      <c r="D113" s="226" t="s">
        <v>254</v>
      </c>
      <c r="E113" s="41"/>
      <c r="F113" s="227" t="s">
        <v>4463</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14" customFormat="1">
      <c r="A114" s="14"/>
      <c r="B114" s="253"/>
      <c r="C114" s="254"/>
      <c r="D114" s="241" t="s">
        <v>284</v>
      </c>
      <c r="E114" s="255" t="s">
        <v>19</v>
      </c>
      <c r="F114" s="256" t="s">
        <v>4939</v>
      </c>
      <c r="G114" s="254"/>
      <c r="H114" s="257">
        <v>171</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80</v>
      </c>
      <c r="AY114" s="263" t="s">
        <v>244</v>
      </c>
    </row>
    <row r="115" s="2" customFormat="1" ht="16.5" customHeight="1">
      <c r="A115" s="39"/>
      <c r="B115" s="40"/>
      <c r="C115" s="231" t="s">
        <v>275</v>
      </c>
      <c r="D115" s="231" t="s">
        <v>241</v>
      </c>
      <c r="E115" s="232" t="s">
        <v>4666</v>
      </c>
      <c r="F115" s="233" t="s">
        <v>4667</v>
      </c>
      <c r="G115" s="234" t="s">
        <v>258</v>
      </c>
      <c r="H115" s="235">
        <v>2</v>
      </c>
      <c r="I115" s="236"/>
      <c r="J115" s="237">
        <f>ROUND(I115*H115,2)</f>
        <v>0</v>
      </c>
      <c r="K115" s="233" t="s">
        <v>251</v>
      </c>
      <c r="L115" s="238"/>
      <c r="M115" s="239" t="s">
        <v>19</v>
      </c>
      <c r="N115" s="240" t="s">
        <v>44</v>
      </c>
      <c r="O115" s="85"/>
      <c r="P115" s="222">
        <f>O115*H115</f>
        <v>0</v>
      </c>
      <c r="Q115" s="222">
        <v>0.00089999999999999998</v>
      </c>
      <c r="R115" s="222">
        <f>Q115*H115</f>
        <v>0.0018</v>
      </c>
      <c r="S115" s="222">
        <v>0</v>
      </c>
      <c r="T115" s="223">
        <f>S115*H115</f>
        <v>0</v>
      </c>
      <c r="U115" s="39"/>
      <c r="V115" s="39"/>
      <c r="W115" s="39"/>
      <c r="X115" s="39"/>
      <c r="Y115" s="39"/>
      <c r="Z115" s="39"/>
      <c r="AA115" s="39"/>
      <c r="AB115" s="39"/>
      <c r="AC115" s="39"/>
      <c r="AD115" s="39"/>
      <c r="AE115" s="39"/>
      <c r="AR115" s="224" t="s">
        <v>263</v>
      </c>
      <c r="AT115" s="224" t="s">
        <v>241</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264</v>
      </c>
      <c r="BM115" s="224" t="s">
        <v>4941</v>
      </c>
    </row>
    <row r="116" s="2" customFormat="1">
      <c r="A116" s="39"/>
      <c r="B116" s="40"/>
      <c r="C116" s="41"/>
      <c r="D116" s="241" t="s">
        <v>282</v>
      </c>
      <c r="E116" s="41"/>
      <c r="F116" s="242" t="s">
        <v>4942</v>
      </c>
      <c r="G116" s="41"/>
      <c r="H116" s="41"/>
      <c r="I116" s="228"/>
      <c r="J116" s="41"/>
      <c r="K116" s="41"/>
      <c r="L116" s="45"/>
      <c r="M116" s="229"/>
      <c r="N116" s="230"/>
      <c r="O116" s="85"/>
      <c r="P116" s="85"/>
      <c r="Q116" s="85"/>
      <c r="R116" s="85"/>
      <c r="S116" s="85"/>
      <c r="T116" s="86"/>
      <c r="U116" s="39"/>
      <c r="V116" s="39"/>
      <c r="W116" s="39"/>
      <c r="X116" s="39"/>
      <c r="Y116" s="39"/>
      <c r="Z116" s="39"/>
      <c r="AA116" s="39"/>
      <c r="AB116" s="39"/>
      <c r="AC116" s="39"/>
      <c r="AD116" s="39"/>
      <c r="AE116" s="39"/>
      <c r="AT116" s="18" t="s">
        <v>282</v>
      </c>
      <c r="AU116" s="18" t="s">
        <v>82</v>
      </c>
    </row>
    <row r="117" s="12" customFormat="1" ht="22.8" customHeight="1">
      <c r="A117" s="12"/>
      <c r="B117" s="197"/>
      <c r="C117" s="198"/>
      <c r="D117" s="199" t="s">
        <v>72</v>
      </c>
      <c r="E117" s="211" t="s">
        <v>3076</v>
      </c>
      <c r="F117" s="211" t="s">
        <v>4464</v>
      </c>
      <c r="G117" s="198"/>
      <c r="H117" s="198"/>
      <c r="I117" s="201"/>
      <c r="J117" s="212">
        <f>BK117</f>
        <v>0</v>
      </c>
      <c r="K117" s="198"/>
      <c r="L117" s="203"/>
      <c r="M117" s="204"/>
      <c r="N117" s="205"/>
      <c r="O117" s="205"/>
      <c r="P117" s="206">
        <f>SUM(P118:P149)</f>
        <v>0</v>
      </c>
      <c r="Q117" s="205"/>
      <c r="R117" s="206">
        <f>SUM(R118:R149)</f>
        <v>31.924299999999999</v>
      </c>
      <c r="S117" s="205"/>
      <c r="T117" s="207">
        <f>SUM(T118:T149)</f>
        <v>12.559999999999999</v>
      </c>
      <c r="U117" s="12"/>
      <c r="V117" s="12"/>
      <c r="W117" s="12"/>
      <c r="X117" s="12"/>
      <c r="Y117" s="12"/>
      <c r="Z117" s="12"/>
      <c r="AA117" s="12"/>
      <c r="AB117" s="12"/>
      <c r="AC117" s="12"/>
      <c r="AD117" s="12"/>
      <c r="AE117" s="12"/>
      <c r="AR117" s="208" t="s">
        <v>80</v>
      </c>
      <c r="AT117" s="209" t="s">
        <v>72</v>
      </c>
      <c r="AU117" s="209" t="s">
        <v>80</v>
      </c>
      <c r="AY117" s="208" t="s">
        <v>244</v>
      </c>
      <c r="BK117" s="210">
        <f>SUM(BK118:BK149)</f>
        <v>0</v>
      </c>
    </row>
    <row r="118" s="2" customFormat="1" ht="21.75" customHeight="1">
      <c r="A118" s="39"/>
      <c r="B118" s="40"/>
      <c r="C118" s="213" t="s">
        <v>288</v>
      </c>
      <c r="D118" s="213" t="s">
        <v>247</v>
      </c>
      <c r="E118" s="214" t="s">
        <v>4465</v>
      </c>
      <c r="F118" s="215" t="s">
        <v>4466</v>
      </c>
      <c r="G118" s="216" t="s">
        <v>339</v>
      </c>
      <c r="H118" s="217">
        <v>513</v>
      </c>
      <c r="I118" s="218"/>
      <c r="J118" s="219">
        <f>ROUND(I118*H118,2)</f>
        <v>0</v>
      </c>
      <c r="K118" s="215" t="s">
        <v>251</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264</v>
      </c>
      <c r="AT118" s="224" t="s">
        <v>247</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264</v>
      </c>
      <c r="BM118" s="224" t="s">
        <v>4943</v>
      </c>
    </row>
    <row r="119" s="2" customFormat="1">
      <c r="A119" s="39"/>
      <c r="B119" s="40"/>
      <c r="C119" s="41"/>
      <c r="D119" s="226" t="s">
        <v>254</v>
      </c>
      <c r="E119" s="41"/>
      <c r="F119" s="227" t="s">
        <v>4468</v>
      </c>
      <c r="G119" s="41"/>
      <c r="H119" s="41"/>
      <c r="I119" s="228"/>
      <c r="J119" s="41"/>
      <c r="K119" s="41"/>
      <c r="L119" s="45"/>
      <c r="M119" s="229"/>
      <c r="N119" s="230"/>
      <c r="O119" s="85"/>
      <c r="P119" s="85"/>
      <c r="Q119" s="85"/>
      <c r="R119" s="85"/>
      <c r="S119" s="85"/>
      <c r="T119" s="86"/>
      <c r="U119" s="39"/>
      <c r="V119" s="39"/>
      <c r="W119" s="39"/>
      <c r="X119" s="39"/>
      <c r="Y119" s="39"/>
      <c r="Z119" s="39"/>
      <c r="AA119" s="39"/>
      <c r="AB119" s="39"/>
      <c r="AC119" s="39"/>
      <c r="AD119" s="39"/>
      <c r="AE119" s="39"/>
      <c r="AT119" s="18" t="s">
        <v>254</v>
      </c>
      <c r="AU119" s="18" t="s">
        <v>82</v>
      </c>
    </row>
    <row r="120" s="14" customFormat="1">
      <c r="A120" s="14"/>
      <c r="B120" s="253"/>
      <c r="C120" s="254"/>
      <c r="D120" s="241" t="s">
        <v>284</v>
      </c>
      <c r="E120" s="255" t="s">
        <v>19</v>
      </c>
      <c r="F120" s="256" t="s">
        <v>4944</v>
      </c>
      <c r="G120" s="254"/>
      <c r="H120" s="257">
        <v>513</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80</v>
      </c>
      <c r="AY120" s="263" t="s">
        <v>244</v>
      </c>
    </row>
    <row r="121" s="2" customFormat="1" ht="24.15" customHeight="1">
      <c r="A121" s="39"/>
      <c r="B121" s="40"/>
      <c r="C121" s="213" t="s">
        <v>263</v>
      </c>
      <c r="D121" s="213" t="s">
        <v>247</v>
      </c>
      <c r="E121" s="214" t="s">
        <v>4945</v>
      </c>
      <c r="F121" s="215" t="s">
        <v>4946</v>
      </c>
      <c r="G121" s="216" t="s">
        <v>250</v>
      </c>
      <c r="H121" s="217">
        <v>403</v>
      </c>
      <c r="I121" s="218"/>
      <c r="J121" s="219">
        <f>ROUND(I121*H121,2)</f>
        <v>0</v>
      </c>
      <c r="K121" s="215" t="s">
        <v>251</v>
      </c>
      <c r="L121" s="45"/>
      <c r="M121" s="220" t="s">
        <v>19</v>
      </c>
      <c r="N121" s="221"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279</v>
      </c>
      <c r="AT121" s="224" t="s">
        <v>247</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4947</v>
      </c>
    </row>
    <row r="122" s="2" customFormat="1">
      <c r="A122" s="39"/>
      <c r="B122" s="40"/>
      <c r="C122" s="41"/>
      <c r="D122" s="226" t="s">
        <v>254</v>
      </c>
      <c r="E122" s="41"/>
      <c r="F122" s="227" t="s">
        <v>4948</v>
      </c>
      <c r="G122" s="41"/>
      <c r="H122" s="41"/>
      <c r="I122" s="228"/>
      <c r="J122" s="41"/>
      <c r="K122" s="41"/>
      <c r="L122" s="45"/>
      <c r="M122" s="229"/>
      <c r="N122" s="230"/>
      <c r="O122" s="85"/>
      <c r="P122" s="85"/>
      <c r="Q122" s="85"/>
      <c r="R122" s="85"/>
      <c r="S122" s="85"/>
      <c r="T122" s="86"/>
      <c r="U122" s="39"/>
      <c r="V122" s="39"/>
      <c r="W122" s="39"/>
      <c r="X122" s="39"/>
      <c r="Y122" s="39"/>
      <c r="Z122" s="39"/>
      <c r="AA122" s="39"/>
      <c r="AB122" s="39"/>
      <c r="AC122" s="39"/>
      <c r="AD122" s="39"/>
      <c r="AE122" s="39"/>
      <c r="AT122" s="18" t="s">
        <v>254</v>
      </c>
      <c r="AU122" s="18" t="s">
        <v>82</v>
      </c>
    </row>
    <row r="123" s="2" customFormat="1">
      <c r="A123" s="39"/>
      <c r="B123" s="40"/>
      <c r="C123" s="41"/>
      <c r="D123" s="241" t="s">
        <v>282</v>
      </c>
      <c r="E123" s="41"/>
      <c r="F123" s="242" t="s">
        <v>4949</v>
      </c>
      <c r="G123" s="41"/>
      <c r="H123" s="41"/>
      <c r="I123" s="228"/>
      <c r="J123" s="41"/>
      <c r="K123" s="41"/>
      <c r="L123" s="45"/>
      <c r="M123" s="229"/>
      <c r="N123" s="230"/>
      <c r="O123" s="85"/>
      <c r="P123" s="85"/>
      <c r="Q123" s="85"/>
      <c r="R123" s="85"/>
      <c r="S123" s="85"/>
      <c r="T123" s="86"/>
      <c r="U123" s="39"/>
      <c r="V123" s="39"/>
      <c r="W123" s="39"/>
      <c r="X123" s="39"/>
      <c r="Y123" s="39"/>
      <c r="Z123" s="39"/>
      <c r="AA123" s="39"/>
      <c r="AB123" s="39"/>
      <c r="AC123" s="39"/>
      <c r="AD123" s="39"/>
      <c r="AE123" s="39"/>
      <c r="AT123" s="18" t="s">
        <v>282</v>
      </c>
      <c r="AU123" s="18" t="s">
        <v>82</v>
      </c>
    </row>
    <row r="124" s="2" customFormat="1" ht="16.5" customHeight="1">
      <c r="A124" s="39"/>
      <c r="B124" s="40"/>
      <c r="C124" s="231" t="s">
        <v>302</v>
      </c>
      <c r="D124" s="231" t="s">
        <v>241</v>
      </c>
      <c r="E124" s="232" t="s">
        <v>4473</v>
      </c>
      <c r="F124" s="233" t="s">
        <v>4474</v>
      </c>
      <c r="G124" s="234" t="s">
        <v>339</v>
      </c>
      <c r="H124" s="235">
        <v>300</v>
      </c>
      <c r="I124" s="236"/>
      <c r="J124" s="237">
        <f>ROUND(I124*H124,2)</f>
        <v>0</v>
      </c>
      <c r="K124" s="233" t="s">
        <v>251</v>
      </c>
      <c r="L124" s="238"/>
      <c r="M124" s="239" t="s">
        <v>19</v>
      </c>
      <c r="N124" s="240" t="s">
        <v>44</v>
      </c>
      <c r="O124" s="85"/>
      <c r="P124" s="222">
        <f>O124*H124</f>
        <v>0</v>
      </c>
      <c r="Q124" s="222">
        <v>0.00029999999999999997</v>
      </c>
      <c r="R124" s="222">
        <f>Q124*H124</f>
        <v>0.089999999999999997</v>
      </c>
      <c r="S124" s="222">
        <v>0</v>
      </c>
      <c r="T124" s="223">
        <f>S124*H124</f>
        <v>0</v>
      </c>
      <c r="U124" s="39"/>
      <c r="V124" s="39"/>
      <c r="W124" s="39"/>
      <c r="X124" s="39"/>
      <c r="Y124" s="39"/>
      <c r="Z124" s="39"/>
      <c r="AA124" s="39"/>
      <c r="AB124" s="39"/>
      <c r="AC124" s="39"/>
      <c r="AD124" s="39"/>
      <c r="AE124" s="39"/>
      <c r="AR124" s="224" t="s">
        <v>263</v>
      </c>
      <c r="AT124" s="224" t="s">
        <v>241</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264</v>
      </c>
      <c r="BM124" s="224" t="s">
        <v>4950</v>
      </c>
    </row>
    <row r="125" s="2" customFormat="1">
      <c r="A125" s="39"/>
      <c r="B125" s="40"/>
      <c r="C125" s="41"/>
      <c r="D125" s="241" t="s">
        <v>282</v>
      </c>
      <c r="E125" s="41"/>
      <c r="F125" s="242" t="s">
        <v>4476</v>
      </c>
      <c r="G125" s="41"/>
      <c r="H125" s="41"/>
      <c r="I125" s="228"/>
      <c r="J125" s="41"/>
      <c r="K125" s="41"/>
      <c r="L125" s="45"/>
      <c r="M125" s="229"/>
      <c r="N125" s="230"/>
      <c r="O125" s="85"/>
      <c r="P125" s="85"/>
      <c r="Q125" s="85"/>
      <c r="R125" s="85"/>
      <c r="S125" s="85"/>
      <c r="T125" s="86"/>
      <c r="U125" s="39"/>
      <c r="V125" s="39"/>
      <c r="W125" s="39"/>
      <c r="X125" s="39"/>
      <c r="Y125" s="39"/>
      <c r="Z125" s="39"/>
      <c r="AA125" s="39"/>
      <c r="AB125" s="39"/>
      <c r="AC125" s="39"/>
      <c r="AD125" s="39"/>
      <c r="AE125" s="39"/>
      <c r="AT125" s="18" t="s">
        <v>282</v>
      </c>
      <c r="AU125" s="18" t="s">
        <v>82</v>
      </c>
    </row>
    <row r="126" s="2" customFormat="1" ht="16.5" customHeight="1">
      <c r="A126" s="39"/>
      <c r="B126" s="40"/>
      <c r="C126" s="213" t="s">
        <v>308</v>
      </c>
      <c r="D126" s="213" t="s">
        <v>247</v>
      </c>
      <c r="E126" s="214" t="s">
        <v>4477</v>
      </c>
      <c r="F126" s="215" t="s">
        <v>4478</v>
      </c>
      <c r="G126" s="216" t="s">
        <v>339</v>
      </c>
      <c r="H126" s="217">
        <v>300</v>
      </c>
      <c r="I126" s="218"/>
      <c r="J126" s="219">
        <f>ROUND(I126*H126,2)</f>
        <v>0</v>
      </c>
      <c r="K126" s="215" t="s">
        <v>251</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264</v>
      </c>
      <c r="AT126" s="224" t="s">
        <v>247</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264</v>
      </c>
      <c r="BM126" s="224" t="s">
        <v>4951</v>
      </c>
    </row>
    <row r="127" s="2" customFormat="1">
      <c r="A127" s="39"/>
      <c r="B127" s="40"/>
      <c r="C127" s="41"/>
      <c r="D127" s="226" t="s">
        <v>254</v>
      </c>
      <c r="E127" s="41"/>
      <c r="F127" s="227" t="s">
        <v>4480</v>
      </c>
      <c r="G127" s="41"/>
      <c r="H127" s="41"/>
      <c r="I127" s="228"/>
      <c r="J127" s="41"/>
      <c r="K127" s="41"/>
      <c r="L127" s="45"/>
      <c r="M127" s="229"/>
      <c r="N127" s="230"/>
      <c r="O127" s="85"/>
      <c r="P127" s="85"/>
      <c r="Q127" s="85"/>
      <c r="R127" s="85"/>
      <c r="S127" s="85"/>
      <c r="T127" s="86"/>
      <c r="U127" s="39"/>
      <c r="V127" s="39"/>
      <c r="W127" s="39"/>
      <c r="X127" s="39"/>
      <c r="Y127" s="39"/>
      <c r="Z127" s="39"/>
      <c r="AA127" s="39"/>
      <c r="AB127" s="39"/>
      <c r="AC127" s="39"/>
      <c r="AD127" s="39"/>
      <c r="AE127" s="39"/>
      <c r="AT127" s="18" t="s">
        <v>254</v>
      </c>
      <c r="AU127" s="18" t="s">
        <v>82</v>
      </c>
    </row>
    <row r="128" s="2" customFormat="1">
      <c r="A128" s="39"/>
      <c r="B128" s="40"/>
      <c r="C128" s="41"/>
      <c r="D128" s="241" t="s">
        <v>282</v>
      </c>
      <c r="E128" s="41"/>
      <c r="F128" s="242" t="s">
        <v>4476</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282</v>
      </c>
      <c r="AU128" s="18" t="s">
        <v>82</v>
      </c>
    </row>
    <row r="129" s="2" customFormat="1" ht="33" customHeight="1">
      <c r="A129" s="39"/>
      <c r="B129" s="40"/>
      <c r="C129" s="213" t="s">
        <v>313</v>
      </c>
      <c r="D129" s="213" t="s">
        <v>247</v>
      </c>
      <c r="E129" s="214" t="s">
        <v>4952</v>
      </c>
      <c r="F129" s="215" t="s">
        <v>4953</v>
      </c>
      <c r="G129" s="216" t="s">
        <v>339</v>
      </c>
      <c r="H129" s="217">
        <v>30</v>
      </c>
      <c r="I129" s="218"/>
      <c r="J129" s="219">
        <f>ROUND(I129*H129,2)</f>
        <v>0</v>
      </c>
      <c r="K129" s="215" t="s">
        <v>251</v>
      </c>
      <c r="L129" s="45"/>
      <c r="M129" s="220" t="s">
        <v>19</v>
      </c>
      <c r="N129" s="221" t="s">
        <v>44</v>
      </c>
      <c r="O129" s="85"/>
      <c r="P129" s="222">
        <f>O129*H129</f>
        <v>0</v>
      </c>
      <c r="Q129" s="222">
        <v>0.084250000000000005</v>
      </c>
      <c r="R129" s="222">
        <f>Q129*H129</f>
        <v>2.5275000000000003</v>
      </c>
      <c r="S129" s="222">
        <v>0</v>
      </c>
      <c r="T129" s="223">
        <f>S129*H129</f>
        <v>0</v>
      </c>
      <c r="U129" s="39"/>
      <c r="V129" s="39"/>
      <c r="W129" s="39"/>
      <c r="X129" s="39"/>
      <c r="Y129" s="39"/>
      <c r="Z129" s="39"/>
      <c r="AA129" s="39"/>
      <c r="AB129" s="39"/>
      <c r="AC129" s="39"/>
      <c r="AD129" s="39"/>
      <c r="AE129" s="39"/>
      <c r="AR129" s="224" t="s">
        <v>279</v>
      </c>
      <c r="AT129" s="224" t="s">
        <v>247</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4954</v>
      </c>
    </row>
    <row r="130" s="2" customFormat="1">
      <c r="A130" s="39"/>
      <c r="B130" s="40"/>
      <c r="C130" s="41"/>
      <c r="D130" s="226" t="s">
        <v>254</v>
      </c>
      <c r="E130" s="41"/>
      <c r="F130" s="227" t="s">
        <v>4955</v>
      </c>
      <c r="G130" s="41"/>
      <c r="H130" s="41"/>
      <c r="I130" s="228"/>
      <c r="J130" s="41"/>
      <c r="K130" s="41"/>
      <c r="L130" s="45"/>
      <c r="M130" s="229"/>
      <c r="N130" s="230"/>
      <c r="O130" s="85"/>
      <c r="P130" s="85"/>
      <c r="Q130" s="85"/>
      <c r="R130" s="85"/>
      <c r="S130" s="85"/>
      <c r="T130" s="86"/>
      <c r="U130" s="39"/>
      <c r="V130" s="39"/>
      <c r="W130" s="39"/>
      <c r="X130" s="39"/>
      <c r="Y130" s="39"/>
      <c r="Z130" s="39"/>
      <c r="AA130" s="39"/>
      <c r="AB130" s="39"/>
      <c r="AC130" s="39"/>
      <c r="AD130" s="39"/>
      <c r="AE130" s="39"/>
      <c r="AT130" s="18" t="s">
        <v>254</v>
      </c>
      <c r="AU130" s="18" t="s">
        <v>82</v>
      </c>
    </row>
    <row r="131" s="2" customFormat="1" ht="16.5" customHeight="1">
      <c r="A131" s="39"/>
      <c r="B131" s="40"/>
      <c r="C131" s="231" t="s">
        <v>8</v>
      </c>
      <c r="D131" s="231" t="s">
        <v>241</v>
      </c>
      <c r="E131" s="232" t="s">
        <v>4956</v>
      </c>
      <c r="F131" s="233" t="s">
        <v>4957</v>
      </c>
      <c r="G131" s="234" t="s">
        <v>339</v>
      </c>
      <c r="H131" s="235">
        <v>6</v>
      </c>
      <c r="I131" s="236"/>
      <c r="J131" s="237">
        <f>ROUND(I131*H131,2)</f>
        <v>0</v>
      </c>
      <c r="K131" s="233" t="s">
        <v>19</v>
      </c>
      <c r="L131" s="238"/>
      <c r="M131" s="239" t="s">
        <v>19</v>
      </c>
      <c r="N131" s="240" t="s">
        <v>44</v>
      </c>
      <c r="O131" s="85"/>
      <c r="P131" s="222">
        <f>O131*H131</f>
        <v>0</v>
      </c>
      <c r="Q131" s="222">
        <v>0.13200000000000001</v>
      </c>
      <c r="R131" s="222">
        <f>Q131*H131</f>
        <v>0.79200000000000004</v>
      </c>
      <c r="S131" s="222">
        <v>0</v>
      </c>
      <c r="T131" s="223">
        <f>S131*H131</f>
        <v>0</v>
      </c>
      <c r="U131" s="39"/>
      <c r="V131" s="39"/>
      <c r="W131" s="39"/>
      <c r="X131" s="39"/>
      <c r="Y131" s="39"/>
      <c r="Z131" s="39"/>
      <c r="AA131" s="39"/>
      <c r="AB131" s="39"/>
      <c r="AC131" s="39"/>
      <c r="AD131" s="39"/>
      <c r="AE131" s="39"/>
      <c r="AR131" s="224" t="s">
        <v>440</v>
      </c>
      <c r="AT131" s="224" t="s">
        <v>241</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440</v>
      </c>
      <c r="BM131" s="224" t="s">
        <v>4958</v>
      </c>
    </row>
    <row r="132" s="2" customFormat="1">
      <c r="A132" s="39"/>
      <c r="B132" s="40"/>
      <c r="C132" s="41"/>
      <c r="D132" s="241" t="s">
        <v>282</v>
      </c>
      <c r="E132" s="41"/>
      <c r="F132" s="242" t="s">
        <v>4959</v>
      </c>
      <c r="G132" s="41"/>
      <c r="H132" s="41"/>
      <c r="I132" s="228"/>
      <c r="J132" s="41"/>
      <c r="K132" s="41"/>
      <c r="L132" s="45"/>
      <c r="M132" s="229"/>
      <c r="N132" s="230"/>
      <c r="O132" s="85"/>
      <c r="P132" s="85"/>
      <c r="Q132" s="85"/>
      <c r="R132" s="85"/>
      <c r="S132" s="85"/>
      <c r="T132" s="86"/>
      <c r="U132" s="39"/>
      <c r="V132" s="39"/>
      <c r="W132" s="39"/>
      <c r="X132" s="39"/>
      <c r="Y132" s="39"/>
      <c r="Z132" s="39"/>
      <c r="AA132" s="39"/>
      <c r="AB132" s="39"/>
      <c r="AC132" s="39"/>
      <c r="AD132" s="39"/>
      <c r="AE132" s="39"/>
      <c r="AT132" s="18" t="s">
        <v>282</v>
      </c>
      <c r="AU132" s="18" t="s">
        <v>82</v>
      </c>
    </row>
    <row r="133" s="2" customFormat="1" ht="16.5" customHeight="1">
      <c r="A133" s="39"/>
      <c r="B133" s="40"/>
      <c r="C133" s="231" t="s">
        <v>322</v>
      </c>
      <c r="D133" s="231" t="s">
        <v>241</v>
      </c>
      <c r="E133" s="232" t="s">
        <v>4960</v>
      </c>
      <c r="F133" s="233" t="s">
        <v>4961</v>
      </c>
      <c r="G133" s="234" t="s">
        <v>730</v>
      </c>
      <c r="H133" s="235">
        <v>7.6500000000000004</v>
      </c>
      <c r="I133" s="236"/>
      <c r="J133" s="237">
        <f>ROUND(I133*H133,2)</f>
        <v>0</v>
      </c>
      <c r="K133" s="233" t="s">
        <v>251</v>
      </c>
      <c r="L133" s="238"/>
      <c r="M133" s="239" t="s">
        <v>19</v>
      </c>
      <c r="N133" s="240" t="s">
        <v>44</v>
      </c>
      <c r="O133" s="85"/>
      <c r="P133" s="222">
        <f>O133*H133</f>
        <v>0</v>
      </c>
      <c r="Q133" s="222">
        <v>1</v>
      </c>
      <c r="R133" s="222">
        <f>Q133*H133</f>
        <v>7.6500000000000004</v>
      </c>
      <c r="S133" s="222">
        <v>0</v>
      </c>
      <c r="T133" s="223">
        <f>S133*H133</f>
        <v>0</v>
      </c>
      <c r="U133" s="39"/>
      <c r="V133" s="39"/>
      <c r="W133" s="39"/>
      <c r="X133" s="39"/>
      <c r="Y133" s="39"/>
      <c r="Z133" s="39"/>
      <c r="AA133" s="39"/>
      <c r="AB133" s="39"/>
      <c r="AC133" s="39"/>
      <c r="AD133" s="39"/>
      <c r="AE133" s="39"/>
      <c r="AR133" s="224" t="s">
        <v>364</v>
      </c>
      <c r="AT133" s="224" t="s">
        <v>241</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4962</v>
      </c>
    </row>
    <row r="134" s="14" customFormat="1">
      <c r="A134" s="14"/>
      <c r="B134" s="253"/>
      <c r="C134" s="254"/>
      <c r="D134" s="241" t="s">
        <v>284</v>
      </c>
      <c r="E134" s="255" t="s">
        <v>19</v>
      </c>
      <c r="F134" s="256" t="s">
        <v>4963</v>
      </c>
      <c r="G134" s="254"/>
      <c r="H134" s="257">
        <v>7.6500000000000004</v>
      </c>
      <c r="I134" s="258"/>
      <c r="J134" s="254"/>
      <c r="K134" s="254"/>
      <c r="L134" s="259"/>
      <c r="M134" s="260"/>
      <c r="N134" s="261"/>
      <c r="O134" s="261"/>
      <c r="P134" s="261"/>
      <c r="Q134" s="261"/>
      <c r="R134" s="261"/>
      <c r="S134" s="261"/>
      <c r="T134" s="262"/>
      <c r="U134" s="14"/>
      <c r="V134" s="14"/>
      <c r="W134" s="14"/>
      <c r="X134" s="14"/>
      <c r="Y134" s="14"/>
      <c r="Z134" s="14"/>
      <c r="AA134" s="14"/>
      <c r="AB134" s="14"/>
      <c r="AC134" s="14"/>
      <c r="AD134" s="14"/>
      <c r="AE134" s="14"/>
      <c r="AT134" s="263" t="s">
        <v>284</v>
      </c>
      <c r="AU134" s="263" t="s">
        <v>82</v>
      </c>
      <c r="AV134" s="14" t="s">
        <v>82</v>
      </c>
      <c r="AW134" s="14" t="s">
        <v>34</v>
      </c>
      <c r="AX134" s="14" t="s">
        <v>80</v>
      </c>
      <c r="AY134" s="263" t="s">
        <v>244</v>
      </c>
    </row>
    <row r="135" s="2" customFormat="1" ht="16.5" customHeight="1">
      <c r="A135" s="39"/>
      <c r="B135" s="40"/>
      <c r="C135" s="231" t="s">
        <v>327</v>
      </c>
      <c r="D135" s="231" t="s">
        <v>241</v>
      </c>
      <c r="E135" s="232" t="s">
        <v>4964</v>
      </c>
      <c r="F135" s="233" t="s">
        <v>4965</v>
      </c>
      <c r="G135" s="234" t="s">
        <v>730</v>
      </c>
      <c r="H135" s="235">
        <v>2.5499999999999998</v>
      </c>
      <c r="I135" s="236"/>
      <c r="J135" s="237">
        <f>ROUND(I135*H135,2)</f>
        <v>0</v>
      </c>
      <c r="K135" s="233" t="s">
        <v>251</v>
      </c>
      <c r="L135" s="238"/>
      <c r="M135" s="239" t="s">
        <v>19</v>
      </c>
      <c r="N135" s="240" t="s">
        <v>44</v>
      </c>
      <c r="O135" s="85"/>
      <c r="P135" s="222">
        <f>O135*H135</f>
        <v>0</v>
      </c>
      <c r="Q135" s="222">
        <v>1</v>
      </c>
      <c r="R135" s="222">
        <f>Q135*H135</f>
        <v>2.5499999999999998</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4966</v>
      </c>
    </row>
    <row r="136" s="14" customFormat="1">
      <c r="A136" s="14"/>
      <c r="B136" s="253"/>
      <c r="C136" s="254"/>
      <c r="D136" s="241" t="s">
        <v>284</v>
      </c>
      <c r="E136" s="255" t="s">
        <v>19</v>
      </c>
      <c r="F136" s="256" t="s">
        <v>4967</v>
      </c>
      <c r="G136" s="254"/>
      <c r="H136" s="257">
        <v>2.5499999999999998</v>
      </c>
      <c r="I136" s="258"/>
      <c r="J136" s="254"/>
      <c r="K136" s="254"/>
      <c r="L136" s="259"/>
      <c r="M136" s="260"/>
      <c r="N136" s="261"/>
      <c r="O136" s="261"/>
      <c r="P136" s="261"/>
      <c r="Q136" s="261"/>
      <c r="R136" s="261"/>
      <c r="S136" s="261"/>
      <c r="T136" s="262"/>
      <c r="U136" s="14"/>
      <c r="V136" s="14"/>
      <c r="W136" s="14"/>
      <c r="X136" s="14"/>
      <c r="Y136" s="14"/>
      <c r="Z136" s="14"/>
      <c r="AA136" s="14"/>
      <c r="AB136" s="14"/>
      <c r="AC136" s="14"/>
      <c r="AD136" s="14"/>
      <c r="AE136" s="14"/>
      <c r="AT136" s="263" t="s">
        <v>284</v>
      </c>
      <c r="AU136" s="263" t="s">
        <v>82</v>
      </c>
      <c r="AV136" s="14" t="s">
        <v>82</v>
      </c>
      <c r="AW136" s="14" t="s">
        <v>34</v>
      </c>
      <c r="AX136" s="14" t="s">
        <v>80</v>
      </c>
      <c r="AY136" s="263" t="s">
        <v>244</v>
      </c>
    </row>
    <row r="137" s="2" customFormat="1" ht="24.15" customHeight="1">
      <c r="A137" s="39"/>
      <c r="B137" s="40"/>
      <c r="C137" s="213" t="s">
        <v>332</v>
      </c>
      <c r="D137" s="213" t="s">
        <v>247</v>
      </c>
      <c r="E137" s="214" t="s">
        <v>4968</v>
      </c>
      <c r="F137" s="215" t="s">
        <v>4969</v>
      </c>
      <c r="G137" s="216" t="s">
        <v>339</v>
      </c>
      <c r="H137" s="217">
        <v>30</v>
      </c>
      <c r="I137" s="218"/>
      <c r="J137" s="219">
        <f>ROUND(I137*H137,2)</f>
        <v>0</v>
      </c>
      <c r="K137" s="215" t="s">
        <v>251</v>
      </c>
      <c r="L137" s="45"/>
      <c r="M137" s="220" t="s">
        <v>19</v>
      </c>
      <c r="N137" s="221" t="s">
        <v>44</v>
      </c>
      <c r="O137" s="85"/>
      <c r="P137" s="222">
        <f>O137*H137</f>
        <v>0</v>
      </c>
      <c r="Q137" s="222">
        <v>0.50600999999999996</v>
      </c>
      <c r="R137" s="222">
        <f>Q137*H137</f>
        <v>15.180299999999999</v>
      </c>
      <c r="S137" s="222">
        <v>0</v>
      </c>
      <c r="T137" s="223">
        <f>S137*H137</f>
        <v>0</v>
      </c>
      <c r="U137" s="39"/>
      <c r="V137" s="39"/>
      <c r="W137" s="39"/>
      <c r="X137" s="39"/>
      <c r="Y137" s="39"/>
      <c r="Z137" s="39"/>
      <c r="AA137" s="39"/>
      <c r="AB137" s="39"/>
      <c r="AC137" s="39"/>
      <c r="AD137" s="39"/>
      <c r="AE137" s="39"/>
      <c r="AR137" s="224" t="s">
        <v>264</v>
      </c>
      <c r="AT137" s="224" t="s">
        <v>247</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264</v>
      </c>
      <c r="BM137" s="224" t="s">
        <v>4970</v>
      </c>
    </row>
    <row r="138" s="2" customFormat="1">
      <c r="A138" s="39"/>
      <c r="B138" s="40"/>
      <c r="C138" s="41"/>
      <c r="D138" s="226" t="s">
        <v>254</v>
      </c>
      <c r="E138" s="41"/>
      <c r="F138" s="227" t="s">
        <v>4971</v>
      </c>
      <c r="G138" s="41"/>
      <c r="H138" s="41"/>
      <c r="I138" s="228"/>
      <c r="J138" s="41"/>
      <c r="K138" s="41"/>
      <c r="L138" s="45"/>
      <c r="M138" s="229"/>
      <c r="N138" s="230"/>
      <c r="O138" s="85"/>
      <c r="P138" s="85"/>
      <c r="Q138" s="85"/>
      <c r="R138" s="85"/>
      <c r="S138" s="85"/>
      <c r="T138" s="86"/>
      <c r="U138" s="39"/>
      <c r="V138" s="39"/>
      <c r="W138" s="39"/>
      <c r="X138" s="39"/>
      <c r="Y138" s="39"/>
      <c r="Z138" s="39"/>
      <c r="AA138" s="39"/>
      <c r="AB138" s="39"/>
      <c r="AC138" s="39"/>
      <c r="AD138" s="39"/>
      <c r="AE138" s="39"/>
      <c r="AT138" s="18" t="s">
        <v>254</v>
      </c>
      <c r="AU138" s="18" t="s">
        <v>82</v>
      </c>
    </row>
    <row r="139" s="2" customFormat="1" ht="16.5" customHeight="1">
      <c r="A139" s="39"/>
      <c r="B139" s="40"/>
      <c r="C139" s="231" t="s">
        <v>252</v>
      </c>
      <c r="D139" s="231" t="s">
        <v>241</v>
      </c>
      <c r="E139" s="232" t="s">
        <v>4972</v>
      </c>
      <c r="F139" s="233" t="s">
        <v>4973</v>
      </c>
      <c r="G139" s="234" t="s">
        <v>250</v>
      </c>
      <c r="H139" s="235">
        <v>10</v>
      </c>
      <c r="I139" s="236"/>
      <c r="J139" s="237">
        <f>ROUND(I139*H139,2)</f>
        <v>0</v>
      </c>
      <c r="K139" s="233" t="s">
        <v>251</v>
      </c>
      <c r="L139" s="238"/>
      <c r="M139" s="239" t="s">
        <v>19</v>
      </c>
      <c r="N139" s="240" t="s">
        <v>44</v>
      </c>
      <c r="O139" s="85"/>
      <c r="P139" s="222">
        <f>O139*H139</f>
        <v>0</v>
      </c>
      <c r="Q139" s="222">
        <v>0.056120000000000003</v>
      </c>
      <c r="R139" s="222">
        <f>Q139*H139</f>
        <v>0.56120000000000003</v>
      </c>
      <c r="S139" s="222">
        <v>0</v>
      </c>
      <c r="T139" s="223">
        <f>S139*H139</f>
        <v>0</v>
      </c>
      <c r="U139" s="39"/>
      <c r="V139" s="39"/>
      <c r="W139" s="39"/>
      <c r="X139" s="39"/>
      <c r="Y139" s="39"/>
      <c r="Z139" s="39"/>
      <c r="AA139" s="39"/>
      <c r="AB139" s="39"/>
      <c r="AC139" s="39"/>
      <c r="AD139" s="39"/>
      <c r="AE139" s="39"/>
      <c r="AR139" s="224" t="s">
        <v>364</v>
      </c>
      <c r="AT139" s="224" t="s">
        <v>241</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279</v>
      </c>
      <c r="BM139" s="224" t="s">
        <v>4974</v>
      </c>
    </row>
    <row r="140" s="2" customFormat="1" ht="16.5" customHeight="1">
      <c r="A140" s="39"/>
      <c r="B140" s="40"/>
      <c r="C140" s="231" t="s">
        <v>411</v>
      </c>
      <c r="D140" s="231" t="s">
        <v>241</v>
      </c>
      <c r="E140" s="232" t="s">
        <v>4975</v>
      </c>
      <c r="F140" s="233" t="s">
        <v>4976</v>
      </c>
      <c r="G140" s="234" t="s">
        <v>291</v>
      </c>
      <c r="H140" s="235">
        <v>0.69999999999999996</v>
      </c>
      <c r="I140" s="236"/>
      <c r="J140" s="237">
        <f>ROUND(I140*H140,2)</f>
        <v>0</v>
      </c>
      <c r="K140" s="233" t="s">
        <v>251</v>
      </c>
      <c r="L140" s="238"/>
      <c r="M140" s="239" t="s">
        <v>19</v>
      </c>
      <c r="N140" s="240" t="s">
        <v>44</v>
      </c>
      <c r="O140" s="85"/>
      <c r="P140" s="222">
        <f>O140*H140</f>
        <v>0</v>
      </c>
      <c r="Q140" s="222">
        <v>2.234</v>
      </c>
      <c r="R140" s="222">
        <f>Q140*H140</f>
        <v>1.5637999999999999</v>
      </c>
      <c r="S140" s="222">
        <v>0</v>
      </c>
      <c r="T140" s="223">
        <f>S140*H140</f>
        <v>0</v>
      </c>
      <c r="U140" s="39"/>
      <c r="V140" s="39"/>
      <c r="W140" s="39"/>
      <c r="X140" s="39"/>
      <c r="Y140" s="39"/>
      <c r="Z140" s="39"/>
      <c r="AA140" s="39"/>
      <c r="AB140" s="39"/>
      <c r="AC140" s="39"/>
      <c r="AD140" s="39"/>
      <c r="AE140" s="39"/>
      <c r="AR140" s="224" t="s">
        <v>263</v>
      </c>
      <c r="AT140" s="224" t="s">
        <v>241</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264</v>
      </c>
      <c r="BM140" s="224" t="s">
        <v>4977</v>
      </c>
    </row>
    <row r="141" s="14" customFormat="1">
      <c r="A141" s="14"/>
      <c r="B141" s="253"/>
      <c r="C141" s="254"/>
      <c r="D141" s="241" t="s">
        <v>284</v>
      </c>
      <c r="E141" s="255" t="s">
        <v>19</v>
      </c>
      <c r="F141" s="256" t="s">
        <v>4978</v>
      </c>
      <c r="G141" s="254"/>
      <c r="H141" s="257">
        <v>0.69999999999999996</v>
      </c>
      <c r="I141" s="258"/>
      <c r="J141" s="254"/>
      <c r="K141" s="254"/>
      <c r="L141" s="259"/>
      <c r="M141" s="260"/>
      <c r="N141" s="261"/>
      <c r="O141" s="261"/>
      <c r="P141" s="261"/>
      <c r="Q141" s="261"/>
      <c r="R141" s="261"/>
      <c r="S141" s="261"/>
      <c r="T141" s="262"/>
      <c r="U141" s="14"/>
      <c r="V141" s="14"/>
      <c r="W141" s="14"/>
      <c r="X141" s="14"/>
      <c r="Y141" s="14"/>
      <c r="Z141" s="14"/>
      <c r="AA141" s="14"/>
      <c r="AB141" s="14"/>
      <c r="AC141" s="14"/>
      <c r="AD141" s="14"/>
      <c r="AE141" s="14"/>
      <c r="AT141" s="263" t="s">
        <v>284</v>
      </c>
      <c r="AU141" s="263" t="s">
        <v>82</v>
      </c>
      <c r="AV141" s="14" t="s">
        <v>82</v>
      </c>
      <c r="AW141" s="14" t="s">
        <v>34</v>
      </c>
      <c r="AX141" s="14" t="s">
        <v>80</v>
      </c>
      <c r="AY141" s="263" t="s">
        <v>244</v>
      </c>
    </row>
    <row r="142" s="2" customFormat="1" ht="24.15" customHeight="1">
      <c r="A142" s="39"/>
      <c r="B142" s="40"/>
      <c r="C142" s="213" t="s">
        <v>416</v>
      </c>
      <c r="D142" s="213" t="s">
        <v>247</v>
      </c>
      <c r="E142" s="214" t="s">
        <v>4363</v>
      </c>
      <c r="F142" s="215" t="s">
        <v>4364</v>
      </c>
      <c r="G142" s="216" t="s">
        <v>250</v>
      </c>
      <c r="H142" s="217">
        <v>10</v>
      </c>
      <c r="I142" s="218"/>
      <c r="J142" s="219">
        <f>ROUND(I142*H142,2)</f>
        <v>0</v>
      </c>
      <c r="K142" s="215" t="s">
        <v>251</v>
      </c>
      <c r="L142" s="45"/>
      <c r="M142" s="220" t="s">
        <v>19</v>
      </c>
      <c r="N142" s="221" t="s">
        <v>44</v>
      </c>
      <c r="O142" s="85"/>
      <c r="P142" s="222">
        <f>O142*H142</f>
        <v>0</v>
      </c>
      <c r="Q142" s="222">
        <v>0.10095</v>
      </c>
      <c r="R142" s="222">
        <f>Q142*H142</f>
        <v>1.0095000000000001</v>
      </c>
      <c r="S142" s="222">
        <v>0</v>
      </c>
      <c r="T142" s="223">
        <f>S142*H142</f>
        <v>0</v>
      </c>
      <c r="U142" s="39"/>
      <c r="V142" s="39"/>
      <c r="W142" s="39"/>
      <c r="X142" s="39"/>
      <c r="Y142" s="39"/>
      <c r="Z142" s="39"/>
      <c r="AA142" s="39"/>
      <c r="AB142" s="39"/>
      <c r="AC142" s="39"/>
      <c r="AD142" s="39"/>
      <c r="AE142" s="39"/>
      <c r="AR142" s="224" t="s">
        <v>264</v>
      </c>
      <c r="AT142" s="224" t="s">
        <v>247</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264</v>
      </c>
      <c r="BM142" s="224" t="s">
        <v>4979</v>
      </c>
    </row>
    <row r="143" s="2" customFormat="1">
      <c r="A143" s="39"/>
      <c r="B143" s="40"/>
      <c r="C143" s="41"/>
      <c r="D143" s="226" t="s">
        <v>254</v>
      </c>
      <c r="E143" s="41"/>
      <c r="F143" s="227" t="s">
        <v>4366</v>
      </c>
      <c r="G143" s="41"/>
      <c r="H143" s="41"/>
      <c r="I143" s="228"/>
      <c r="J143" s="41"/>
      <c r="K143" s="41"/>
      <c r="L143" s="45"/>
      <c r="M143" s="229"/>
      <c r="N143" s="230"/>
      <c r="O143" s="85"/>
      <c r="P143" s="85"/>
      <c r="Q143" s="85"/>
      <c r="R143" s="85"/>
      <c r="S143" s="85"/>
      <c r="T143" s="86"/>
      <c r="U143" s="39"/>
      <c r="V143" s="39"/>
      <c r="W143" s="39"/>
      <c r="X143" s="39"/>
      <c r="Y143" s="39"/>
      <c r="Z143" s="39"/>
      <c r="AA143" s="39"/>
      <c r="AB143" s="39"/>
      <c r="AC143" s="39"/>
      <c r="AD143" s="39"/>
      <c r="AE143" s="39"/>
      <c r="AT143" s="18" t="s">
        <v>254</v>
      </c>
      <c r="AU143" s="18" t="s">
        <v>82</v>
      </c>
    </row>
    <row r="144" s="2" customFormat="1" ht="37.8" customHeight="1">
      <c r="A144" s="39"/>
      <c r="B144" s="40"/>
      <c r="C144" s="213" t="s">
        <v>420</v>
      </c>
      <c r="D144" s="213" t="s">
        <v>247</v>
      </c>
      <c r="E144" s="214" t="s">
        <v>4980</v>
      </c>
      <c r="F144" s="215" t="s">
        <v>4981</v>
      </c>
      <c r="G144" s="216" t="s">
        <v>339</v>
      </c>
      <c r="H144" s="217">
        <v>30</v>
      </c>
      <c r="I144" s="218"/>
      <c r="J144" s="219">
        <f>ROUND(I144*H144,2)</f>
        <v>0</v>
      </c>
      <c r="K144" s="215" t="s">
        <v>251</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80</v>
      </c>
      <c r="AT144" s="224" t="s">
        <v>247</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80</v>
      </c>
      <c r="BM144" s="224" t="s">
        <v>4982</v>
      </c>
    </row>
    <row r="145" s="2" customFormat="1">
      <c r="A145" s="39"/>
      <c r="B145" s="40"/>
      <c r="C145" s="41"/>
      <c r="D145" s="226" t="s">
        <v>254</v>
      </c>
      <c r="E145" s="41"/>
      <c r="F145" s="227" t="s">
        <v>4983</v>
      </c>
      <c r="G145" s="41"/>
      <c r="H145" s="41"/>
      <c r="I145" s="228"/>
      <c r="J145" s="41"/>
      <c r="K145" s="41"/>
      <c r="L145" s="45"/>
      <c r="M145" s="229"/>
      <c r="N145" s="230"/>
      <c r="O145" s="85"/>
      <c r="P145" s="85"/>
      <c r="Q145" s="85"/>
      <c r="R145" s="85"/>
      <c r="S145" s="85"/>
      <c r="T145" s="86"/>
      <c r="U145" s="39"/>
      <c r="V145" s="39"/>
      <c r="W145" s="39"/>
      <c r="X145" s="39"/>
      <c r="Y145" s="39"/>
      <c r="Z145" s="39"/>
      <c r="AA145" s="39"/>
      <c r="AB145" s="39"/>
      <c r="AC145" s="39"/>
      <c r="AD145" s="39"/>
      <c r="AE145" s="39"/>
      <c r="AT145" s="18" t="s">
        <v>254</v>
      </c>
      <c r="AU145" s="18" t="s">
        <v>82</v>
      </c>
    </row>
    <row r="146" s="2" customFormat="1" ht="33" customHeight="1">
      <c r="A146" s="39"/>
      <c r="B146" s="40"/>
      <c r="C146" s="213" t="s">
        <v>424</v>
      </c>
      <c r="D146" s="213" t="s">
        <v>247</v>
      </c>
      <c r="E146" s="214" t="s">
        <v>4984</v>
      </c>
      <c r="F146" s="215" t="s">
        <v>4985</v>
      </c>
      <c r="G146" s="216" t="s">
        <v>339</v>
      </c>
      <c r="H146" s="217">
        <v>30</v>
      </c>
      <c r="I146" s="218"/>
      <c r="J146" s="219">
        <f>ROUND(I146*H146,2)</f>
        <v>0</v>
      </c>
      <c r="K146" s="215" t="s">
        <v>251</v>
      </c>
      <c r="L146" s="45"/>
      <c r="M146" s="220" t="s">
        <v>19</v>
      </c>
      <c r="N146" s="221" t="s">
        <v>44</v>
      </c>
      <c r="O146" s="85"/>
      <c r="P146" s="222">
        <f>O146*H146</f>
        <v>0</v>
      </c>
      <c r="Q146" s="222">
        <v>0</v>
      </c>
      <c r="R146" s="222">
        <f>Q146*H146</f>
        <v>0</v>
      </c>
      <c r="S146" s="222">
        <v>0.35199999999999998</v>
      </c>
      <c r="T146" s="223">
        <f>S146*H146</f>
        <v>10.559999999999999</v>
      </c>
      <c r="U146" s="39"/>
      <c r="V146" s="39"/>
      <c r="W146" s="39"/>
      <c r="X146" s="39"/>
      <c r="Y146" s="39"/>
      <c r="Z146" s="39"/>
      <c r="AA146" s="39"/>
      <c r="AB146" s="39"/>
      <c r="AC146" s="39"/>
      <c r="AD146" s="39"/>
      <c r="AE146" s="39"/>
      <c r="AR146" s="224" t="s">
        <v>80</v>
      </c>
      <c r="AT146" s="224" t="s">
        <v>247</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80</v>
      </c>
      <c r="BM146" s="224" t="s">
        <v>4986</v>
      </c>
    </row>
    <row r="147" s="2" customFormat="1">
      <c r="A147" s="39"/>
      <c r="B147" s="40"/>
      <c r="C147" s="41"/>
      <c r="D147" s="226" t="s">
        <v>254</v>
      </c>
      <c r="E147" s="41"/>
      <c r="F147" s="227" t="s">
        <v>4987</v>
      </c>
      <c r="G147" s="41"/>
      <c r="H147" s="41"/>
      <c r="I147" s="228"/>
      <c r="J147" s="41"/>
      <c r="K147" s="41"/>
      <c r="L147" s="45"/>
      <c r="M147" s="229"/>
      <c r="N147" s="230"/>
      <c r="O147" s="85"/>
      <c r="P147" s="85"/>
      <c r="Q147" s="85"/>
      <c r="R147" s="85"/>
      <c r="S147" s="85"/>
      <c r="T147" s="86"/>
      <c r="U147" s="39"/>
      <c r="V147" s="39"/>
      <c r="W147" s="39"/>
      <c r="X147" s="39"/>
      <c r="Y147" s="39"/>
      <c r="Z147" s="39"/>
      <c r="AA147" s="39"/>
      <c r="AB147" s="39"/>
      <c r="AC147" s="39"/>
      <c r="AD147" s="39"/>
      <c r="AE147" s="39"/>
      <c r="AT147" s="18" t="s">
        <v>254</v>
      </c>
      <c r="AU147" s="18" t="s">
        <v>82</v>
      </c>
    </row>
    <row r="148" s="2" customFormat="1" ht="24.15" customHeight="1">
      <c r="A148" s="39"/>
      <c r="B148" s="40"/>
      <c r="C148" s="213" t="s">
        <v>7</v>
      </c>
      <c r="D148" s="213" t="s">
        <v>247</v>
      </c>
      <c r="E148" s="214" t="s">
        <v>4988</v>
      </c>
      <c r="F148" s="215" t="s">
        <v>4989</v>
      </c>
      <c r="G148" s="216" t="s">
        <v>250</v>
      </c>
      <c r="H148" s="217">
        <v>10</v>
      </c>
      <c r="I148" s="218"/>
      <c r="J148" s="219">
        <f>ROUND(I148*H148,2)</f>
        <v>0</v>
      </c>
      <c r="K148" s="215" t="s">
        <v>251</v>
      </c>
      <c r="L148" s="45"/>
      <c r="M148" s="220" t="s">
        <v>19</v>
      </c>
      <c r="N148" s="221" t="s">
        <v>44</v>
      </c>
      <c r="O148" s="85"/>
      <c r="P148" s="222">
        <f>O148*H148</f>
        <v>0</v>
      </c>
      <c r="Q148" s="222">
        <v>0</v>
      </c>
      <c r="R148" s="222">
        <f>Q148*H148</f>
        <v>0</v>
      </c>
      <c r="S148" s="222">
        <v>0.20000000000000001</v>
      </c>
      <c r="T148" s="223">
        <f>S148*H148</f>
        <v>2</v>
      </c>
      <c r="U148" s="39"/>
      <c r="V148" s="39"/>
      <c r="W148" s="39"/>
      <c r="X148" s="39"/>
      <c r="Y148" s="39"/>
      <c r="Z148" s="39"/>
      <c r="AA148" s="39"/>
      <c r="AB148" s="39"/>
      <c r="AC148" s="39"/>
      <c r="AD148" s="39"/>
      <c r="AE148" s="39"/>
      <c r="AR148" s="224" t="s">
        <v>279</v>
      </c>
      <c r="AT148" s="224" t="s">
        <v>247</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279</v>
      </c>
      <c r="BM148" s="224" t="s">
        <v>4990</v>
      </c>
    </row>
    <row r="149" s="2" customFormat="1">
      <c r="A149" s="39"/>
      <c r="B149" s="40"/>
      <c r="C149" s="41"/>
      <c r="D149" s="226" t="s">
        <v>254</v>
      </c>
      <c r="E149" s="41"/>
      <c r="F149" s="227" t="s">
        <v>4991</v>
      </c>
      <c r="G149" s="41"/>
      <c r="H149" s="41"/>
      <c r="I149" s="228"/>
      <c r="J149" s="41"/>
      <c r="K149" s="41"/>
      <c r="L149" s="45"/>
      <c r="M149" s="284"/>
      <c r="N149" s="285"/>
      <c r="O149" s="280"/>
      <c r="P149" s="280"/>
      <c r="Q149" s="280"/>
      <c r="R149" s="280"/>
      <c r="S149" s="280"/>
      <c r="T149" s="286"/>
      <c r="U149" s="39"/>
      <c r="V149" s="39"/>
      <c r="W149" s="39"/>
      <c r="X149" s="39"/>
      <c r="Y149" s="39"/>
      <c r="Z149" s="39"/>
      <c r="AA149" s="39"/>
      <c r="AB149" s="39"/>
      <c r="AC149" s="39"/>
      <c r="AD149" s="39"/>
      <c r="AE149" s="39"/>
      <c r="AT149" s="18" t="s">
        <v>254</v>
      </c>
      <c r="AU149" s="18" t="s">
        <v>82</v>
      </c>
    </row>
    <row r="150" s="2" customFormat="1" ht="6.96" customHeight="1">
      <c r="A150" s="39"/>
      <c r="B150" s="60"/>
      <c r="C150" s="61"/>
      <c r="D150" s="61"/>
      <c r="E150" s="61"/>
      <c r="F150" s="61"/>
      <c r="G150" s="61"/>
      <c r="H150" s="61"/>
      <c r="I150" s="61"/>
      <c r="J150" s="61"/>
      <c r="K150" s="61"/>
      <c r="L150" s="45"/>
      <c r="M150" s="39"/>
      <c r="O150" s="39"/>
      <c r="P150" s="39"/>
      <c r="Q150" s="39"/>
      <c r="R150" s="39"/>
      <c r="S150" s="39"/>
      <c r="T150" s="39"/>
      <c r="U150" s="39"/>
      <c r="V150" s="39"/>
      <c r="W150" s="39"/>
      <c r="X150" s="39"/>
      <c r="Y150" s="39"/>
      <c r="Z150" s="39"/>
      <c r="AA150" s="39"/>
      <c r="AB150" s="39"/>
      <c r="AC150" s="39"/>
      <c r="AD150" s="39"/>
      <c r="AE150" s="39"/>
    </row>
  </sheetData>
  <sheetProtection sheet="1" autoFilter="0" formatColumns="0" formatRows="0" objects="1" scenarios="1" spinCount="100000" saltValue="iG9naGDSvSp5aFGRiZlRGT8MWyEeTAkJyeUEpUxhdoadd7Hzss8+3V61LYq3r6LTTfAyvp7PKt5I2RPtsX9wjA==" hashValue="zFAByD4ZjLbzmoOi4w5UUEyB5/WUuXUHb13bUrOBOrvUZ9vi6+ad+sg2PpfQzUjveUtTKGcZgeBmxcl4QqDBGw==" algorithmName="SHA-512" password="CC35"/>
  <autoFilter ref="C87:K14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141721214"/>
    <hyperlink ref="F95" r:id="rId2" display="https://podminky.urs.cz/item/CS_URS_2026_01/460131114"/>
    <hyperlink ref="F105" r:id="rId3" display="https://podminky.urs.cz/item/CS_URS_2026_01/460391124"/>
    <hyperlink ref="F109" r:id="rId4" display="https://podminky.urs.cz/item/CS_URS_2026_01/460161283"/>
    <hyperlink ref="F113" r:id="rId5" display="https://podminky.urs.cz/item/CS_URS_2026_01/460431293"/>
    <hyperlink ref="F119" r:id="rId6" display="https://podminky.urs.cz/item/CS_URS_2026_01/181951114"/>
    <hyperlink ref="F122" r:id="rId7" display="https://podminky.urs.cz/item/CS_URS_2026_01/460661112"/>
    <hyperlink ref="F127" r:id="rId8" display="https://podminky.urs.cz/item/CS_URS_2026_01/871143202"/>
    <hyperlink ref="F130" r:id="rId9" display="https://podminky.urs.cz/item/CS_URS_2026_01/460921222"/>
    <hyperlink ref="F138" r:id="rId10" display="https://podminky.urs.cz/item/CS_URS_2026_01/460871145"/>
    <hyperlink ref="F143" r:id="rId11" display="https://podminky.urs.cz/item/CS_URS_2026_01/916331112"/>
    <hyperlink ref="F145" r:id="rId12" display="https://podminky.urs.cz/item/CS_URS_2026_01/460911122"/>
    <hyperlink ref="F147" r:id="rId13" display="https://podminky.urs.cz/item/CS_URS_2026_01/468022221"/>
    <hyperlink ref="F149" r:id="rId14" display="https://podminky.urs.cz/item/CS_URS_2026_01/4680312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4733</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ROUND((SUM(BE87:BE113)),  2)</f>
        <v>0</v>
      </c>
      <c r="G35" s="39"/>
      <c r="H35" s="39"/>
      <c r="I35" s="158">
        <v>0.20999999999999999</v>
      </c>
      <c r="J35" s="157">
        <f>ROUND(((SUM(BE87:BE113))*I35),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ROUND((SUM(BF87:BF113)),  2)</f>
        <v>0</v>
      </c>
      <c r="G36" s="39"/>
      <c r="H36" s="39"/>
      <c r="I36" s="158">
        <v>0.12</v>
      </c>
      <c r="J36" s="157">
        <f>ROUND(((SUM(BF87:BF113))*I36),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ROUND((SUM(BG87:BG113)),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ROUND((SUM(BH87:BH113)),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ROUND((SUM(BI87:BI113)),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4733</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4728</v>
      </c>
      <c r="E64" s="178"/>
      <c r="F64" s="178"/>
      <c r="G64" s="178"/>
      <c r="H64" s="178"/>
      <c r="I64" s="178"/>
      <c r="J64" s="179">
        <f>J88</f>
        <v>0</v>
      </c>
      <c r="K64" s="176"/>
      <c r="L64" s="180"/>
      <c r="S64" s="9"/>
      <c r="T64" s="9"/>
      <c r="U64" s="9"/>
      <c r="V64" s="9"/>
      <c r="W64" s="9"/>
      <c r="X64" s="9"/>
      <c r="Y64" s="9"/>
      <c r="Z64" s="9"/>
      <c r="AA64" s="9"/>
      <c r="AB64" s="9"/>
      <c r="AC64" s="9"/>
      <c r="AD64" s="9"/>
      <c r="AE64" s="9"/>
    </row>
    <row r="65" hidden="1" s="10" customFormat="1" ht="19.92" customHeight="1">
      <c r="A65" s="10"/>
      <c r="B65" s="181"/>
      <c r="C65" s="126"/>
      <c r="D65" s="182" t="s">
        <v>4729</v>
      </c>
      <c r="E65" s="183"/>
      <c r="F65" s="183"/>
      <c r="G65" s="183"/>
      <c r="H65" s="183"/>
      <c r="I65" s="183"/>
      <c r="J65" s="184">
        <f>J89</f>
        <v>0</v>
      </c>
      <c r="K65" s="126"/>
      <c r="L65" s="185"/>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5"/>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5"/>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5"/>
      <c r="S71" s="39"/>
      <c r="T71" s="39"/>
      <c r="U71" s="39"/>
      <c r="V71" s="39"/>
      <c r="W71" s="39"/>
      <c r="X71" s="39"/>
      <c r="Y71" s="39"/>
      <c r="Z71" s="39"/>
      <c r="AA71" s="39"/>
      <c r="AB71" s="39"/>
      <c r="AC71" s="39"/>
      <c r="AD71" s="39"/>
      <c r="AE71" s="39"/>
    </row>
    <row r="72" s="2" customFormat="1" ht="24.96" customHeight="1">
      <c r="A72" s="39"/>
      <c r="B72" s="40"/>
      <c r="C72" s="24" t="s">
        <v>228</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170" t="str">
        <f>E7</f>
        <v>Oprava zabezpečovacího zařízení v ŽST Doudleby n. O.</v>
      </c>
      <c r="F75" s="33"/>
      <c r="G75" s="33"/>
      <c r="H75" s="33"/>
      <c r="I75" s="41"/>
      <c r="J75" s="41"/>
      <c r="K75" s="41"/>
      <c r="L75" s="145"/>
      <c r="S75" s="39"/>
      <c r="T75" s="39"/>
      <c r="U75" s="39"/>
      <c r="V75" s="39"/>
      <c r="W75" s="39"/>
      <c r="X75" s="39"/>
      <c r="Y75" s="39"/>
      <c r="Z75" s="39"/>
      <c r="AA75" s="39"/>
      <c r="AB75" s="39"/>
      <c r="AC75" s="39"/>
      <c r="AD75" s="39"/>
      <c r="AE75" s="39"/>
    </row>
    <row r="76" s="1" customFormat="1" ht="12" customHeight="1">
      <c r="B76" s="22"/>
      <c r="C76" s="33" t="s">
        <v>217</v>
      </c>
      <c r="D76" s="23"/>
      <c r="E76" s="23"/>
      <c r="F76" s="23"/>
      <c r="G76" s="23"/>
      <c r="H76" s="23"/>
      <c r="I76" s="23"/>
      <c r="J76" s="23"/>
      <c r="K76" s="23"/>
      <c r="L76" s="21"/>
    </row>
    <row r="77" s="2" customFormat="1" ht="16.5" customHeight="1">
      <c r="A77" s="39"/>
      <c r="B77" s="40"/>
      <c r="C77" s="41"/>
      <c r="D77" s="41"/>
      <c r="E77" s="170" t="s">
        <v>4733</v>
      </c>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219</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70" t="str">
        <f>E11</f>
        <v>R04 - ON</v>
      </c>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ŽST Doudleby nad Orlicí</v>
      </c>
      <c r="G81" s="41"/>
      <c r="H81" s="41"/>
      <c r="I81" s="33" t="s">
        <v>23</v>
      </c>
      <c r="J81" s="73" t="str">
        <f>IF(J14="","",J14)</f>
        <v>23. 6. 2026</v>
      </c>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Správa železnic, státní organizace, OŘ HK</v>
      </c>
      <c r="G83" s="41"/>
      <c r="H83" s="41"/>
      <c r="I83" s="33" t="s">
        <v>31</v>
      </c>
      <c r="J83" s="37" t="str">
        <f>E23</f>
        <v>Signal Projekt, s.r.o.</v>
      </c>
      <c r="K83" s="41"/>
      <c r="L83" s="145"/>
      <c r="S83" s="39"/>
      <c r="T83" s="39"/>
      <c r="U83" s="39"/>
      <c r="V83" s="39"/>
      <c r="W83" s="39"/>
      <c r="X83" s="39"/>
      <c r="Y83" s="39"/>
      <c r="Z83" s="39"/>
      <c r="AA83" s="39"/>
      <c r="AB83" s="39"/>
      <c r="AC83" s="39"/>
      <c r="AD83" s="39"/>
      <c r="AE83" s="39"/>
    </row>
    <row r="84" s="2" customFormat="1" ht="15.15" customHeight="1">
      <c r="A84" s="39"/>
      <c r="B84" s="40"/>
      <c r="C84" s="33" t="s">
        <v>29</v>
      </c>
      <c r="D84" s="41"/>
      <c r="E84" s="41"/>
      <c r="F84" s="28" t="str">
        <f>IF(E20="","",E20)</f>
        <v>Vyplň údaj</v>
      </c>
      <c r="G84" s="41"/>
      <c r="H84" s="41"/>
      <c r="I84" s="33" t="s">
        <v>35</v>
      </c>
      <c r="J84" s="37" t="str">
        <f>E26</f>
        <v>Martin Vánský</v>
      </c>
      <c r="K84" s="41"/>
      <c r="L84" s="145"/>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11" customFormat="1" ht="29.28" customHeight="1">
      <c r="A86" s="186"/>
      <c r="B86" s="187"/>
      <c r="C86" s="188" t="s">
        <v>229</v>
      </c>
      <c r="D86" s="189" t="s">
        <v>58</v>
      </c>
      <c r="E86" s="189" t="s">
        <v>54</v>
      </c>
      <c r="F86" s="189" t="s">
        <v>55</v>
      </c>
      <c r="G86" s="189" t="s">
        <v>230</v>
      </c>
      <c r="H86" s="189" t="s">
        <v>231</v>
      </c>
      <c r="I86" s="189" t="s">
        <v>232</v>
      </c>
      <c r="J86" s="189" t="s">
        <v>223</v>
      </c>
      <c r="K86" s="190" t="s">
        <v>233</v>
      </c>
      <c r="L86" s="191"/>
      <c r="M86" s="93" t="s">
        <v>19</v>
      </c>
      <c r="N86" s="94" t="s">
        <v>43</v>
      </c>
      <c r="O86" s="94" t="s">
        <v>234</v>
      </c>
      <c r="P86" s="94" t="s">
        <v>235</v>
      </c>
      <c r="Q86" s="94" t="s">
        <v>236</v>
      </c>
      <c r="R86" s="94" t="s">
        <v>237</v>
      </c>
      <c r="S86" s="94" t="s">
        <v>238</v>
      </c>
      <c r="T86" s="95" t="s">
        <v>239</v>
      </c>
      <c r="U86" s="186"/>
      <c r="V86" s="186"/>
      <c r="W86" s="186"/>
      <c r="X86" s="186"/>
      <c r="Y86" s="186"/>
      <c r="Z86" s="186"/>
      <c r="AA86" s="186"/>
      <c r="AB86" s="186"/>
      <c r="AC86" s="186"/>
      <c r="AD86" s="186"/>
      <c r="AE86" s="186"/>
    </row>
    <row r="87" s="2" customFormat="1" ht="22.8" customHeight="1">
      <c r="A87" s="39"/>
      <c r="B87" s="40"/>
      <c r="C87" s="100" t="s">
        <v>240</v>
      </c>
      <c r="D87" s="41"/>
      <c r="E87" s="41"/>
      <c r="F87" s="41"/>
      <c r="G87" s="41"/>
      <c r="H87" s="41"/>
      <c r="I87" s="41"/>
      <c r="J87" s="192">
        <f>BK87</f>
        <v>0</v>
      </c>
      <c r="K87" s="41"/>
      <c r="L87" s="45"/>
      <c r="M87" s="96"/>
      <c r="N87" s="193"/>
      <c r="O87" s="97"/>
      <c r="P87" s="194">
        <f>P88</f>
        <v>0</v>
      </c>
      <c r="Q87" s="97"/>
      <c r="R87" s="194">
        <f>R88</f>
        <v>0</v>
      </c>
      <c r="S87" s="97"/>
      <c r="T87" s="195">
        <f>T88</f>
        <v>0</v>
      </c>
      <c r="U87" s="39"/>
      <c r="V87" s="39"/>
      <c r="W87" s="39"/>
      <c r="X87" s="39"/>
      <c r="Y87" s="39"/>
      <c r="Z87" s="39"/>
      <c r="AA87" s="39"/>
      <c r="AB87" s="39"/>
      <c r="AC87" s="39"/>
      <c r="AD87" s="39"/>
      <c r="AE87" s="39"/>
      <c r="AT87" s="18" t="s">
        <v>72</v>
      </c>
      <c r="AU87" s="18" t="s">
        <v>224</v>
      </c>
      <c r="BK87" s="196">
        <f>BK88</f>
        <v>0</v>
      </c>
    </row>
    <row r="88" s="12" customFormat="1" ht="25.92" customHeight="1">
      <c r="A88" s="12"/>
      <c r="B88" s="197"/>
      <c r="C88" s="198"/>
      <c r="D88" s="199" t="s">
        <v>72</v>
      </c>
      <c r="E88" s="200" t="s">
        <v>607</v>
      </c>
      <c r="F88" s="200" t="s">
        <v>607</v>
      </c>
      <c r="G88" s="198"/>
      <c r="H88" s="198"/>
      <c r="I88" s="201"/>
      <c r="J88" s="202">
        <f>BK88</f>
        <v>0</v>
      </c>
      <c r="K88" s="198"/>
      <c r="L88" s="203"/>
      <c r="M88" s="204"/>
      <c r="N88" s="205"/>
      <c r="O88" s="205"/>
      <c r="P88" s="206">
        <f>P89</f>
        <v>0</v>
      </c>
      <c r="Q88" s="205"/>
      <c r="R88" s="206">
        <f>R89</f>
        <v>0</v>
      </c>
      <c r="S88" s="205"/>
      <c r="T88" s="207">
        <f>T89</f>
        <v>0</v>
      </c>
      <c r="U88" s="12"/>
      <c r="V88" s="12"/>
      <c r="W88" s="12"/>
      <c r="X88" s="12"/>
      <c r="Y88" s="12"/>
      <c r="Z88" s="12"/>
      <c r="AA88" s="12"/>
      <c r="AB88" s="12"/>
      <c r="AC88" s="12"/>
      <c r="AD88" s="12"/>
      <c r="AE88" s="12"/>
      <c r="AR88" s="208" t="s">
        <v>264</v>
      </c>
      <c r="AT88" s="209" t="s">
        <v>72</v>
      </c>
      <c r="AU88" s="209" t="s">
        <v>73</v>
      </c>
      <c r="AY88" s="208" t="s">
        <v>244</v>
      </c>
      <c r="BK88" s="210">
        <f>BK89</f>
        <v>0</v>
      </c>
    </row>
    <row r="89" s="12" customFormat="1" ht="22.8" customHeight="1">
      <c r="A89" s="12"/>
      <c r="B89" s="197"/>
      <c r="C89" s="198"/>
      <c r="D89" s="199" t="s">
        <v>72</v>
      </c>
      <c r="E89" s="211" t="s">
        <v>4730</v>
      </c>
      <c r="F89" s="211" t="s">
        <v>4731</v>
      </c>
      <c r="G89" s="198"/>
      <c r="H89" s="198"/>
      <c r="I89" s="201"/>
      <c r="J89" s="212">
        <f>BK89</f>
        <v>0</v>
      </c>
      <c r="K89" s="198"/>
      <c r="L89" s="203"/>
      <c r="M89" s="204"/>
      <c r="N89" s="205"/>
      <c r="O89" s="205"/>
      <c r="P89" s="206">
        <f>SUM(P90:P113)</f>
        <v>0</v>
      </c>
      <c r="Q89" s="205"/>
      <c r="R89" s="206">
        <f>SUM(R90:R113)</f>
        <v>0</v>
      </c>
      <c r="S89" s="205"/>
      <c r="T89" s="207">
        <f>SUM(T90:T113)</f>
        <v>0</v>
      </c>
      <c r="U89" s="12"/>
      <c r="V89" s="12"/>
      <c r="W89" s="12"/>
      <c r="X89" s="12"/>
      <c r="Y89" s="12"/>
      <c r="Z89" s="12"/>
      <c r="AA89" s="12"/>
      <c r="AB89" s="12"/>
      <c r="AC89" s="12"/>
      <c r="AD89" s="12"/>
      <c r="AE89" s="12"/>
      <c r="AR89" s="208" t="s">
        <v>264</v>
      </c>
      <c r="AT89" s="209" t="s">
        <v>72</v>
      </c>
      <c r="AU89" s="209" t="s">
        <v>80</v>
      </c>
      <c r="AY89" s="208" t="s">
        <v>244</v>
      </c>
      <c r="BK89" s="210">
        <f>SUM(BK90:BK113)</f>
        <v>0</v>
      </c>
    </row>
    <row r="90" s="2" customFormat="1" ht="55.5" customHeight="1">
      <c r="A90" s="39"/>
      <c r="B90" s="40"/>
      <c r="C90" s="213" t="s">
        <v>80</v>
      </c>
      <c r="D90" s="213" t="s">
        <v>247</v>
      </c>
      <c r="E90" s="214" t="s">
        <v>575</v>
      </c>
      <c r="F90" s="215" t="s">
        <v>576</v>
      </c>
      <c r="G90" s="216" t="s">
        <v>258</v>
      </c>
      <c r="H90" s="217">
        <v>1</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391</v>
      </c>
      <c r="AT90" s="224" t="s">
        <v>247</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4992</v>
      </c>
    </row>
    <row r="91" s="2" customFormat="1" ht="21.75" customHeight="1">
      <c r="A91" s="39"/>
      <c r="B91" s="40"/>
      <c r="C91" s="213" t="s">
        <v>82</v>
      </c>
      <c r="D91" s="213" t="s">
        <v>247</v>
      </c>
      <c r="E91" s="214" t="s">
        <v>579</v>
      </c>
      <c r="F91" s="215" t="s">
        <v>580</v>
      </c>
      <c r="G91" s="216" t="s">
        <v>258</v>
      </c>
      <c r="H91" s="217">
        <v>1</v>
      </c>
      <c r="I91" s="218"/>
      <c r="J91" s="219">
        <f>ROUND(I91*H91,2)</f>
        <v>0</v>
      </c>
      <c r="K91" s="215" t="s">
        <v>359</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391</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391</v>
      </c>
      <c r="BM91" s="224" t="s">
        <v>4993</v>
      </c>
    </row>
    <row r="92" s="2" customFormat="1" ht="62.7" customHeight="1">
      <c r="A92" s="39"/>
      <c r="B92" s="40"/>
      <c r="C92" s="213" t="s">
        <v>243</v>
      </c>
      <c r="D92" s="213" t="s">
        <v>247</v>
      </c>
      <c r="E92" s="214" t="s">
        <v>2191</v>
      </c>
      <c r="F92" s="215" t="s">
        <v>2192</v>
      </c>
      <c r="G92" s="216" t="s">
        <v>258</v>
      </c>
      <c r="H92" s="217">
        <v>1</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391</v>
      </c>
      <c r="AT92" s="224" t="s">
        <v>247</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391</v>
      </c>
      <c r="BM92" s="224" t="s">
        <v>4994</v>
      </c>
    </row>
    <row r="93" s="2" customFormat="1" ht="24.15" customHeight="1">
      <c r="A93" s="39"/>
      <c r="B93" s="40"/>
      <c r="C93" s="213" t="s">
        <v>264</v>
      </c>
      <c r="D93" s="213" t="s">
        <v>247</v>
      </c>
      <c r="E93" s="214" t="s">
        <v>2194</v>
      </c>
      <c r="F93" s="215" t="s">
        <v>2195</v>
      </c>
      <c r="G93" s="216" t="s">
        <v>258</v>
      </c>
      <c r="H93" s="217">
        <v>1</v>
      </c>
      <c r="I93" s="218"/>
      <c r="J93" s="219">
        <f>ROUND(I93*H93,2)</f>
        <v>0</v>
      </c>
      <c r="K93" s="215" t="s">
        <v>359</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391</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391</v>
      </c>
      <c r="BM93" s="224" t="s">
        <v>4995</v>
      </c>
    </row>
    <row r="94" s="2" customFormat="1" ht="24.15" customHeight="1">
      <c r="A94" s="39"/>
      <c r="B94" s="40"/>
      <c r="C94" s="213" t="s">
        <v>269</v>
      </c>
      <c r="D94" s="213" t="s">
        <v>247</v>
      </c>
      <c r="E94" s="214" t="s">
        <v>1940</v>
      </c>
      <c r="F94" s="215" t="s">
        <v>1941</v>
      </c>
      <c r="G94" s="216" t="s">
        <v>258</v>
      </c>
      <c r="H94" s="217">
        <v>1</v>
      </c>
      <c r="I94" s="218"/>
      <c r="J94" s="219">
        <f>ROUND(I94*H94,2)</f>
        <v>0</v>
      </c>
      <c r="K94" s="215" t="s">
        <v>359</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391</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391</v>
      </c>
      <c r="BM94" s="224" t="s">
        <v>4996</v>
      </c>
    </row>
    <row r="95" s="2" customFormat="1" ht="16.5" customHeight="1">
      <c r="A95" s="39"/>
      <c r="B95" s="40"/>
      <c r="C95" s="213" t="s">
        <v>275</v>
      </c>
      <c r="D95" s="213" t="s">
        <v>247</v>
      </c>
      <c r="E95" s="214" t="s">
        <v>4701</v>
      </c>
      <c r="F95" s="215" t="s">
        <v>4702</v>
      </c>
      <c r="G95" s="216" t="s">
        <v>258</v>
      </c>
      <c r="H95" s="217">
        <v>1</v>
      </c>
      <c r="I95" s="218"/>
      <c r="J95" s="219">
        <f>ROUND(I95*H95,2)</f>
        <v>0</v>
      </c>
      <c r="K95" s="215" t="s">
        <v>359</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391</v>
      </c>
      <c r="AT95" s="224" t="s">
        <v>247</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391</v>
      </c>
      <c r="BM95" s="224" t="s">
        <v>4997</v>
      </c>
    </row>
    <row r="96" s="2" customFormat="1" ht="55.5" customHeight="1">
      <c r="A96" s="39"/>
      <c r="B96" s="40"/>
      <c r="C96" s="213" t="s">
        <v>288</v>
      </c>
      <c r="D96" s="213" t="s">
        <v>247</v>
      </c>
      <c r="E96" s="214" t="s">
        <v>2047</v>
      </c>
      <c r="F96" s="215" t="s">
        <v>2048</v>
      </c>
      <c r="G96" s="216" t="s">
        <v>730</v>
      </c>
      <c r="H96" s="217">
        <v>4.96</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1925</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1925</v>
      </c>
      <c r="BM96" s="224" t="s">
        <v>4998</v>
      </c>
    </row>
    <row r="97" s="2" customFormat="1">
      <c r="A97" s="39"/>
      <c r="B97" s="40"/>
      <c r="C97" s="41"/>
      <c r="D97" s="241" t="s">
        <v>282</v>
      </c>
      <c r="E97" s="41"/>
      <c r="F97" s="242" t="s">
        <v>3366</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282</v>
      </c>
      <c r="AU97" s="18" t="s">
        <v>82</v>
      </c>
    </row>
    <row r="98" s="13" customFormat="1">
      <c r="A98" s="13"/>
      <c r="B98" s="243"/>
      <c r="C98" s="244"/>
      <c r="D98" s="241" t="s">
        <v>284</v>
      </c>
      <c r="E98" s="245" t="s">
        <v>19</v>
      </c>
      <c r="F98" s="246" t="s">
        <v>4999</v>
      </c>
      <c r="G98" s="244"/>
      <c r="H98" s="245" t="s">
        <v>19</v>
      </c>
      <c r="I98" s="247"/>
      <c r="J98" s="244"/>
      <c r="K98" s="244"/>
      <c r="L98" s="248"/>
      <c r="M98" s="249"/>
      <c r="N98" s="250"/>
      <c r="O98" s="250"/>
      <c r="P98" s="250"/>
      <c r="Q98" s="250"/>
      <c r="R98" s="250"/>
      <c r="S98" s="250"/>
      <c r="T98" s="251"/>
      <c r="U98" s="13"/>
      <c r="V98" s="13"/>
      <c r="W98" s="13"/>
      <c r="X98" s="13"/>
      <c r="Y98" s="13"/>
      <c r="Z98" s="13"/>
      <c r="AA98" s="13"/>
      <c r="AB98" s="13"/>
      <c r="AC98" s="13"/>
      <c r="AD98" s="13"/>
      <c r="AE98" s="13"/>
      <c r="AT98" s="252" t="s">
        <v>284</v>
      </c>
      <c r="AU98" s="252" t="s">
        <v>82</v>
      </c>
      <c r="AV98" s="13" t="s">
        <v>80</v>
      </c>
      <c r="AW98" s="13" t="s">
        <v>34</v>
      </c>
      <c r="AX98" s="13" t="s">
        <v>73</v>
      </c>
      <c r="AY98" s="252" t="s">
        <v>244</v>
      </c>
    </row>
    <row r="99" s="14" customFormat="1">
      <c r="A99" s="14"/>
      <c r="B99" s="253"/>
      <c r="C99" s="254"/>
      <c r="D99" s="241" t="s">
        <v>284</v>
      </c>
      <c r="E99" s="255" t="s">
        <v>19</v>
      </c>
      <c r="F99" s="256" t="s">
        <v>5000</v>
      </c>
      <c r="G99" s="254"/>
      <c r="H99" s="257">
        <v>3.46</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73</v>
      </c>
      <c r="AY99" s="263" t="s">
        <v>244</v>
      </c>
    </row>
    <row r="100" s="13" customFormat="1">
      <c r="A100" s="13"/>
      <c r="B100" s="243"/>
      <c r="C100" s="244"/>
      <c r="D100" s="241" t="s">
        <v>284</v>
      </c>
      <c r="E100" s="245" t="s">
        <v>19</v>
      </c>
      <c r="F100" s="246" t="s">
        <v>5001</v>
      </c>
      <c r="G100" s="244"/>
      <c r="H100" s="245" t="s">
        <v>19</v>
      </c>
      <c r="I100" s="247"/>
      <c r="J100" s="244"/>
      <c r="K100" s="244"/>
      <c r="L100" s="248"/>
      <c r="M100" s="249"/>
      <c r="N100" s="250"/>
      <c r="O100" s="250"/>
      <c r="P100" s="250"/>
      <c r="Q100" s="250"/>
      <c r="R100" s="250"/>
      <c r="S100" s="250"/>
      <c r="T100" s="251"/>
      <c r="U100" s="13"/>
      <c r="V100" s="13"/>
      <c r="W100" s="13"/>
      <c r="X100" s="13"/>
      <c r="Y100" s="13"/>
      <c r="Z100" s="13"/>
      <c r="AA100" s="13"/>
      <c r="AB100" s="13"/>
      <c r="AC100" s="13"/>
      <c r="AD100" s="13"/>
      <c r="AE100" s="13"/>
      <c r="AT100" s="252" t="s">
        <v>284</v>
      </c>
      <c r="AU100" s="252" t="s">
        <v>82</v>
      </c>
      <c r="AV100" s="13" t="s">
        <v>80</v>
      </c>
      <c r="AW100" s="13" t="s">
        <v>34</v>
      </c>
      <c r="AX100" s="13" t="s">
        <v>73</v>
      </c>
      <c r="AY100" s="252" t="s">
        <v>244</v>
      </c>
    </row>
    <row r="101" s="14" customFormat="1">
      <c r="A101" s="14"/>
      <c r="B101" s="253"/>
      <c r="C101" s="254"/>
      <c r="D101" s="241" t="s">
        <v>284</v>
      </c>
      <c r="E101" s="255" t="s">
        <v>19</v>
      </c>
      <c r="F101" s="256" t="s">
        <v>3844</v>
      </c>
      <c r="G101" s="254"/>
      <c r="H101" s="257">
        <v>1.5</v>
      </c>
      <c r="I101" s="258"/>
      <c r="J101" s="254"/>
      <c r="K101" s="254"/>
      <c r="L101" s="259"/>
      <c r="M101" s="260"/>
      <c r="N101" s="261"/>
      <c r="O101" s="261"/>
      <c r="P101" s="261"/>
      <c r="Q101" s="261"/>
      <c r="R101" s="261"/>
      <c r="S101" s="261"/>
      <c r="T101" s="262"/>
      <c r="U101" s="14"/>
      <c r="V101" s="14"/>
      <c r="W101" s="14"/>
      <c r="X101" s="14"/>
      <c r="Y101" s="14"/>
      <c r="Z101" s="14"/>
      <c r="AA101" s="14"/>
      <c r="AB101" s="14"/>
      <c r="AC101" s="14"/>
      <c r="AD101" s="14"/>
      <c r="AE101" s="14"/>
      <c r="AT101" s="263" t="s">
        <v>284</v>
      </c>
      <c r="AU101" s="263" t="s">
        <v>82</v>
      </c>
      <c r="AV101" s="14" t="s">
        <v>82</v>
      </c>
      <c r="AW101" s="14" t="s">
        <v>34</v>
      </c>
      <c r="AX101" s="14" t="s">
        <v>73</v>
      </c>
      <c r="AY101" s="263" t="s">
        <v>244</v>
      </c>
    </row>
    <row r="102" s="15" customFormat="1">
      <c r="A102" s="15"/>
      <c r="B102" s="264"/>
      <c r="C102" s="265"/>
      <c r="D102" s="241" t="s">
        <v>284</v>
      </c>
      <c r="E102" s="266" t="s">
        <v>19</v>
      </c>
      <c r="F102" s="267" t="s">
        <v>287</v>
      </c>
      <c r="G102" s="265"/>
      <c r="H102" s="268">
        <v>4.96</v>
      </c>
      <c r="I102" s="269"/>
      <c r="J102" s="265"/>
      <c r="K102" s="265"/>
      <c r="L102" s="270"/>
      <c r="M102" s="271"/>
      <c r="N102" s="272"/>
      <c r="O102" s="272"/>
      <c r="P102" s="272"/>
      <c r="Q102" s="272"/>
      <c r="R102" s="272"/>
      <c r="S102" s="272"/>
      <c r="T102" s="273"/>
      <c r="U102" s="15"/>
      <c r="V102" s="15"/>
      <c r="W102" s="15"/>
      <c r="X102" s="15"/>
      <c r="Y102" s="15"/>
      <c r="Z102" s="15"/>
      <c r="AA102" s="15"/>
      <c r="AB102" s="15"/>
      <c r="AC102" s="15"/>
      <c r="AD102" s="15"/>
      <c r="AE102" s="15"/>
      <c r="AT102" s="274" t="s">
        <v>284</v>
      </c>
      <c r="AU102" s="274" t="s">
        <v>82</v>
      </c>
      <c r="AV102" s="15" t="s">
        <v>264</v>
      </c>
      <c r="AW102" s="15" t="s">
        <v>34</v>
      </c>
      <c r="AX102" s="15" t="s">
        <v>80</v>
      </c>
      <c r="AY102" s="274" t="s">
        <v>244</v>
      </c>
    </row>
    <row r="103" s="2" customFormat="1" ht="62.7" customHeight="1">
      <c r="A103" s="39"/>
      <c r="B103" s="40"/>
      <c r="C103" s="213" t="s">
        <v>263</v>
      </c>
      <c r="D103" s="213" t="s">
        <v>247</v>
      </c>
      <c r="E103" s="214" t="s">
        <v>2059</v>
      </c>
      <c r="F103" s="215" t="s">
        <v>2060</v>
      </c>
      <c r="G103" s="216" t="s">
        <v>730</v>
      </c>
      <c r="H103" s="217">
        <v>14.880000000000001</v>
      </c>
      <c r="I103" s="218"/>
      <c r="J103" s="219">
        <f>ROUND(I103*H103,2)</f>
        <v>0</v>
      </c>
      <c r="K103" s="215" t="s">
        <v>359</v>
      </c>
      <c r="L103" s="45"/>
      <c r="M103" s="220" t="s">
        <v>19</v>
      </c>
      <c r="N103" s="221"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1925</v>
      </c>
      <c r="AT103" s="224" t="s">
        <v>247</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1925</v>
      </c>
      <c r="BM103" s="224" t="s">
        <v>5002</v>
      </c>
    </row>
    <row r="104" s="2" customFormat="1">
      <c r="A104" s="39"/>
      <c r="B104" s="40"/>
      <c r="C104" s="41"/>
      <c r="D104" s="241" t="s">
        <v>282</v>
      </c>
      <c r="E104" s="41"/>
      <c r="F104" s="242" t="s">
        <v>3366</v>
      </c>
      <c r="G104" s="41"/>
      <c r="H104" s="41"/>
      <c r="I104" s="228"/>
      <c r="J104" s="41"/>
      <c r="K104" s="41"/>
      <c r="L104" s="45"/>
      <c r="M104" s="229"/>
      <c r="N104" s="230"/>
      <c r="O104" s="85"/>
      <c r="P104" s="85"/>
      <c r="Q104" s="85"/>
      <c r="R104" s="85"/>
      <c r="S104" s="85"/>
      <c r="T104" s="86"/>
      <c r="U104" s="39"/>
      <c r="V104" s="39"/>
      <c r="W104" s="39"/>
      <c r="X104" s="39"/>
      <c r="Y104" s="39"/>
      <c r="Z104" s="39"/>
      <c r="AA104" s="39"/>
      <c r="AB104" s="39"/>
      <c r="AC104" s="39"/>
      <c r="AD104" s="39"/>
      <c r="AE104" s="39"/>
      <c r="AT104" s="18" t="s">
        <v>282</v>
      </c>
      <c r="AU104" s="18" t="s">
        <v>82</v>
      </c>
    </row>
    <row r="105" s="13" customFormat="1">
      <c r="A105" s="13"/>
      <c r="B105" s="243"/>
      <c r="C105" s="244"/>
      <c r="D105" s="241" t="s">
        <v>284</v>
      </c>
      <c r="E105" s="245" t="s">
        <v>19</v>
      </c>
      <c r="F105" s="246" t="s">
        <v>3371</v>
      </c>
      <c r="G105" s="244"/>
      <c r="H105" s="245" t="s">
        <v>19</v>
      </c>
      <c r="I105" s="247"/>
      <c r="J105" s="244"/>
      <c r="K105" s="244"/>
      <c r="L105" s="248"/>
      <c r="M105" s="249"/>
      <c r="N105" s="250"/>
      <c r="O105" s="250"/>
      <c r="P105" s="250"/>
      <c r="Q105" s="250"/>
      <c r="R105" s="250"/>
      <c r="S105" s="250"/>
      <c r="T105" s="251"/>
      <c r="U105" s="13"/>
      <c r="V105" s="13"/>
      <c r="W105" s="13"/>
      <c r="X105" s="13"/>
      <c r="Y105" s="13"/>
      <c r="Z105" s="13"/>
      <c r="AA105" s="13"/>
      <c r="AB105" s="13"/>
      <c r="AC105" s="13"/>
      <c r="AD105" s="13"/>
      <c r="AE105" s="13"/>
      <c r="AT105" s="252" t="s">
        <v>284</v>
      </c>
      <c r="AU105" s="252" t="s">
        <v>82</v>
      </c>
      <c r="AV105" s="13" t="s">
        <v>80</v>
      </c>
      <c r="AW105" s="13" t="s">
        <v>34</v>
      </c>
      <c r="AX105" s="13" t="s">
        <v>73</v>
      </c>
      <c r="AY105" s="252" t="s">
        <v>244</v>
      </c>
    </row>
    <row r="106" s="14" customFormat="1">
      <c r="A106" s="14"/>
      <c r="B106" s="253"/>
      <c r="C106" s="254"/>
      <c r="D106" s="241" t="s">
        <v>284</v>
      </c>
      <c r="E106" s="255" t="s">
        <v>19</v>
      </c>
      <c r="F106" s="256" t="s">
        <v>5003</v>
      </c>
      <c r="G106" s="254"/>
      <c r="H106" s="257">
        <v>4.96</v>
      </c>
      <c r="I106" s="258"/>
      <c r="J106" s="254"/>
      <c r="K106" s="254"/>
      <c r="L106" s="259"/>
      <c r="M106" s="260"/>
      <c r="N106" s="261"/>
      <c r="O106" s="261"/>
      <c r="P106" s="261"/>
      <c r="Q106" s="261"/>
      <c r="R106" s="261"/>
      <c r="S106" s="261"/>
      <c r="T106" s="262"/>
      <c r="U106" s="14"/>
      <c r="V106" s="14"/>
      <c r="W106" s="14"/>
      <c r="X106" s="14"/>
      <c r="Y106" s="14"/>
      <c r="Z106" s="14"/>
      <c r="AA106" s="14"/>
      <c r="AB106" s="14"/>
      <c r="AC106" s="14"/>
      <c r="AD106" s="14"/>
      <c r="AE106" s="14"/>
      <c r="AT106" s="263" t="s">
        <v>284</v>
      </c>
      <c r="AU106" s="263" t="s">
        <v>82</v>
      </c>
      <c r="AV106" s="14" t="s">
        <v>82</v>
      </c>
      <c r="AW106" s="14" t="s">
        <v>34</v>
      </c>
      <c r="AX106" s="14" t="s">
        <v>73</v>
      </c>
      <c r="AY106" s="263" t="s">
        <v>244</v>
      </c>
    </row>
    <row r="107" s="13" customFormat="1">
      <c r="A107" s="13"/>
      <c r="B107" s="243"/>
      <c r="C107" s="244"/>
      <c r="D107" s="241" t="s">
        <v>284</v>
      </c>
      <c r="E107" s="245" t="s">
        <v>19</v>
      </c>
      <c r="F107" s="246" t="s">
        <v>3372</v>
      </c>
      <c r="G107" s="244"/>
      <c r="H107" s="245" t="s">
        <v>19</v>
      </c>
      <c r="I107" s="247"/>
      <c r="J107" s="244"/>
      <c r="K107" s="244"/>
      <c r="L107" s="248"/>
      <c r="M107" s="249"/>
      <c r="N107" s="250"/>
      <c r="O107" s="250"/>
      <c r="P107" s="250"/>
      <c r="Q107" s="250"/>
      <c r="R107" s="250"/>
      <c r="S107" s="250"/>
      <c r="T107" s="251"/>
      <c r="U107" s="13"/>
      <c r="V107" s="13"/>
      <c r="W107" s="13"/>
      <c r="X107" s="13"/>
      <c r="Y107" s="13"/>
      <c r="Z107" s="13"/>
      <c r="AA107" s="13"/>
      <c r="AB107" s="13"/>
      <c r="AC107" s="13"/>
      <c r="AD107" s="13"/>
      <c r="AE107" s="13"/>
      <c r="AT107" s="252" t="s">
        <v>284</v>
      </c>
      <c r="AU107" s="252" t="s">
        <v>82</v>
      </c>
      <c r="AV107" s="13" t="s">
        <v>80</v>
      </c>
      <c r="AW107" s="13" t="s">
        <v>34</v>
      </c>
      <c r="AX107" s="13" t="s">
        <v>73</v>
      </c>
      <c r="AY107" s="252" t="s">
        <v>244</v>
      </c>
    </row>
    <row r="108" s="14" customFormat="1">
      <c r="A108" s="14"/>
      <c r="B108" s="253"/>
      <c r="C108" s="254"/>
      <c r="D108" s="241" t="s">
        <v>284</v>
      </c>
      <c r="E108" s="255" t="s">
        <v>19</v>
      </c>
      <c r="F108" s="256" t="s">
        <v>5003</v>
      </c>
      <c r="G108" s="254"/>
      <c r="H108" s="257">
        <v>4.96</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73</v>
      </c>
      <c r="AY108" s="263" t="s">
        <v>244</v>
      </c>
    </row>
    <row r="109" s="13" customFormat="1">
      <c r="A109" s="13"/>
      <c r="B109" s="243"/>
      <c r="C109" s="244"/>
      <c r="D109" s="241" t="s">
        <v>284</v>
      </c>
      <c r="E109" s="245" t="s">
        <v>19</v>
      </c>
      <c r="F109" s="246" t="s">
        <v>3373</v>
      </c>
      <c r="G109" s="244"/>
      <c r="H109" s="245" t="s">
        <v>19</v>
      </c>
      <c r="I109" s="247"/>
      <c r="J109" s="244"/>
      <c r="K109" s="244"/>
      <c r="L109" s="248"/>
      <c r="M109" s="249"/>
      <c r="N109" s="250"/>
      <c r="O109" s="250"/>
      <c r="P109" s="250"/>
      <c r="Q109" s="250"/>
      <c r="R109" s="250"/>
      <c r="S109" s="250"/>
      <c r="T109" s="251"/>
      <c r="U109" s="13"/>
      <c r="V109" s="13"/>
      <c r="W109" s="13"/>
      <c r="X109" s="13"/>
      <c r="Y109" s="13"/>
      <c r="Z109" s="13"/>
      <c r="AA109" s="13"/>
      <c r="AB109" s="13"/>
      <c r="AC109" s="13"/>
      <c r="AD109" s="13"/>
      <c r="AE109" s="13"/>
      <c r="AT109" s="252" t="s">
        <v>284</v>
      </c>
      <c r="AU109" s="252" t="s">
        <v>82</v>
      </c>
      <c r="AV109" s="13" t="s">
        <v>80</v>
      </c>
      <c r="AW109" s="13" t="s">
        <v>34</v>
      </c>
      <c r="AX109" s="13" t="s">
        <v>73</v>
      </c>
      <c r="AY109" s="252" t="s">
        <v>244</v>
      </c>
    </row>
    <row r="110" s="14" customFormat="1">
      <c r="A110" s="14"/>
      <c r="B110" s="253"/>
      <c r="C110" s="254"/>
      <c r="D110" s="241" t="s">
        <v>284</v>
      </c>
      <c r="E110" s="255" t="s">
        <v>19</v>
      </c>
      <c r="F110" s="256" t="s">
        <v>5003</v>
      </c>
      <c r="G110" s="254"/>
      <c r="H110" s="257">
        <v>4.96</v>
      </c>
      <c r="I110" s="258"/>
      <c r="J110" s="254"/>
      <c r="K110" s="254"/>
      <c r="L110" s="259"/>
      <c r="M110" s="260"/>
      <c r="N110" s="261"/>
      <c r="O110" s="261"/>
      <c r="P110" s="261"/>
      <c r="Q110" s="261"/>
      <c r="R110" s="261"/>
      <c r="S110" s="261"/>
      <c r="T110" s="262"/>
      <c r="U110" s="14"/>
      <c r="V110" s="14"/>
      <c r="W110" s="14"/>
      <c r="X110" s="14"/>
      <c r="Y110" s="14"/>
      <c r="Z110" s="14"/>
      <c r="AA110" s="14"/>
      <c r="AB110" s="14"/>
      <c r="AC110" s="14"/>
      <c r="AD110" s="14"/>
      <c r="AE110" s="14"/>
      <c r="AT110" s="263" t="s">
        <v>284</v>
      </c>
      <c r="AU110" s="263" t="s">
        <v>82</v>
      </c>
      <c r="AV110" s="14" t="s">
        <v>82</v>
      </c>
      <c r="AW110" s="14" t="s">
        <v>34</v>
      </c>
      <c r="AX110" s="14" t="s">
        <v>73</v>
      </c>
      <c r="AY110" s="263" t="s">
        <v>244</v>
      </c>
    </row>
    <row r="111" s="15" customFormat="1">
      <c r="A111" s="15"/>
      <c r="B111" s="264"/>
      <c r="C111" s="265"/>
      <c r="D111" s="241" t="s">
        <v>284</v>
      </c>
      <c r="E111" s="266" t="s">
        <v>19</v>
      </c>
      <c r="F111" s="267" t="s">
        <v>287</v>
      </c>
      <c r="G111" s="265"/>
      <c r="H111" s="268">
        <v>14.880000000000001</v>
      </c>
      <c r="I111" s="269"/>
      <c r="J111" s="265"/>
      <c r="K111" s="265"/>
      <c r="L111" s="270"/>
      <c r="M111" s="271"/>
      <c r="N111" s="272"/>
      <c r="O111" s="272"/>
      <c r="P111" s="272"/>
      <c r="Q111" s="272"/>
      <c r="R111" s="272"/>
      <c r="S111" s="272"/>
      <c r="T111" s="273"/>
      <c r="U111" s="15"/>
      <c r="V111" s="15"/>
      <c r="W111" s="15"/>
      <c r="X111" s="15"/>
      <c r="Y111" s="15"/>
      <c r="Z111" s="15"/>
      <c r="AA111" s="15"/>
      <c r="AB111" s="15"/>
      <c r="AC111" s="15"/>
      <c r="AD111" s="15"/>
      <c r="AE111" s="15"/>
      <c r="AT111" s="274" t="s">
        <v>284</v>
      </c>
      <c r="AU111" s="274" t="s">
        <v>82</v>
      </c>
      <c r="AV111" s="15" t="s">
        <v>264</v>
      </c>
      <c r="AW111" s="15" t="s">
        <v>34</v>
      </c>
      <c r="AX111" s="15" t="s">
        <v>80</v>
      </c>
      <c r="AY111" s="274" t="s">
        <v>244</v>
      </c>
    </row>
    <row r="112" s="2" customFormat="1" ht="44.25" customHeight="1">
      <c r="A112" s="39"/>
      <c r="B112" s="40"/>
      <c r="C112" s="213" t="s">
        <v>302</v>
      </c>
      <c r="D112" s="213" t="s">
        <v>247</v>
      </c>
      <c r="E112" s="214" t="s">
        <v>2063</v>
      </c>
      <c r="F112" s="215" t="s">
        <v>2064</v>
      </c>
      <c r="G112" s="216" t="s">
        <v>730</v>
      </c>
      <c r="H112" s="217">
        <v>4.2599999999999998</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1925</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1925</v>
      </c>
      <c r="BM112" s="224" t="s">
        <v>5004</v>
      </c>
    </row>
    <row r="113" s="2" customFormat="1" ht="24.15" customHeight="1">
      <c r="A113" s="39"/>
      <c r="B113" s="40"/>
      <c r="C113" s="213" t="s">
        <v>308</v>
      </c>
      <c r="D113" s="213" t="s">
        <v>247</v>
      </c>
      <c r="E113" s="214" t="s">
        <v>2067</v>
      </c>
      <c r="F113" s="215" t="s">
        <v>2068</v>
      </c>
      <c r="G113" s="216" t="s">
        <v>730</v>
      </c>
      <c r="H113" s="217">
        <v>4.2599999999999998</v>
      </c>
      <c r="I113" s="218"/>
      <c r="J113" s="219">
        <f>ROUND(I113*H113,2)</f>
        <v>0</v>
      </c>
      <c r="K113" s="215" t="s">
        <v>359</v>
      </c>
      <c r="L113" s="45"/>
      <c r="M113" s="278" t="s">
        <v>19</v>
      </c>
      <c r="N113" s="279" t="s">
        <v>44</v>
      </c>
      <c r="O113" s="280"/>
      <c r="P113" s="281">
        <f>O113*H113</f>
        <v>0</v>
      </c>
      <c r="Q113" s="281">
        <v>0</v>
      </c>
      <c r="R113" s="281">
        <f>Q113*H113</f>
        <v>0</v>
      </c>
      <c r="S113" s="281">
        <v>0</v>
      </c>
      <c r="T113" s="282">
        <f>S113*H113</f>
        <v>0</v>
      </c>
      <c r="U113" s="39"/>
      <c r="V113" s="39"/>
      <c r="W113" s="39"/>
      <c r="X113" s="39"/>
      <c r="Y113" s="39"/>
      <c r="Z113" s="39"/>
      <c r="AA113" s="39"/>
      <c r="AB113" s="39"/>
      <c r="AC113" s="39"/>
      <c r="AD113" s="39"/>
      <c r="AE113" s="39"/>
      <c r="AR113" s="224" t="s">
        <v>1925</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1925</v>
      </c>
      <c r="BM113" s="224" t="s">
        <v>5005</v>
      </c>
    </row>
    <row r="114" s="2" customFormat="1" ht="6.96" customHeight="1">
      <c r="A114" s="39"/>
      <c r="B114" s="60"/>
      <c r="C114" s="61"/>
      <c r="D114" s="61"/>
      <c r="E114" s="61"/>
      <c r="F114" s="61"/>
      <c r="G114" s="61"/>
      <c r="H114" s="61"/>
      <c r="I114" s="61"/>
      <c r="J114" s="61"/>
      <c r="K114" s="61"/>
      <c r="L114" s="45"/>
      <c r="M114" s="39"/>
      <c r="O114" s="39"/>
      <c r="P114" s="39"/>
      <c r="Q114" s="39"/>
      <c r="R114" s="39"/>
      <c r="S114" s="39"/>
      <c r="T114" s="39"/>
      <c r="U114" s="39"/>
      <c r="V114" s="39"/>
      <c r="W114" s="39"/>
      <c r="X114" s="39"/>
      <c r="Y114" s="39"/>
      <c r="Z114" s="39"/>
      <c r="AA114" s="39"/>
      <c r="AB114" s="39"/>
      <c r="AC114" s="39"/>
      <c r="AD114" s="39"/>
      <c r="AE114" s="39"/>
    </row>
  </sheetData>
  <sheetProtection sheet="1" autoFilter="0" formatColumns="0" formatRows="0" objects="1" scenarios="1" spinCount="100000" saltValue="Qgg6rSSc3bqSlfy6pRyDVR33o826h4awdDAfvrS8dZ8Z8tpJQvRvcjSaXiGmOwrBQHl7TmbSzwufYHCanD2yrg==" hashValue="oSGGFWB7UfdyPqv1FghfTzWSsh6jc3nxVl0k9/rBV1T4oAsC8i3S4P4rDiaWdI4DJyTbqdCpx198f/yWEOLBaA==" algorithmName="SHA-512" password="CC35"/>
  <autoFilter ref="C86:K11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5006</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ROUND(J90,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ROUND((SUM(BE90:BE164)),  2)</f>
        <v>0</v>
      </c>
      <c r="G35" s="39"/>
      <c r="H35" s="39"/>
      <c r="I35" s="158">
        <v>0.20999999999999999</v>
      </c>
      <c r="J35" s="157">
        <f>ROUND(((SUM(BE90:BE164))*I35),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ROUND((SUM(BF90:BF164)),  2)</f>
        <v>0</v>
      </c>
      <c r="G36" s="39"/>
      <c r="H36" s="39"/>
      <c r="I36" s="158">
        <v>0.12</v>
      </c>
      <c r="J36" s="157">
        <f>ROUND(((SUM(BF90:BF164))*I36),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ROUND((SUM(BG90:BG164)),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ROUND((SUM(BH90:BH164)),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ROUND((SUM(BI90:BI164)),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5006</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J90</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4386</v>
      </c>
      <c r="E64" s="178"/>
      <c r="F64" s="178"/>
      <c r="G64" s="178"/>
      <c r="H64" s="178"/>
      <c r="I64" s="178"/>
      <c r="J64" s="179">
        <f>J91</f>
        <v>0</v>
      </c>
      <c r="K64" s="176"/>
      <c r="L64" s="180"/>
      <c r="S64" s="9"/>
      <c r="T64" s="9"/>
      <c r="U64" s="9"/>
      <c r="V64" s="9"/>
      <c r="W64" s="9"/>
      <c r="X64" s="9"/>
      <c r="Y64" s="9"/>
      <c r="Z64" s="9"/>
      <c r="AA64" s="9"/>
      <c r="AB64" s="9"/>
      <c r="AC64" s="9"/>
      <c r="AD64" s="9"/>
      <c r="AE64" s="9"/>
    </row>
    <row r="65" hidden="1" s="10" customFormat="1" ht="19.92" customHeight="1">
      <c r="A65" s="10"/>
      <c r="B65" s="181"/>
      <c r="C65" s="126"/>
      <c r="D65" s="182" t="s">
        <v>4734</v>
      </c>
      <c r="E65" s="183"/>
      <c r="F65" s="183"/>
      <c r="G65" s="183"/>
      <c r="H65" s="183"/>
      <c r="I65" s="183"/>
      <c r="J65" s="184">
        <f>J92</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4735</v>
      </c>
      <c r="E66" s="183"/>
      <c r="F66" s="183"/>
      <c r="G66" s="183"/>
      <c r="H66" s="183"/>
      <c r="I66" s="183"/>
      <c r="J66" s="184">
        <f>J115</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4387</v>
      </c>
      <c r="E67" s="183"/>
      <c r="F67" s="183"/>
      <c r="G67" s="183"/>
      <c r="H67" s="183"/>
      <c r="I67" s="183"/>
      <c r="J67" s="184">
        <f>J146</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4388</v>
      </c>
      <c r="E68" s="178"/>
      <c r="F68" s="178"/>
      <c r="G68" s="178"/>
      <c r="H68" s="178"/>
      <c r="I68" s="178"/>
      <c r="J68" s="179">
        <f>J157</f>
        <v>0</v>
      </c>
      <c r="K68" s="176"/>
      <c r="L68" s="180"/>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5"/>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5"/>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5"/>
      <c r="S74" s="39"/>
      <c r="T74" s="39"/>
      <c r="U74" s="39"/>
      <c r="V74" s="39"/>
      <c r="W74" s="39"/>
      <c r="X74" s="39"/>
      <c r="Y74" s="39"/>
      <c r="Z74" s="39"/>
      <c r="AA74" s="39"/>
      <c r="AB74" s="39"/>
      <c r="AC74" s="39"/>
      <c r="AD74" s="39"/>
      <c r="AE74" s="39"/>
    </row>
    <row r="75" s="2" customFormat="1" ht="24.96" customHeight="1">
      <c r="A75" s="39"/>
      <c r="B75" s="40"/>
      <c r="C75" s="24" t="s">
        <v>228</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170" t="str">
        <f>E7</f>
        <v>Oprava zabezpečovacího zařízení v ŽST Doudleby n. O.</v>
      </c>
      <c r="F78" s="33"/>
      <c r="G78" s="33"/>
      <c r="H78" s="33"/>
      <c r="I78" s="41"/>
      <c r="J78" s="41"/>
      <c r="K78" s="41"/>
      <c r="L78" s="145"/>
      <c r="S78" s="39"/>
      <c r="T78" s="39"/>
      <c r="U78" s="39"/>
      <c r="V78" s="39"/>
      <c r="W78" s="39"/>
      <c r="X78" s="39"/>
      <c r="Y78" s="39"/>
      <c r="Z78" s="39"/>
      <c r="AA78" s="39"/>
      <c r="AB78" s="39"/>
      <c r="AC78" s="39"/>
      <c r="AD78" s="39"/>
      <c r="AE78" s="39"/>
    </row>
    <row r="79" s="1" customFormat="1" ht="12" customHeight="1">
      <c r="B79" s="22"/>
      <c r="C79" s="33" t="s">
        <v>217</v>
      </c>
      <c r="D79" s="23"/>
      <c r="E79" s="23"/>
      <c r="F79" s="23"/>
      <c r="G79" s="23"/>
      <c r="H79" s="23"/>
      <c r="I79" s="23"/>
      <c r="J79" s="23"/>
      <c r="K79" s="23"/>
      <c r="L79" s="21"/>
    </row>
    <row r="80" s="2" customFormat="1" ht="16.5" customHeight="1">
      <c r="A80" s="39"/>
      <c r="B80" s="40"/>
      <c r="C80" s="41"/>
      <c r="D80" s="41"/>
      <c r="E80" s="170" t="s">
        <v>5006</v>
      </c>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219</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70" t="str">
        <f>E11</f>
        <v>R01 - Infrastruktura</v>
      </c>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ŽST Doudleby nad Orlicí</v>
      </c>
      <c r="G84" s="41"/>
      <c r="H84" s="41"/>
      <c r="I84" s="33" t="s">
        <v>23</v>
      </c>
      <c r="J84" s="73" t="str">
        <f>IF(J14="","",J14)</f>
        <v>23. 6. 2026</v>
      </c>
      <c r="K84" s="41"/>
      <c r="L84" s="145"/>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Správa železnic, státní organizace, OŘ HK</v>
      </c>
      <c r="G86" s="41"/>
      <c r="H86" s="41"/>
      <c r="I86" s="33" t="s">
        <v>31</v>
      </c>
      <c r="J86" s="37" t="str">
        <f>E23</f>
        <v>Signal Projekt, s.r.o.</v>
      </c>
      <c r="K86" s="41"/>
      <c r="L86" s="145"/>
      <c r="S86" s="39"/>
      <c r="T86" s="39"/>
      <c r="U86" s="39"/>
      <c r="V86" s="39"/>
      <c r="W86" s="39"/>
      <c r="X86" s="39"/>
      <c r="Y86" s="39"/>
      <c r="Z86" s="39"/>
      <c r="AA86" s="39"/>
      <c r="AB86" s="39"/>
      <c r="AC86" s="39"/>
      <c r="AD86" s="39"/>
      <c r="AE86" s="39"/>
    </row>
    <row r="87" s="2" customFormat="1" ht="15.15" customHeight="1">
      <c r="A87" s="39"/>
      <c r="B87" s="40"/>
      <c r="C87" s="33" t="s">
        <v>29</v>
      </c>
      <c r="D87" s="41"/>
      <c r="E87" s="41"/>
      <c r="F87" s="28" t="str">
        <f>IF(E20="","",E20)</f>
        <v>Vyplň údaj</v>
      </c>
      <c r="G87" s="41"/>
      <c r="H87" s="41"/>
      <c r="I87" s="33" t="s">
        <v>35</v>
      </c>
      <c r="J87" s="37" t="str">
        <f>E26</f>
        <v>Martin Vánský</v>
      </c>
      <c r="K87" s="41"/>
      <c r="L87" s="145"/>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11" customFormat="1" ht="29.28" customHeight="1">
      <c r="A89" s="186"/>
      <c r="B89" s="187"/>
      <c r="C89" s="188" t="s">
        <v>229</v>
      </c>
      <c r="D89" s="189" t="s">
        <v>58</v>
      </c>
      <c r="E89" s="189" t="s">
        <v>54</v>
      </c>
      <c r="F89" s="189" t="s">
        <v>55</v>
      </c>
      <c r="G89" s="189" t="s">
        <v>230</v>
      </c>
      <c r="H89" s="189" t="s">
        <v>231</v>
      </c>
      <c r="I89" s="189" t="s">
        <v>232</v>
      </c>
      <c r="J89" s="189" t="s">
        <v>223</v>
      </c>
      <c r="K89" s="190" t="s">
        <v>233</v>
      </c>
      <c r="L89" s="191"/>
      <c r="M89" s="93" t="s">
        <v>19</v>
      </c>
      <c r="N89" s="94" t="s">
        <v>43</v>
      </c>
      <c r="O89" s="94" t="s">
        <v>234</v>
      </c>
      <c r="P89" s="94" t="s">
        <v>235</v>
      </c>
      <c r="Q89" s="94" t="s">
        <v>236</v>
      </c>
      <c r="R89" s="94" t="s">
        <v>237</v>
      </c>
      <c r="S89" s="94" t="s">
        <v>238</v>
      </c>
      <c r="T89" s="95" t="s">
        <v>239</v>
      </c>
      <c r="U89" s="186"/>
      <c r="V89" s="186"/>
      <c r="W89" s="186"/>
      <c r="X89" s="186"/>
      <c r="Y89" s="186"/>
      <c r="Z89" s="186"/>
      <c r="AA89" s="186"/>
      <c r="AB89" s="186"/>
      <c r="AC89" s="186"/>
      <c r="AD89" s="186"/>
      <c r="AE89" s="186"/>
    </row>
    <row r="90" s="2" customFormat="1" ht="22.8" customHeight="1">
      <c r="A90" s="39"/>
      <c r="B90" s="40"/>
      <c r="C90" s="100" t="s">
        <v>240</v>
      </c>
      <c r="D90" s="41"/>
      <c r="E90" s="41"/>
      <c r="F90" s="41"/>
      <c r="G90" s="41"/>
      <c r="H90" s="41"/>
      <c r="I90" s="41"/>
      <c r="J90" s="192">
        <f>BK90</f>
        <v>0</v>
      </c>
      <c r="K90" s="41"/>
      <c r="L90" s="45"/>
      <c r="M90" s="96"/>
      <c r="N90" s="193"/>
      <c r="O90" s="97"/>
      <c r="P90" s="194">
        <f>P91+P157</f>
        <v>0</v>
      </c>
      <c r="Q90" s="97"/>
      <c r="R90" s="194">
        <f>R91+R157</f>
        <v>0</v>
      </c>
      <c r="S90" s="97"/>
      <c r="T90" s="195">
        <f>T91+T157</f>
        <v>0</v>
      </c>
      <c r="U90" s="39"/>
      <c r="V90" s="39"/>
      <c r="W90" s="39"/>
      <c r="X90" s="39"/>
      <c r="Y90" s="39"/>
      <c r="Z90" s="39"/>
      <c r="AA90" s="39"/>
      <c r="AB90" s="39"/>
      <c r="AC90" s="39"/>
      <c r="AD90" s="39"/>
      <c r="AE90" s="39"/>
      <c r="AT90" s="18" t="s">
        <v>72</v>
      </c>
      <c r="AU90" s="18" t="s">
        <v>224</v>
      </c>
      <c r="BK90" s="196">
        <f>BK91+BK157</f>
        <v>0</v>
      </c>
    </row>
    <row r="91" s="12" customFormat="1" ht="25.92" customHeight="1">
      <c r="A91" s="12"/>
      <c r="B91" s="197"/>
      <c r="C91" s="198"/>
      <c r="D91" s="199" t="s">
        <v>72</v>
      </c>
      <c r="E91" s="200" t="s">
        <v>88</v>
      </c>
      <c r="F91" s="200" t="s">
        <v>356</v>
      </c>
      <c r="G91" s="198"/>
      <c r="H91" s="198"/>
      <c r="I91" s="201"/>
      <c r="J91" s="202">
        <f>BK91</f>
        <v>0</v>
      </c>
      <c r="K91" s="198"/>
      <c r="L91" s="203"/>
      <c r="M91" s="204"/>
      <c r="N91" s="205"/>
      <c r="O91" s="205"/>
      <c r="P91" s="206">
        <f>P92+P115+P146</f>
        <v>0</v>
      </c>
      <c r="Q91" s="205"/>
      <c r="R91" s="206">
        <f>R92+R115+R146</f>
        <v>0</v>
      </c>
      <c r="S91" s="205"/>
      <c r="T91" s="207">
        <f>T92+T115+T146</f>
        <v>0</v>
      </c>
      <c r="U91" s="12"/>
      <c r="V91" s="12"/>
      <c r="W91" s="12"/>
      <c r="X91" s="12"/>
      <c r="Y91" s="12"/>
      <c r="Z91" s="12"/>
      <c r="AA91" s="12"/>
      <c r="AB91" s="12"/>
      <c r="AC91" s="12"/>
      <c r="AD91" s="12"/>
      <c r="AE91" s="12"/>
      <c r="AR91" s="208" t="s">
        <v>80</v>
      </c>
      <c r="AT91" s="209" t="s">
        <v>72</v>
      </c>
      <c r="AU91" s="209" t="s">
        <v>73</v>
      </c>
      <c r="AY91" s="208" t="s">
        <v>244</v>
      </c>
      <c r="BK91" s="210">
        <f>BK92+BK115+BK146</f>
        <v>0</v>
      </c>
    </row>
    <row r="92" s="12" customFormat="1" ht="22.8" customHeight="1">
      <c r="A92" s="12"/>
      <c r="B92" s="197"/>
      <c r="C92" s="198"/>
      <c r="D92" s="199" t="s">
        <v>72</v>
      </c>
      <c r="E92" s="211" t="s">
        <v>3143</v>
      </c>
      <c r="F92" s="211" t="s">
        <v>4739</v>
      </c>
      <c r="G92" s="198"/>
      <c r="H92" s="198"/>
      <c r="I92" s="201"/>
      <c r="J92" s="212">
        <f>BK92</f>
        <v>0</v>
      </c>
      <c r="K92" s="198"/>
      <c r="L92" s="203"/>
      <c r="M92" s="204"/>
      <c r="N92" s="205"/>
      <c r="O92" s="205"/>
      <c r="P92" s="206">
        <f>SUM(P93:P114)</f>
        <v>0</v>
      </c>
      <c r="Q92" s="205"/>
      <c r="R92" s="206">
        <f>SUM(R93:R114)</f>
        <v>0</v>
      </c>
      <c r="S92" s="205"/>
      <c r="T92" s="207">
        <f>SUM(T93:T114)</f>
        <v>0</v>
      </c>
      <c r="U92" s="12"/>
      <c r="V92" s="12"/>
      <c r="W92" s="12"/>
      <c r="X92" s="12"/>
      <c r="Y92" s="12"/>
      <c r="Z92" s="12"/>
      <c r="AA92" s="12"/>
      <c r="AB92" s="12"/>
      <c r="AC92" s="12"/>
      <c r="AD92" s="12"/>
      <c r="AE92" s="12"/>
      <c r="AR92" s="208" t="s">
        <v>80</v>
      </c>
      <c r="AT92" s="209" t="s">
        <v>72</v>
      </c>
      <c r="AU92" s="209" t="s">
        <v>80</v>
      </c>
      <c r="AY92" s="208" t="s">
        <v>244</v>
      </c>
      <c r="BK92" s="210">
        <f>SUM(BK93:BK114)</f>
        <v>0</v>
      </c>
    </row>
    <row r="93" s="2" customFormat="1" ht="21.75" customHeight="1">
      <c r="A93" s="39"/>
      <c r="B93" s="40"/>
      <c r="C93" s="231" t="s">
        <v>80</v>
      </c>
      <c r="D93" s="231" t="s">
        <v>241</v>
      </c>
      <c r="E93" s="232" t="s">
        <v>3225</v>
      </c>
      <c r="F93" s="233" t="s">
        <v>3226</v>
      </c>
      <c r="G93" s="234" t="s">
        <v>250</v>
      </c>
      <c r="H93" s="235">
        <v>5970</v>
      </c>
      <c r="I93" s="236"/>
      <c r="J93" s="237">
        <f>ROUND(I93*H93,2)</f>
        <v>0</v>
      </c>
      <c r="K93" s="233" t="s">
        <v>359</v>
      </c>
      <c r="L93" s="238"/>
      <c r="M93" s="239" t="s">
        <v>19</v>
      </c>
      <c r="N93" s="240"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364</v>
      </c>
      <c r="AT93" s="224" t="s">
        <v>241</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5007</v>
      </c>
    </row>
    <row r="94" s="14" customFormat="1">
      <c r="A94" s="14"/>
      <c r="B94" s="253"/>
      <c r="C94" s="254"/>
      <c r="D94" s="241" t="s">
        <v>284</v>
      </c>
      <c r="E94" s="255" t="s">
        <v>19</v>
      </c>
      <c r="F94" s="256" t="s">
        <v>5008</v>
      </c>
      <c r="G94" s="254"/>
      <c r="H94" s="257">
        <v>5970</v>
      </c>
      <c r="I94" s="258"/>
      <c r="J94" s="254"/>
      <c r="K94" s="254"/>
      <c r="L94" s="259"/>
      <c r="M94" s="260"/>
      <c r="N94" s="261"/>
      <c r="O94" s="261"/>
      <c r="P94" s="261"/>
      <c r="Q94" s="261"/>
      <c r="R94" s="261"/>
      <c r="S94" s="261"/>
      <c r="T94" s="262"/>
      <c r="U94" s="14"/>
      <c r="V94" s="14"/>
      <c r="W94" s="14"/>
      <c r="X94" s="14"/>
      <c r="Y94" s="14"/>
      <c r="Z94" s="14"/>
      <c r="AA94" s="14"/>
      <c r="AB94" s="14"/>
      <c r="AC94" s="14"/>
      <c r="AD94" s="14"/>
      <c r="AE94" s="14"/>
      <c r="AT94" s="263" t="s">
        <v>284</v>
      </c>
      <c r="AU94" s="263" t="s">
        <v>82</v>
      </c>
      <c r="AV94" s="14" t="s">
        <v>82</v>
      </c>
      <c r="AW94" s="14" t="s">
        <v>34</v>
      </c>
      <c r="AX94" s="14" t="s">
        <v>80</v>
      </c>
      <c r="AY94" s="263" t="s">
        <v>244</v>
      </c>
    </row>
    <row r="95" s="2" customFormat="1" ht="21.75" customHeight="1">
      <c r="A95" s="39"/>
      <c r="B95" s="40"/>
      <c r="C95" s="213" t="s">
        <v>82</v>
      </c>
      <c r="D95" s="213" t="s">
        <v>247</v>
      </c>
      <c r="E95" s="214" t="s">
        <v>3228</v>
      </c>
      <c r="F95" s="215" t="s">
        <v>3229</v>
      </c>
      <c r="G95" s="216" t="s">
        <v>250</v>
      </c>
      <c r="H95" s="217">
        <v>5970</v>
      </c>
      <c r="I95" s="218"/>
      <c r="J95" s="219">
        <f>ROUND(I95*H95,2)</f>
        <v>0</v>
      </c>
      <c r="K95" s="215" t="s">
        <v>359</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252</v>
      </c>
      <c r="AT95" s="224" t="s">
        <v>247</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252</v>
      </c>
      <c r="BM95" s="224" t="s">
        <v>5009</v>
      </c>
    </row>
    <row r="96" s="14" customFormat="1">
      <c r="A96" s="14"/>
      <c r="B96" s="253"/>
      <c r="C96" s="254"/>
      <c r="D96" s="241" t="s">
        <v>284</v>
      </c>
      <c r="E96" s="255" t="s">
        <v>19</v>
      </c>
      <c r="F96" s="256" t="s">
        <v>5008</v>
      </c>
      <c r="G96" s="254"/>
      <c r="H96" s="257">
        <v>5970</v>
      </c>
      <c r="I96" s="258"/>
      <c r="J96" s="254"/>
      <c r="K96" s="254"/>
      <c r="L96" s="259"/>
      <c r="M96" s="260"/>
      <c r="N96" s="261"/>
      <c r="O96" s="261"/>
      <c r="P96" s="261"/>
      <c r="Q96" s="261"/>
      <c r="R96" s="261"/>
      <c r="S96" s="261"/>
      <c r="T96" s="262"/>
      <c r="U96" s="14"/>
      <c r="V96" s="14"/>
      <c r="W96" s="14"/>
      <c r="X96" s="14"/>
      <c r="Y96" s="14"/>
      <c r="Z96" s="14"/>
      <c r="AA96" s="14"/>
      <c r="AB96" s="14"/>
      <c r="AC96" s="14"/>
      <c r="AD96" s="14"/>
      <c r="AE96" s="14"/>
      <c r="AT96" s="263" t="s">
        <v>284</v>
      </c>
      <c r="AU96" s="263" t="s">
        <v>82</v>
      </c>
      <c r="AV96" s="14" t="s">
        <v>82</v>
      </c>
      <c r="AW96" s="14" t="s">
        <v>34</v>
      </c>
      <c r="AX96" s="14" t="s">
        <v>80</v>
      </c>
      <c r="AY96" s="263" t="s">
        <v>244</v>
      </c>
    </row>
    <row r="97" s="2" customFormat="1" ht="16.5" customHeight="1">
      <c r="A97" s="39"/>
      <c r="B97" s="40"/>
      <c r="C97" s="231" t="s">
        <v>243</v>
      </c>
      <c r="D97" s="231" t="s">
        <v>241</v>
      </c>
      <c r="E97" s="232" t="s">
        <v>361</v>
      </c>
      <c r="F97" s="233" t="s">
        <v>362</v>
      </c>
      <c r="G97" s="234" t="s">
        <v>363</v>
      </c>
      <c r="H97" s="235">
        <v>135</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364</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5010</v>
      </c>
    </row>
    <row r="98" s="2" customFormat="1" ht="16.5" customHeight="1">
      <c r="A98" s="39"/>
      <c r="B98" s="40"/>
      <c r="C98" s="213" t="s">
        <v>264</v>
      </c>
      <c r="D98" s="213" t="s">
        <v>247</v>
      </c>
      <c r="E98" s="214" t="s">
        <v>357</v>
      </c>
      <c r="F98" s="215" t="s">
        <v>358</v>
      </c>
      <c r="G98" s="216" t="s">
        <v>258</v>
      </c>
      <c r="H98" s="217">
        <v>135</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80</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80</v>
      </c>
      <c r="BM98" s="224" t="s">
        <v>5011</v>
      </c>
    </row>
    <row r="99" s="2" customFormat="1" ht="21.75" customHeight="1">
      <c r="A99" s="39"/>
      <c r="B99" s="40"/>
      <c r="C99" s="213" t="s">
        <v>269</v>
      </c>
      <c r="D99" s="213" t="s">
        <v>247</v>
      </c>
      <c r="E99" s="214" t="s">
        <v>3234</v>
      </c>
      <c r="F99" s="215" t="s">
        <v>3235</v>
      </c>
      <c r="G99" s="216" t="s">
        <v>258</v>
      </c>
      <c r="H99" s="217">
        <v>1350</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391</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391</v>
      </c>
      <c r="BM99" s="224" t="s">
        <v>5012</v>
      </c>
    </row>
    <row r="100" s="2" customFormat="1" ht="24.15" customHeight="1">
      <c r="A100" s="39"/>
      <c r="B100" s="40"/>
      <c r="C100" s="231" t="s">
        <v>275</v>
      </c>
      <c r="D100" s="231" t="s">
        <v>241</v>
      </c>
      <c r="E100" s="232" t="s">
        <v>5013</v>
      </c>
      <c r="F100" s="233" t="s">
        <v>5014</v>
      </c>
      <c r="G100" s="234" t="s">
        <v>258</v>
      </c>
      <c r="H100" s="235">
        <v>18</v>
      </c>
      <c r="I100" s="236"/>
      <c r="J100" s="237">
        <f>ROUND(I100*H100,2)</f>
        <v>0</v>
      </c>
      <c r="K100" s="233" t="s">
        <v>359</v>
      </c>
      <c r="L100" s="238"/>
      <c r="M100" s="239" t="s">
        <v>19</v>
      </c>
      <c r="N100" s="240"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364</v>
      </c>
      <c r="AT100" s="224" t="s">
        <v>241</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279</v>
      </c>
      <c r="BM100" s="224" t="s">
        <v>5015</v>
      </c>
    </row>
    <row r="101" s="2" customFormat="1" ht="24.15" customHeight="1">
      <c r="A101" s="39"/>
      <c r="B101" s="40"/>
      <c r="C101" s="213" t="s">
        <v>288</v>
      </c>
      <c r="D101" s="213" t="s">
        <v>247</v>
      </c>
      <c r="E101" s="214" t="s">
        <v>5016</v>
      </c>
      <c r="F101" s="215" t="s">
        <v>5017</v>
      </c>
      <c r="G101" s="216" t="s">
        <v>258</v>
      </c>
      <c r="H101" s="217">
        <v>18</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252</v>
      </c>
      <c r="AT101" s="224" t="s">
        <v>247</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252</v>
      </c>
      <c r="BM101" s="224" t="s">
        <v>5018</v>
      </c>
    </row>
    <row r="102" s="2" customFormat="1" ht="24.15" customHeight="1">
      <c r="A102" s="39"/>
      <c r="B102" s="40"/>
      <c r="C102" s="231" t="s">
        <v>263</v>
      </c>
      <c r="D102" s="231" t="s">
        <v>241</v>
      </c>
      <c r="E102" s="232" t="s">
        <v>3244</v>
      </c>
      <c r="F102" s="233" t="s">
        <v>3245</v>
      </c>
      <c r="G102" s="234" t="s">
        <v>258</v>
      </c>
      <c r="H102" s="235">
        <v>1</v>
      </c>
      <c r="I102" s="236"/>
      <c r="J102" s="237">
        <f>ROUND(I102*H102,2)</f>
        <v>0</v>
      </c>
      <c r="K102" s="233" t="s">
        <v>19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440</v>
      </c>
      <c r="AT102" s="224" t="s">
        <v>241</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440</v>
      </c>
      <c r="BM102" s="224" t="s">
        <v>5019</v>
      </c>
    </row>
    <row r="103" s="2" customFormat="1">
      <c r="A103" s="39"/>
      <c r="B103" s="40"/>
      <c r="C103" s="41"/>
      <c r="D103" s="241" t="s">
        <v>282</v>
      </c>
      <c r="E103" s="41"/>
      <c r="F103" s="242" t="s">
        <v>3247</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282</v>
      </c>
      <c r="AU103" s="18" t="s">
        <v>82</v>
      </c>
    </row>
    <row r="104" s="2" customFormat="1" ht="24.15" customHeight="1">
      <c r="A104" s="39"/>
      <c r="B104" s="40"/>
      <c r="C104" s="231" t="s">
        <v>302</v>
      </c>
      <c r="D104" s="231" t="s">
        <v>241</v>
      </c>
      <c r="E104" s="232" t="s">
        <v>5020</v>
      </c>
      <c r="F104" s="233" t="s">
        <v>5021</v>
      </c>
      <c r="G104" s="234" t="s">
        <v>258</v>
      </c>
      <c r="H104" s="235">
        <v>1</v>
      </c>
      <c r="I104" s="236"/>
      <c r="J104" s="237">
        <f>ROUND(I104*H104,2)</f>
        <v>0</v>
      </c>
      <c r="K104" s="233" t="s">
        <v>19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440</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440</v>
      </c>
      <c r="BM104" s="224" t="s">
        <v>5022</v>
      </c>
    </row>
    <row r="105" s="2" customFormat="1">
      <c r="A105" s="39"/>
      <c r="B105" s="40"/>
      <c r="C105" s="41"/>
      <c r="D105" s="241" t="s">
        <v>282</v>
      </c>
      <c r="E105" s="41"/>
      <c r="F105" s="242" t="s">
        <v>3247</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282</v>
      </c>
      <c r="AU105" s="18" t="s">
        <v>82</v>
      </c>
    </row>
    <row r="106" s="2" customFormat="1" ht="24.15" customHeight="1">
      <c r="A106" s="39"/>
      <c r="B106" s="40"/>
      <c r="C106" s="213" t="s">
        <v>308</v>
      </c>
      <c r="D106" s="213" t="s">
        <v>247</v>
      </c>
      <c r="E106" s="214" t="s">
        <v>3248</v>
      </c>
      <c r="F106" s="215" t="s">
        <v>3249</v>
      </c>
      <c r="G106" s="216" t="s">
        <v>258</v>
      </c>
      <c r="H106" s="217">
        <v>2</v>
      </c>
      <c r="I106" s="218"/>
      <c r="J106" s="219">
        <f>ROUND(I106*H106,2)</f>
        <v>0</v>
      </c>
      <c r="K106" s="215" t="s">
        <v>359</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391</v>
      </c>
      <c r="AT106" s="224" t="s">
        <v>247</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391</v>
      </c>
      <c r="BM106" s="224" t="s">
        <v>5023</v>
      </c>
    </row>
    <row r="107" s="2" customFormat="1" ht="24.15" customHeight="1">
      <c r="A107" s="39"/>
      <c r="B107" s="40"/>
      <c r="C107" s="231" t="s">
        <v>313</v>
      </c>
      <c r="D107" s="231" t="s">
        <v>241</v>
      </c>
      <c r="E107" s="232" t="s">
        <v>3251</v>
      </c>
      <c r="F107" s="233" t="s">
        <v>3252</v>
      </c>
      <c r="G107" s="234" t="s">
        <v>258</v>
      </c>
      <c r="H107" s="235">
        <v>1</v>
      </c>
      <c r="I107" s="236"/>
      <c r="J107" s="237">
        <f>ROUND(I107*H107,2)</f>
        <v>0</v>
      </c>
      <c r="K107" s="233" t="s">
        <v>19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440</v>
      </c>
      <c r="AT107" s="224" t="s">
        <v>241</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440</v>
      </c>
      <c r="BM107" s="224" t="s">
        <v>5024</v>
      </c>
    </row>
    <row r="108" s="2" customFormat="1">
      <c r="A108" s="39"/>
      <c r="B108" s="40"/>
      <c r="C108" s="41"/>
      <c r="D108" s="241" t="s">
        <v>282</v>
      </c>
      <c r="E108" s="41"/>
      <c r="F108" s="242" t="s">
        <v>3247</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282</v>
      </c>
      <c r="AU108" s="18" t="s">
        <v>82</v>
      </c>
    </row>
    <row r="109" s="2" customFormat="1" ht="37.8" customHeight="1">
      <c r="A109" s="39"/>
      <c r="B109" s="40"/>
      <c r="C109" s="213" t="s">
        <v>8</v>
      </c>
      <c r="D109" s="213" t="s">
        <v>247</v>
      </c>
      <c r="E109" s="214" t="s">
        <v>3254</v>
      </c>
      <c r="F109" s="215" t="s">
        <v>3255</v>
      </c>
      <c r="G109" s="216" t="s">
        <v>258</v>
      </c>
      <c r="H109" s="217">
        <v>1</v>
      </c>
      <c r="I109" s="218"/>
      <c r="J109" s="219">
        <f>ROUND(I109*H109,2)</f>
        <v>0</v>
      </c>
      <c r="K109" s="215" t="s">
        <v>359</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252</v>
      </c>
      <c r="AT109" s="224" t="s">
        <v>247</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252</v>
      </c>
      <c r="BM109" s="224" t="s">
        <v>5025</v>
      </c>
    </row>
    <row r="110" s="2" customFormat="1" ht="16.5" customHeight="1">
      <c r="A110" s="39"/>
      <c r="B110" s="40"/>
      <c r="C110" s="231" t="s">
        <v>322</v>
      </c>
      <c r="D110" s="231" t="s">
        <v>241</v>
      </c>
      <c r="E110" s="232" t="s">
        <v>5026</v>
      </c>
      <c r="F110" s="233" t="s">
        <v>5027</v>
      </c>
      <c r="G110" s="234" t="s">
        <v>258</v>
      </c>
      <c r="H110" s="235">
        <v>3</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5028</v>
      </c>
    </row>
    <row r="111" s="2" customFormat="1" ht="21.75" customHeight="1">
      <c r="A111" s="39"/>
      <c r="B111" s="40"/>
      <c r="C111" s="213" t="s">
        <v>327</v>
      </c>
      <c r="D111" s="213" t="s">
        <v>247</v>
      </c>
      <c r="E111" s="214" t="s">
        <v>5029</v>
      </c>
      <c r="F111" s="215" t="s">
        <v>5030</v>
      </c>
      <c r="G111" s="216" t="s">
        <v>258</v>
      </c>
      <c r="H111" s="217">
        <v>3</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252</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252</v>
      </c>
      <c r="BM111" s="224" t="s">
        <v>5031</v>
      </c>
    </row>
    <row r="112" s="2" customFormat="1">
      <c r="A112" s="39"/>
      <c r="B112" s="40"/>
      <c r="C112" s="41"/>
      <c r="D112" s="241" t="s">
        <v>282</v>
      </c>
      <c r="E112" s="41"/>
      <c r="F112" s="242" t="s">
        <v>5032</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282</v>
      </c>
      <c r="AU112" s="18" t="s">
        <v>82</v>
      </c>
    </row>
    <row r="113" s="2" customFormat="1" ht="16.5" customHeight="1">
      <c r="A113" s="39"/>
      <c r="B113" s="40"/>
      <c r="C113" s="231" t="s">
        <v>332</v>
      </c>
      <c r="D113" s="231" t="s">
        <v>241</v>
      </c>
      <c r="E113" s="232" t="s">
        <v>3265</v>
      </c>
      <c r="F113" s="233" t="s">
        <v>3266</v>
      </c>
      <c r="G113" s="234" t="s">
        <v>258</v>
      </c>
      <c r="H113" s="235">
        <v>1</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364</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5033</v>
      </c>
    </row>
    <row r="114" s="2" customFormat="1" ht="24.15" customHeight="1">
      <c r="A114" s="39"/>
      <c r="B114" s="40"/>
      <c r="C114" s="213" t="s">
        <v>252</v>
      </c>
      <c r="D114" s="213" t="s">
        <v>247</v>
      </c>
      <c r="E114" s="214" t="s">
        <v>3275</v>
      </c>
      <c r="F114" s="215" t="s">
        <v>3276</v>
      </c>
      <c r="G114" s="216" t="s">
        <v>258</v>
      </c>
      <c r="H114" s="217">
        <v>1</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391</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391</v>
      </c>
      <c r="BM114" s="224" t="s">
        <v>5034</v>
      </c>
    </row>
    <row r="115" s="12" customFormat="1" ht="22.8" customHeight="1">
      <c r="A115" s="12"/>
      <c r="B115" s="197"/>
      <c r="C115" s="198"/>
      <c r="D115" s="199" t="s">
        <v>72</v>
      </c>
      <c r="E115" s="211" t="s">
        <v>3223</v>
      </c>
      <c r="F115" s="211" t="s">
        <v>4789</v>
      </c>
      <c r="G115" s="198"/>
      <c r="H115" s="198"/>
      <c r="I115" s="201"/>
      <c r="J115" s="212">
        <f>BK115</f>
        <v>0</v>
      </c>
      <c r="K115" s="198"/>
      <c r="L115" s="203"/>
      <c r="M115" s="204"/>
      <c r="N115" s="205"/>
      <c r="O115" s="205"/>
      <c r="P115" s="206">
        <f>SUM(P116:P145)</f>
        <v>0</v>
      </c>
      <c r="Q115" s="205"/>
      <c r="R115" s="206">
        <f>SUM(R116:R145)</f>
        <v>0</v>
      </c>
      <c r="S115" s="205"/>
      <c r="T115" s="207">
        <f>SUM(T116:T145)</f>
        <v>0</v>
      </c>
      <c r="U115" s="12"/>
      <c r="V115" s="12"/>
      <c r="W115" s="12"/>
      <c r="X115" s="12"/>
      <c r="Y115" s="12"/>
      <c r="Z115" s="12"/>
      <c r="AA115" s="12"/>
      <c r="AB115" s="12"/>
      <c r="AC115" s="12"/>
      <c r="AD115" s="12"/>
      <c r="AE115" s="12"/>
      <c r="AR115" s="208" t="s">
        <v>80</v>
      </c>
      <c r="AT115" s="209" t="s">
        <v>72</v>
      </c>
      <c r="AU115" s="209" t="s">
        <v>80</v>
      </c>
      <c r="AY115" s="208" t="s">
        <v>244</v>
      </c>
      <c r="BK115" s="210">
        <f>SUM(BK116:BK145)</f>
        <v>0</v>
      </c>
    </row>
    <row r="116" s="2" customFormat="1" ht="16.5" customHeight="1">
      <c r="A116" s="39"/>
      <c r="B116" s="40"/>
      <c r="C116" s="231" t="s">
        <v>411</v>
      </c>
      <c r="D116" s="231" t="s">
        <v>241</v>
      </c>
      <c r="E116" s="232" t="s">
        <v>5035</v>
      </c>
      <c r="F116" s="233" t="s">
        <v>5036</v>
      </c>
      <c r="G116" s="234" t="s">
        <v>250</v>
      </c>
      <c r="H116" s="235">
        <v>100</v>
      </c>
      <c r="I116" s="236"/>
      <c r="J116" s="237">
        <f>ROUND(I116*H116,2)</f>
        <v>0</v>
      </c>
      <c r="K116" s="233" t="s">
        <v>359</v>
      </c>
      <c r="L116" s="238"/>
      <c r="M116" s="239" t="s">
        <v>19</v>
      </c>
      <c r="N116" s="240"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364</v>
      </c>
      <c r="AT116" s="224" t="s">
        <v>241</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279</v>
      </c>
      <c r="BM116" s="224" t="s">
        <v>5037</v>
      </c>
    </row>
    <row r="117" s="2" customFormat="1" ht="16.5" customHeight="1">
      <c r="A117" s="39"/>
      <c r="B117" s="40"/>
      <c r="C117" s="213" t="s">
        <v>416</v>
      </c>
      <c r="D117" s="213" t="s">
        <v>247</v>
      </c>
      <c r="E117" s="214" t="s">
        <v>5038</v>
      </c>
      <c r="F117" s="215" t="s">
        <v>5039</v>
      </c>
      <c r="G117" s="216" t="s">
        <v>250</v>
      </c>
      <c r="H117" s="217">
        <v>216</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252</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252</v>
      </c>
      <c r="BM117" s="224" t="s">
        <v>5040</v>
      </c>
    </row>
    <row r="118" s="13" customFormat="1">
      <c r="A118" s="13"/>
      <c r="B118" s="243"/>
      <c r="C118" s="244"/>
      <c r="D118" s="241" t="s">
        <v>284</v>
      </c>
      <c r="E118" s="245" t="s">
        <v>19</v>
      </c>
      <c r="F118" s="246" t="s">
        <v>5041</v>
      </c>
      <c r="G118" s="244"/>
      <c r="H118" s="245" t="s">
        <v>19</v>
      </c>
      <c r="I118" s="247"/>
      <c r="J118" s="244"/>
      <c r="K118" s="244"/>
      <c r="L118" s="248"/>
      <c r="M118" s="249"/>
      <c r="N118" s="250"/>
      <c r="O118" s="250"/>
      <c r="P118" s="250"/>
      <c r="Q118" s="250"/>
      <c r="R118" s="250"/>
      <c r="S118" s="250"/>
      <c r="T118" s="251"/>
      <c r="U118" s="13"/>
      <c r="V118" s="13"/>
      <c r="W118" s="13"/>
      <c r="X118" s="13"/>
      <c r="Y118" s="13"/>
      <c r="Z118" s="13"/>
      <c r="AA118" s="13"/>
      <c r="AB118" s="13"/>
      <c r="AC118" s="13"/>
      <c r="AD118" s="13"/>
      <c r="AE118" s="13"/>
      <c r="AT118" s="252" t="s">
        <v>284</v>
      </c>
      <c r="AU118" s="252" t="s">
        <v>82</v>
      </c>
      <c r="AV118" s="13" t="s">
        <v>80</v>
      </c>
      <c r="AW118" s="13" t="s">
        <v>34</v>
      </c>
      <c r="AX118" s="13" t="s">
        <v>73</v>
      </c>
      <c r="AY118" s="252" t="s">
        <v>244</v>
      </c>
    </row>
    <row r="119" s="14" customFormat="1">
      <c r="A119" s="14"/>
      <c r="B119" s="253"/>
      <c r="C119" s="254"/>
      <c r="D119" s="241" t="s">
        <v>284</v>
      </c>
      <c r="E119" s="255" t="s">
        <v>19</v>
      </c>
      <c r="F119" s="256" t="s">
        <v>1147</v>
      </c>
      <c r="G119" s="254"/>
      <c r="H119" s="257">
        <v>116</v>
      </c>
      <c r="I119" s="258"/>
      <c r="J119" s="254"/>
      <c r="K119" s="254"/>
      <c r="L119" s="259"/>
      <c r="M119" s="260"/>
      <c r="N119" s="261"/>
      <c r="O119" s="261"/>
      <c r="P119" s="261"/>
      <c r="Q119" s="261"/>
      <c r="R119" s="261"/>
      <c r="S119" s="261"/>
      <c r="T119" s="262"/>
      <c r="U119" s="14"/>
      <c r="V119" s="14"/>
      <c r="W119" s="14"/>
      <c r="X119" s="14"/>
      <c r="Y119" s="14"/>
      <c r="Z119" s="14"/>
      <c r="AA119" s="14"/>
      <c r="AB119" s="14"/>
      <c r="AC119" s="14"/>
      <c r="AD119" s="14"/>
      <c r="AE119" s="14"/>
      <c r="AT119" s="263" t="s">
        <v>284</v>
      </c>
      <c r="AU119" s="263" t="s">
        <v>82</v>
      </c>
      <c r="AV119" s="14" t="s">
        <v>82</v>
      </c>
      <c r="AW119" s="14" t="s">
        <v>34</v>
      </c>
      <c r="AX119" s="14" t="s">
        <v>73</v>
      </c>
      <c r="AY119" s="263" t="s">
        <v>244</v>
      </c>
    </row>
    <row r="120" s="13" customFormat="1">
      <c r="A120" s="13"/>
      <c r="B120" s="243"/>
      <c r="C120" s="244"/>
      <c r="D120" s="241" t="s">
        <v>284</v>
      </c>
      <c r="E120" s="245" t="s">
        <v>19</v>
      </c>
      <c r="F120" s="246" t="s">
        <v>4796</v>
      </c>
      <c r="G120" s="244"/>
      <c r="H120" s="245" t="s">
        <v>19</v>
      </c>
      <c r="I120" s="247"/>
      <c r="J120" s="244"/>
      <c r="K120" s="244"/>
      <c r="L120" s="248"/>
      <c r="M120" s="249"/>
      <c r="N120" s="250"/>
      <c r="O120" s="250"/>
      <c r="P120" s="250"/>
      <c r="Q120" s="250"/>
      <c r="R120" s="250"/>
      <c r="S120" s="250"/>
      <c r="T120" s="251"/>
      <c r="U120" s="13"/>
      <c r="V120" s="13"/>
      <c r="W120" s="13"/>
      <c r="X120" s="13"/>
      <c r="Y120" s="13"/>
      <c r="Z120" s="13"/>
      <c r="AA120" s="13"/>
      <c r="AB120" s="13"/>
      <c r="AC120" s="13"/>
      <c r="AD120" s="13"/>
      <c r="AE120" s="13"/>
      <c r="AT120" s="252" t="s">
        <v>284</v>
      </c>
      <c r="AU120" s="252" t="s">
        <v>82</v>
      </c>
      <c r="AV120" s="13" t="s">
        <v>80</v>
      </c>
      <c r="AW120" s="13" t="s">
        <v>34</v>
      </c>
      <c r="AX120" s="13" t="s">
        <v>73</v>
      </c>
      <c r="AY120" s="252" t="s">
        <v>244</v>
      </c>
    </row>
    <row r="121" s="14" customFormat="1">
      <c r="A121" s="14"/>
      <c r="B121" s="253"/>
      <c r="C121" s="254"/>
      <c r="D121" s="241" t="s">
        <v>284</v>
      </c>
      <c r="E121" s="255" t="s">
        <v>19</v>
      </c>
      <c r="F121" s="256" t="s">
        <v>1091</v>
      </c>
      <c r="G121" s="254"/>
      <c r="H121" s="257">
        <v>100</v>
      </c>
      <c r="I121" s="258"/>
      <c r="J121" s="254"/>
      <c r="K121" s="254"/>
      <c r="L121" s="259"/>
      <c r="M121" s="260"/>
      <c r="N121" s="261"/>
      <c r="O121" s="261"/>
      <c r="P121" s="261"/>
      <c r="Q121" s="261"/>
      <c r="R121" s="261"/>
      <c r="S121" s="261"/>
      <c r="T121" s="262"/>
      <c r="U121" s="14"/>
      <c r="V121" s="14"/>
      <c r="W121" s="14"/>
      <c r="X121" s="14"/>
      <c r="Y121" s="14"/>
      <c r="Z121" s="14"/>
      <c r="AA121" s="14"/>
      <c r="AB121" s="14"/>
      <c r="AC121" s="14"/>
      <c r="AD121" s="14"/>
      <c r="AE121" s="14"/>
      <c r="AT121" s="263" t="s">
        <v>284</v>
      </c>
      <c r="AU121" s="263" t="s">
        <v>82</v>
      </c>
      <c r="AV121" s="14" t="s">
        <v>82</v>
      </c>
      <c r="AW121" s="14" t="s">
        <v>34</v>
      </c>
      <c r="AX121" s="14" t="s">
        <v>73</v>
      </c>
      <c r="AY121" s="263" t="s">
        <v>244</v>
      </c>
    </row>
    <row r="122" s="15" customFormat="1">
      <c r="A122" s="15"/>
      <c r="B122" s="264"/>
      <c r="C122" s="265"/>
      <c r="D122" s="241" t="s">
        <v>284</v>
      </c>
      <c r="E122" s="266" t="s">
        <v>19</v>
      </c>
      <c r="F122" s="267" t="s">
        <v>287</v>
      </c>
      <c r="G122" s="265"/>
      <c r="H122" s="268">
        <v>216</v>
      </c>
      <c r="I122" s="269"/>
      <c r="J122" s="265"/>
      <c r="K122" s="265"/>
      <c r="L122" s="270"/>
      <c r="M122" s="271"/>
      <c r="N122" s="272"/>
      <c r="O122" s="272"/>
      <c r="P122" s="272"/>
      <c r="Q122" s="272"/>
      <c r="R122" s="272"/>
      <c r="S122" s="272"/>
      <c r="T122" s="273"/>
      <c r="U122" s="15"/>
      <c r="V122" s="15"/>
      <c r="W122" s="15"/>
      <c r="X122" s="15"/>
      <c r="Y122" s="15"/>
      <c r="Z122" s="15"/>
      <c r="AA122" s="15"/>
      <c r="AB122" s="15"/>
      <c r="AC122" s="15"/>
      <c r="AD122" s="15"/>
      <c r="AE122" s="15"/>
      <c r="AT122" s="274" t="s">
        <v>284</v>
      </c>
      <c r="AU122" s="274" t="s">
        <v>82</v>
      </c>
      <c r="AV122" s="15" t="s">
        <v>264</v>
      </c>
      <c r="AW122" s="15" t="s">
        <v>34</v>
      </c>
      <c r="AX122" s="15" t="s">
        <v>80</v>
      </c>
      <c r="AY122" s="274" t="s">
        <v>244</v>
      </c>
    </row>
    <row r="123" s="2" customFormat="1" ht="21.75" customHeight="1">
      <c r="A123" s="39"/>
      <c r="B123" s="40"/>
      <c r="C123" s="231" t="s">
        <v>420</v>
      </c>
      <c r="D123" s="231" t="s">
        <v>241</v>
      </c>
      <c r="E123" s="232" t="s">
        <v>4797</v>
      </c>
      <c r="F123" s="233" t="s">
        <v>4798</v>
      </c>
      <c r="G123" s="234" t="s">
        <v>250</v>
      </c>
      <c r="H123" s="235">
        <v>1850</v>
      </c>
      <c r="I123" s="236"/>
      <c r="J123" s="237">
        <f>ROUND(I123*H123,2)</f>
        <v>0</v>
      </c>
      <c r="K123" s="233" t="s">
        <v>359</v>
      </c>
      <c r="L123" s="238"/>
      <c r="M123" s="239" t="s">
        <v>19</v>
      </c>
      <c r="N123" s="240"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364</v>
      </c>
      <c r="AT123" s="224" t="s">
        <v>241</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279</v>
      </c>
      <c r="BM123" s="224" t="s">
        <v>5042</v>
      </c>
    </row>
    <row r="124" s="2" customFormat="1" ht="16.5" customHeight="1">
      <c r="A124" s="39"/>
      <c r="B124" s="40"/>
      <c r="C124" s="213" t="s">
        <v>424</v>
      </c>
      <c r="D124" s="213" t="s">
        <v>247</v>
      </c>
      <c r="E124" s="214" t="s">
        <v>4812</v>
      </c>
      <c r="F124" s="215" t="s">
        <v>4813</v>
      </c>
      <c r="G124" s="216" t="s">
        <v>250</v>
      </c>
      <c r="H124" s="217">
        <v>1850</v>
      </c>
      <c r="I124" s="218"/>
      <c r="J124" s="219">
        <f>ROUND(I124*H124,2)</f>
        <v>0</v>
      </c>
      <c r="K124" s="215" t="s">
        <v>359</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80</v>
      </c>
      <c r="AT124" s="224" t="s">
        <v>247</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80</v>
      </c>
      <c r="BM124" s="224" t="s">
        <v>5043</v>
      </c>
    </row>
    <row r="125" s="2" customFormat="1" ht="16.5" customHeight="1">
      <c r="A125" s="39"/>
      <c r="B125" s="40"/>
      <c r="C125" s="231" t="s">
        <v>7</v>
      </c>
      <c r="D125" s="231" t="s">
        <v>241</v>
      </c>
      <c r="E125" s="232" t="s">
        <v>5044</v>
      </c>
      <c r="F125" s="233" t="s">
        <v>5045</v>
      </c>
      <c r="G125" s="234" t="s">
        <v>258</v>
      </c>
      <c r="H125" s="235">
        <v>1850</v>
      </c>
      <c r="I125" s="236"/>
      <c r="J125" s="237">
        <f>ROUND(I125*H125,2)</f>
        <v>0</v>
      </c>
      <c r="K125" s="233" t="s">
        <v>359</v>
      </c>
      <c r="L125" s="238"/>
      <c r="M125" s="239" t="s">
        <v>19</v>
      </c>
      <c r="N125" s="240"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364</v>
      </c>
      <c r="AT125" s="224" t="s">
        <v>241</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5046</v>
      </c>
    </row>
    <row r="126" s="2" customFormat="1" ht="16.5" customHeight="1">
      <c r="A126" s="39"/>
      <c r="B126" s="40"/>
      <c r="C126" s="231" t="s">
        <v>431</v>
      </c>
      <c r="D126" s="231" t="s">
        <v>241</v>
      </c>
      <c r="E126" s="232" t="s">
        <v>5047</v>
      </c>
      <c r="F126" s="233" t="s">
        <v>5048</v>
      </c>
      <c r="G126" s="234" t="s">
        <v>258</v>
      </c>
      <c r="H126" s="235">
        <v>1850</v>
      </c>
      <c r="I126" s="236"/>
      <c r="J126" s="237">
        <f>ROUND(I126*H126,2)</f>
        <v>0</v>
      </c>
      <c r="K126" s="233" t="s">
        <v>359</v>
      </c>
      <c r="L126" s="238"/>
      <c r="M126" s="239" t="s">
        <v>19</v>
      </c>
      <c r="N126" s="240"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364</v>
      </c>
      <c r="AT126" s="224" t="s">
        <v>241</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279</v>
      </c>
      <c r="BM126" s="224" t="s">
        <v>5049</v>
      </c>
    </row>
    <row r="127" s="2" customFormat="1" ht="16.5" customHeight="1">
      <c r="A127" s="39"/>
      <c r="B127" s="40"/>
      <c r="C127" s="213" t="s">
        <v>437</v>
      </c>
      <c r="D127" s="213" t="s">
        <v>247</v>
      </c>
      <c r="E127" s="214" t="s">
        <v>5050</v>
      </c>
      <c r="F127" s="215" t="s">
        <v>5051</v>
      </c>
      <c r="G127" s="216" t="s">
        <v>250</v>
      </c>
      <c r="H127" s="217">
        <v>1850</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391</v>
      </c>
      <c r="AT127" s="224" t="s">
        <v>247</v>
      </c>
      <c r="AU127" s="224" t="s">
        <v>82</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391</v>
      </c>
      <c r="BM127" s="224" t="s">
        <v>5052</v>
      </c>
    </row>
    <row r="128" s="2" customFormat="1">
      <c r="A128" s="39"/>
      <c r="B128" s="40"/>
      <c r="C128" s="41"/>
      <c r="D128" s="241" t="s">
        <v>282</v>
      </c>
      <c r="E128" s="41"/>
      <c r="F128" s="242" t="s">
        <v>5053</v>
      </c>
      <c r="G128" s="41"/>
      <c r="H128" s="41"/>
      <c r="I128" s="228"/>
      <c r="J128" s="41"/>
      <c r="K128" s="41"/>
      <c r="L128" s="45"/>
      <c r="M128" s="229"/>
      <c r="N128" s="230"/>
      <c r="O128" s="85"/>
      <c r="P128" s="85"/>
      <c r="Q128" s="85"/>
      <c r="R128" s="85"/>
      <c r="S128" s="85"/>
      <c r="T128" s="86"/>
      <c r="U128" s="39"/>
      <c r="V128" s="39"/>
      <c r="W128" s="39"/>
      <c r="X128" s="39"/>
      <c r="Y128" s="39"/>
      <c r="Z128" s="39"/>
      <c r="AA128" s="39"/>
      <c r="AB128" s="39"/>
      <c r="AC128" s="39"/>
      <c r="AD128" s="39"/>
      <c r="AE128" s="39"/>
      <c r="AT128" s="18" t="s">
        <v>282</v>
      </c>
      <c r="AU128" s="18" t="s">
        <v>82</v>
      </c>
    </row>
    <row r="129" s="2" customFormat="1" ht="16.5" customHeight="1">
      <c r="A129" s="39"/>
      <c r="B129" s="40"/>
      <c r="C129" s="231" t="s">
        <v>442</v>
      </c>
      <c r="D129" s="231" t="s">
        <v>241</v>
      </c>
      <c r="E129" s="232" t="s">
        <v>5054</v>
      </c>
      <c r="F129" s="233" t="s">
        <v>5055</v>
      </c>
      <c r="G129" s="234" t="s">
        <v>250</v>
      </c>
      <c r="H129" s="235">
        <v>10</v>
      </c>
      <c r="I129" s="236"/>
      <c r="J129" s="237">
        <f>ROUND(I129*H129,2)</f>
        <v>0</v>
      </c>
      <c r="K129" s="233" t="s">
        <v>359</v>
      </c>
      <c r="L129" s="238"/>
      <c r="M129" s="239" t="s">
        <v>19</v>
      </c>
      <c r="N129" s="240"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364</v>
      </c>
      <c r="AT129" s="224" t="s">
        <v>241</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5056</v>
      </c>
    </row>
    <row r="130" s="2" customFormat="1" ht="24.15" customHeight="1">
      <c r="A130" s="39"/>
      <c r="B130" s="40"/>
      <c r="C130" s="213" t="s">
        <v>446</v>
      </c>
      <c r="D130" s="213" t="s">
        <v>247</v>
      </c>
      <c r="E130" s="214" t="s">
        <v>5057</v>
      </c>
      <c r="F130" s="215" t="s">
        <v>5058</v>
      </c>
      <c r="G130" s="216" t="s">
        <v>250</v>
      </c>
      <c r="H130" s="217">
        <v>10</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264</v>
      </c>
      <c r="AT130" s="224" t="s">
        <v>247</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264</v>
      </c>
      <c r="BM130" s="224" t="s">
        <v>5059</v>
      </c>
    </row>
    <row r="131" s="2" customFormat="1" ht="16.5" customHeight="1">
      <c r="A131" s="39"/>
      <c r="B131" s="40"/>
      <c r="C131" s="231" t="s">
        <v>450</v>
      </c>
      <c r="D131" s="231" t="s">
        <v>241</v>
      </c>
      <c r="E131" s="232" t="s">
        <v>4817</v>
      </c>
      <c r="F131" s="233" t="s">
        <v>4818</v>
      </c>
      <c r="G131" s="234" t="s">
        <v>258</v>
      </c>
      <c r="H131" s="235">
        <v>42</v>
      </c>
      <c r="I131" s="236"/>
      <c r="J131" s="237">
        <f>ROUND(I131*H131,2)</f>
        <v>0</v>
      </c>
      <c r="K131" s="233" t="s">
        <v>359</v>
      </c>
      <c r="L131" s="238"/>
      <c r="M131" s="239" t="s">
        <v>19</v>
      </c>
      <c r="N131" s="240"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364</v>
      </c>
      <c r="AT131" s="224" t="s">
        <v>241</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279</v>
      </c>
      <c r="BM131" s="224" t="s">
        <v>5060</v>
      </c>
    </row>
    <row r="132" s="14" customFormat="1">
      <c r="A132" s="14"/>
      <c r="B132" s="253"/>
      <c r="C132" s="254"/>
      <c r="D132" s="241" t="s">
        <v>284</v>
      </c>
      <c r="E132" s="255" t="s">
        <v>19</v>
      </c>
      <c r="F132" s="256" t="s">
        <v>5061</v>
      </c>
      <c r="G132" s="254"/>
      <c r="H132" s="257">
        <v>42</v>
      </c>
      <c r="I132" s="258"/>
      <c r="J132" s="254"/>
      <c r="K132" s="254"/>
      <c r="L132" s="259"/>
      <c r="M132" s="260"/>
      <c r="N132" s="261"/>
      <c r="O132" s="261"/>
      <c r="P132" s="261"/>
      <c r="Q132" s="261"/>
      <c r="R132" s="261"/>
      <c r="S132" s="261"/>
      <c r="T132" s="262"/>
      <c r="U132" s="14"/>
      <c r="V132" s="14"/>
      <c r="W132" s="14"/>
      <c r="X132" s="14"/>
      <c r="Y132" s="14"/>
      <c r="Z132" s="14"/>
      <c r="AA132" s="14"/>
      <c r="AB132" s="14"/>
      <c r="AC132" s="14"/>
      <c r="AD132" s="14"/>
      <c r="AE132" s="14"/>
      <c r="AT132" s="263" t="s">
        <v>284</v>
      </c>
      <c r="AU132" s="263" t="s">
        <v>82</v>
      </c>
      <c r="AV132" s="14" t="s">
        <v>82</v>
      </c>
      <c r="AW132" s="14" t="s">
        <v>34</v>
      </c>
      <c r="AX132" s="14" t="s">
        <v>80</v>
      </c>
      <c r="AY132" s="263" t="s">
        <v>244</v>
      </c>
    </row>
    <row r="133" s="2" customFormat="1" ht="24.15" customHeight="1">
      <c r="A133" s="39"/>
      <c r="B133" s="40"/>
      <c r="C133" s="213" t="s">
        <v>454</v>
      </c>
      <c r="D133" s="213" t="s">
        <v>247</v>
      </c>
      <c r="E133" s="214" t="s">
        <v>372</v>
      </c>
      <c r="F133" s="215" t="s">
        <v>373</v>
      </c>
      <c r="G133" s="216" t="s">
        <v>258</v>
      </c>
      <c r="H133" s="217">
        <v>42</v>
      </c>
      <c r="I133" s="218"/>
      <c r="J133" s="219">
        <f>ROUND(I133*H133,2)</f>
        <v>0</v>
      </c>
      <c r="K133" s="215" t="s">
        <v>359</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80</v>
      </c>
      <c r="AT133" s="224" t="s">
        <v>247</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80</v>
      </c>
      <c r="BM133" s="224" t="s">
        <v>5062</v>
      </c>
    </row>
    <row r="134" s="2" customFormat="1">
      <c r="A134" s="39"/>
      <c r="B134" s="40"/>
      <c r="C134" s="41"/>
      <c r="D134" s="241" t="s">
        <v>282</v>
      </c>
      <c r="E134" s="41"/>
      <c r="F134" s="242" t="s">
        <v>4821</v>
      </c>
      <c r="G134" s="41"/>
      <c r="H134" s="41"/>
      <c r="I134" s="228"/>
      <c r="J134" s="41"/>
      <c r="K134" s="41"/>
      <c r="L134" s="45"/>
      <c r="M134" s="229"/>
      <c r="N134" s="230"/>
      <c r="O134" s="85"/>
      <c r="P134" s="85"/>
      <c r="Q134" s="85"/>
      <c r="R134" s="85"/>
      <c r="S134" s="85"/>
      <c r="T134" s="86"/>
      <c r="U134" s="39"/>
      <c r="V134" s="39"/>
      <c r="W134" s="39"/>
      <c r="X134" s="39"/>
      <c r="Y134" s="39"/>
      <c r="Z134" s="39"/>
      <c r="AA134" s="39"/>
      <c r="AB134" s="39"/>
      <c r="AC134" s="39"/>
      <c r="AD134" s="39"/>
      <c r="AE134" s="39"/>
      <c r="AT134" s="18" t="s">
        <v>282</v>
      </c>
      <c r="AU134" s="18" t="s">
        <v>82</v>
      </c>
    </row>
    <row r="135" s="14" customFormat="1">
      <c r="A135" s="14"/>
      <c r="B135" s="253"/>
      <c r="C135" s="254"/>
      <c r="D135" s="241" t="s">
        <v>284</v>
      </c>
      <c r="E135" s="255" t="s">
        <v>19</v>
      </c>
      <c r="F135" s="256" t="s">
        <v>5061</v>
      </c>
      <c r="G135" s="254"/>
      <c r="H135" s="257">
        <v>42</v>
      </c>
      <c r="I135" s="258"/>
      <c r="J135" s="254"/>
      <c r="K135" s="254"/>
      <c r="L135" s="259"/>
      <c r="M135" s="260"/>
      <c r="N135" s="261"/>
      <c r="O135" s="261"/>
      <c r="P135" s="261"/>
      <c r="Q135" s="261"/>
      <c r="R135" s="261"/>
      <c r="S135" s="261"/>
      <c r="T135" s="262"/>
      <c r="U135" s="14"/>
      <c r="V135" s="14"/>
      <c r="W135" s="14"/>
      <c r="X135" s="14"/>
      <c r="Y135" s="14"/>
      <c r="Z135" s="14"/>
      <c r="AA135" s="14"/>
      <c r="AB135" s="14"/>
      <c r="AC135" s="14"/>
      <c r="AD135" s="14"/>
      <c r="AE135" s="14"/>
      <c r="AT135" s="263" t="s">
        <v>284</v>
      </c>
      <c r="AU135" s="263" t="s">
        <v>82</v>
      </c>
      <c r="AV135" s="14" t="s">
        <v>82</v>
      </c>
      <c r="AW135" s="14" t="s">
        <v>34</v>
      </c>
      <c r="AX135" s="14" t="s">
        <v>80</v>
      </c>
      <c r="AY135" s="263" t="s">
        <v>244</v>
      </c>
    </row>
    <row r="136" s="2" customFormat="1" ht="16.5" customHeight="1">
      <c r="A136" s="39"/>
      <c r="B136" s="40"/>
      <c r="C136" s="231" t="s">
        <v>458</v>
      </c>
      <c r="D136" s="231" t="s">
        <v>241</v>
      </c>
      <c r="E136" s="232" t="s">
        <v>3237</v>
      </c>
      <c r="F136" s="233" t="s">
        <v>3238</v>
      </c>
      <c r="G136" s="234" t="s">
        <v>258</v>
      </c>
      <c r="H136" s="235">
        <v>16</v>
      </c>
      <c r="I136" s="236"/>
      <c r="J136" s="237">
        <f>ROUND(I136*H136,2)</f>
        <v>0</v>
      </c>
      <c r="K136" s="233" t="s">
        <v>359</v>
      </c>
      <c r="L136" s="238"/>
      <c r="M136" s="239" t="s">
        <v>19</v>
      </c>
      <c r="N136" s="240"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364</v>
      </c>
      <c r="AT136" s="224" t="s">
        <v>241</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279</v>
      </c>
      <c r="BM136" s="224" t="s">
        <v>5063</v>
      </c>
    </row>
    <row r="137" s="2" customFormat="1" ht="21.75" customHeight="1">
      <c r="A137" s="39"/>
      <c r="B137" s="40"/>
      <c r="C137" s="213" t="s">
        <v>462</v>
      </c>
      <c r="D137" s="213" t="s">
        <v>247</v>
      </c>
      <c r="E137" s="214" t="s">
        <v>3240</v>
      </c>
      <c r="F137" s="215" t="s">
        <v>3241</v>
      </c>
      <c r="G137" s="216" t="s">
        <v>258</v>
      </c>
      <c r="H137" s="217">
        <v>16</v>
      </c>
      <c r="I137" s="218"/>
      <c r="J137" s="219">
        <f>ROUND(I137*H137,2)</f>
        <v>0</v>
      </c>
      <c r="K137" s="215" t="s">
        <v>359</v>
      </c>
      <c r="L137" s="45"/>
      <c r="M137" s="220" t="s">
        <v>19</v>
      </c>
      <c r="N137" s="221"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252</v>
      </c>
      <c r="AT137" s="224" t="s">
        <v>247</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252</v>
      </c>
      <c r="BM137" s="224" t="s">
        <v>5064</v>
      </c>
    </row>
    <row r="138" s="2" customFormat="1" ht="16.5" customHeight="1">
      <c r="A138" s="39"/>
      <c r="B138" s="40"/>
      <c r="C138" s="213" t="s">
        <v>466</v>
      </c>
      <c r="D138" s="213" t="s">
        <v>247</v>
      </c>
      <c r="E138" s="214" t="s">
        <v>4791</v>
      </c>
      <c r="F138" s="215" t="s">
        <v>4792</v>
      </c>
      <c r="G138" s="216" t="s">
        <v>250</v>
      </c>
      <c r="H138" s="217">
        <v>226</v>
      </c>
      <c r="I138" s="218"/>
      <c r="J138" s="219">
        <f>ROUND(I138*H138,2)</f>
        <v>0</v>
      </c>
      <c r="K138" s="215" t="s">
        <v>359</v>
      </c>
      <c r="L138" s="45"/>
      <c r="M138" s="220" t="s">
        <v>19</v>
      </c>
      <c r="N138" s="221"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252</v>
      </c>
      <c r="AT138" s="224" t="s">
        <v>247</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252</v>
      </c>
      <c r="BM138" s="224" t="s">
        <v>5065</v>
      </c>
    </row>
    <row r="139" s="13" customFormat="1">
      <c r="A139" s="13"/>
      <c r="B139" s="243"/>
      <c r="C139" s="244"/>
      <c r="D139" s="241" t="s">
        <v>284</v>
      </c>
      <c r="E139" s="245" t="s">
        <v>19</v>
      </c>
      <c r="F139" s="246" t="s">
        <v>5041</v>
      </c>
      <c r="G139" s="244"/>
      <c r="H139" s="245" t="s">
        <v>19</v>
      </c>
      <c r="I139" s="247"/>
      <c r="J139" s="244"/>
      <c r="K139" s="244"/>
      <c r="L139" s="248"/>
      <c r="M139" s="249"/>
      <c r="N139" s="250"/>
      <c r="O139" s="250"/>
      <c r="P139" s="250"/>
      <c r="Q139" s="250"/>
      <c r="R139" s="250"/>
      <c r="S139" s="250"/>
      <c r="T139" s="251"/>
      <c r="U139" s="13"/>
      <c r="V139" s="13"/>
      <c r="W139" s="13"/>
      <c r="X139" s="13"/>
      <c r="Y139" s="13"/>
      <c r="Z139" s="13"/>
      <c r="AA139" s="13"/>
      <c r="AB139" s="13"/>
      <c r="AC139" s="13"/>
      <c r="AD139" s="13"/>
      <c r="AE139" s="13"/>
      <c r="AT139" s="252" t="s">
        <v>284</v>
      </c>
      <c r="AU139" s="252" t="s">
        <v>82</v>
      </c>
      <c r="AV139" s="13" t="s">
        <v>80</v>
      </c>
      <c r="AW139" s="13" t="s">
        <v>34</v>
      </c>
      <c r="AX139" s="13" t="s">
        <v>73</v>
      </c>
      <c r="AY139" s="252" t="s">
        <v>244</v>
      </c>
    </row>
    <row r="140" s="14" customFormat="1">
      <c r="A140" s="14"/>
      <c r="B140" s="253"/>
      <c r="C140" s="254"/>
      <c r="D140" s="241" t="s">
        <v>284</v>
      </c>
      <c r="E140" s="255" t="s">
        <v>19</v>
      </c>
      <c r="F140" s="256" t="s">
        <v>1147</v>
      </c>
      <c r="G140" s="254"/>
      <c r="H140" s="257">
        <v>116</v>
      </c>
      <c r="I140" s="258"/>
      <c r="J140" s="254"/>
      <c r="K140" s="254"/>
      <c r="L140" s="259"/>
      <c r="M140" s="260"/>
      <c r="N140" s="261"/>
      <c r="O140" s="261"/>
      <c r="P140" s="261"/>
      <c r="Q140" s="261"/>
      <c r="R140" s="261"/>
      <c r="S140" s="261"/>
      <c r="T140" s="262"/>
      <c r="U140" s="14"/>
      <c r="V140" s="14"/>
      <c r="W140" s="14"/>
      <c r="X140" s="14"/>
      <c r="Y140" s="14"/>
      <c r="Z140" s="14"/>
      <c r="AA140" s="14"/>
      <c r="AB140" s="14"/>
      <c r="AC140" s="14"/>
      <c r="AD140" s="14"/>
      <c r="AE140" s="14"/>
      <c r="AT140" s="263" t="s">
        <v>284</v>
      </c>
      <c r="AU140" s="263" t="s">
        <v>82</v>
      </c>
      <c r="AV140" s="14" t="s">
        <v>82</v>
      </c>
      <c r="AW140" s="14" t="s">
        <v>34</v>
      </c>
      <c r="AX140" s="14" t="s">
        <v>73</v>
      </c>
      <c r="AY140" s="263" t="s">
        <v>244</v>
      </c>
    </row>
    <row r="141" s="13" customFormat="1">
      <c r="A141" s="13"/>
      <c r="B141" s="243"/>
      <c r="C141" s="244"/>
      <c r="D141" s="241" t="s">
        <v>284</v>
      </c>
      <c r="E141" s="245" t="s">
        <v>19</v>
      </c>
      <c r="F141" s="246" t="s">
        <v>4796</v>
      </c>
      <c r="G141" s="244"/>
      <c r="H141" s="245" t="s">
        <v>19</v>
      </c>
      <c r="I141" s="247"/>
      <c r="J141" s="244"/>
      <c r="K141" s="244"/>
      <c r="L141" s="248"/>
      <c r="M141" s="249"/>
      <c r="N141" s="250"/>
      <c r="O141" s="250"/>
      <c r="P141" s="250"/>
      <c r="Q141" s="250"/>
      <c r="R141" s="250"/>
      <c r="S141" s="250"/>
      <c r="T141" s="251"/>
      <c r="U141" s="13"/>
      <c r="V141" s="13"/>
      <c r="W141" s="13"/>
      <c r="X141" s="13"/>
      <c r="Y141" s="13"/>
      <c r="Z141" s="13"/>
      <c r="AA141" s="13"/>
      <c r="AB141" s="13"/>
      <c r="AC141" s="13"/>
      <c r="AD141" s="13"/>
      <c r="AE141" s="13"/>
      <c r="AT141" s="252" t="s">
        <v>284</v>
      </c>
      <c r="AU141" s="252" t="s">
        <v>82</v>
      </c>
      <c r="AV141" s="13" t="s">
        <v>80</v>
      </c>
      <c r="AW141" s="13" t="s">
        <v>34</v>
      </c>
      <c r="AX141" s="13" t="s">
        <v>73</v>
      </c>
      <c r="AY141" s="252" t="s">
        <v>244</v>
      </c>
    </row>
    <row r="142" s="14" customFormat="1">
      <c r="A142" s="14"/>
      <c r="B142" s="253"/>
      <c r="C142" s="254"/>
      <c r="D142" s="241" t="s">
        <v>284</v>
      </c>
      <c r="E142" s="255" t="s">
        <v>19</v>
      </c>
      <c r="F142" s="256" t="s">
        <v>1091</v>
      </c>
      <c r="G142" s="254"/>
      <c r="H142" s="257">
        <v>100</v>
      </c>
      <c r="I142" s="258"/>
      <c r="J142" s="254"/>
      <c r="K142" s="254"/>
      <c r="L142" s="259"/>
      <c r="M142" s="260"/>
      <c r="N142" s="261"/>
      <c r="O142" s="261"/>
      <c r="P142" s="261"/>
      <c r="Q142" s="261"/>
      <c r="R142" s="261"/>
      <c r="S142" s="261"/>
      <c r="T142" s="262"/>
      <c r="U142" s="14"/>
      <c r="V142" s="14"/>
      <c r="W142" s="14"/>
      <c r="X142" s="14"/>
      <c r="Y142" s="14"/>
      <c r="Z142" s="14"/>
      <c r="AA142" s="14"/>
      <c r="AB142" s="14"/>
      <c r="AC142" s="14"/>
      <c r="AD142" s="14"/>
      <c r="AE142" s="14"/>
      <c r="AT142" s="263" t="s">
        <v>284</v>
      </c>
      <c r="AU142" s="263" t="s">
        <v>82</v>
      </c>
      <c r="AV142" s="14" t="s">
        <v>82</v>
      </c>
      <c r="AW142" s="14" t="s">
        <v>34</v>
      </c>
      <c r="AX142" s="14" t="s">
        <v>73</v>
      </c>
      <c r="AY142" s="263" t="s">
        <v>244</v>
      </c>
    </row>
    <row r="143" s="13" customFormat="1">
      <c r="A143" s="13"/>
      <c r="B143" s="243"/>
      <c r="C143" s="244"/>
      <c r="D143" s="241" t="s">
        <v>284</v>
      </c>
      <c r="E143" s="245" t="s">
        <v>19</v>
      </c>
      <c r="F143" s="246" t="s">
        <v>5066</v>
      </c>
      <c r="G143" s="244"/>
      <c r="H143" s="245" t="s">
        <v>19</v>
      </c>
      <c r="I143" s="247"/>
      <c r="J143" s="244"/>
      <c r="K143" s="244"/>
      <c r="L143" s="248"/>
      <c r="M143" s="249"/>
      <c r="N143" s="250"/>
      <c r="O143" s="250"/>
      <c r="P143" s="250"/>
      <c r="Q143" s="250"/>
      <c r="R143" s="250"/>
      <c r="S143" s="250"/>
      <c r="T143" s="251"/>
      <c r="U143" s="13"/>
      <c r="V143" s="13"/>
      <c r="W143" s="13"/>
      <c r="X143" s="13"/>
      <c r="Y143" s="13"/>
      <c r="Z143" s="13"/>
      <c r="AA143" s="13"/>
      <c r="AB143" s="13"/>
      <c r="AC143" s="13"/>
      <c r="AD143" s="13"/>
      <c r="AE143" s="13"/>
      <c r="AT143" s="252" t="s">
        <v>284</v>
      </c>
      <c r="AU143" s="252" t="s">
        <v>82</v>
      </c>
      <c r="AV143" s="13" t="s">
        <v>80</v>
      </c>
      <c r="AW143" s="13" t="s">
        <v>34</v>
      </c>
      <c r="AX143" s="13" t="s">
        <v>73</v>
      </c>
      <c r="AY143" s="252" t="s">
        <v>244</v>
      </c>
    </row>
    <row r="144" s="14" customFormat="1">
      <c r="A144" s="14"/>
      <c r="B144" s="253"/>
      <c r="C144" s="254"/>
      <c r="D144" s="241" t="s">
        <v>284</v>
      </c>
      <c r="E144" s="255" t="s">
        <v>19</v>
      </c>
      <c r="F144" s="256" t="s">
        <v>308</v>
      </c>
      <c r="G144" s="254"/>
      <c r="H144" s="257">
        <v>10</v>
      </c>
      <c r="I144" s="258"/>
      <c r="J144" s="254"/>
      <c r="K144" s="254"/>
      <c r="L144" s="259"/>
      <c r="M144" s="260"/>
      <c r="N144" s="261"/>
      <c r="O144" s="261"/>
      <c r="P144" s="261"/>
      <c r="Q144" s="261"/>
      <c r="R144" s="261"/>
      <c r="S144" s="261"/>
      <c r="T144" s="262"/>
      <c r="U144" s="14"/>
      <c r="V144" s="14"/>
      <c r="W144" s="14"/>
      <c r="X144" s="14"/>
      <c r="Y144" s="14"/>
      <c r="Z144" s="14"/>
      <c r="AA144" s="14"/>
      <c r="AB144" s="14"/>
      <c r="AC144" s="14"/>
      <c r="AD144" s="14"/>
      <c r="AE144" s="14"/>
      <c r="AT144" s="263" t="s">
        <v>284</v>
      </c>
      <c r="AU144" s="263" t="s">
        <v>82</v>
      </c>
      <c r="AV144" s="14" t="s">
        <v>82</v>
      </c>
      <c r="AW144" s="14" t="s">
        <v>34</v>
      </c>
      <c r="AX144" s="14" t="s">
        <v>73</v>
      </c>
      <c r="AY144" s="263" t="s">
        <v>244</v>
      </c>
    </row>
    <row r="145" s="15" customFormat="1">
      <c r="A145" s="15"/>
      <c r="B145" s="264"/>
      <c r="C145" s="265"/>
      <c r="D145" s="241" t="s">
        <v>284</v>
      </c>
      <c r="E145" s="266" t="s">
        <v>19</v>
      </c>
      <c r="F145" s="267" t="s">
        <v>287</v>
      </c>
      <c r="G145" s="265"/>
      <c r="H145" s="268">
        <v>226</v>
      </c>
      <c r="I145" s="269"/>
      <c r="J145" s="265"/>
      <c r="K145" s="265"/>
      <c r="L145" s="270"/>
      <c r="M145" s="271"/>
      <c r="N145" s="272"/>
      <c r="O145" s="272"/>
      <c r="P145" s="272"/>
      <c r="Q145" s="272"/>
      <c r="R145" s="272"/>
      <c r="S145" s="272"/>
      <c r="T145" s="273"/>
      <c r="U145" s="15"/>
      <c r="V145" s="15"/>
      <c r="W145" s="15"/>
      <c r="X145" s="15"/>
      <c r="Y145" s="15"/>
      <c r="Z145" s="15"/>
      <c r="AA145" s="15"/>
      <c r="AB145" s="15"/>
      <c r="AC145" s="15"/>
      <c r="AD145" s="15"/>
      <c r="AE145" s="15"/>
      <c r="AT145" s="274" t="s">
        <v>284</v>
      </c>
      <c r="AU145" s="274" t="s">
        <v>82</v>
      </c>
      <c r="AV145" s="15" t="s">
        <v>264</v>
      </c>
      <c r="AW145" s="15" t="s">
        <v>34</v>
      </c>
      <c r="AX145" s="15" t="s">
        <v>80</v>
      </c>
      <c r="AY145" s="274" t="s">
        <v>244</v>
      </c>
    </row>
    <row r="146" s="12" customFormat="1" ht="22.8" customHeight="1">
      <c r="A146" s="12"/>
      <c r="B146" s="197"/>
      <c r="C146" s="198"/>
      <c r="D146" s="199" t="s">
        <v>72</v>
      </c>
      <c r="E146" s="211" t="s">
        <v>3263</v>
      </c>
      <c r="F146" s="211" t="s">
        <v>667</v>
      </c>
      <c r="G146" s="198"/>
      <c r="H146" s="198"/>
      <c r="I146" s="201"/>
      <c r="J146" s="212">
        <f>BK146</f>
        <v>0</v>
      </c>
      <c r="K146" s="198"/>
      <c r="L146" s="203"/>
      <c r="M146" s="204"/>
      <c r="N146" s="205"/>
      <c r="O146" s="205"/>
      <c r="P146" s="206">
        <f>SUM(P147:P156)</f>
        <v>0</v>
      </c>
      <c r="Q146" s="205"/>
      <c r="R146" s="206">
        <f>SUM(R147:R156)</f>
        <v>0</v>
      </c>
      <c r="S146" s="205"/>
      <c r="T146" s="207">
        <f>SUM(T147:T156)</f>
        <v>0</v>
      </c>
      <c r="U146" s="12"/>
      <c r="V146" s="12"/>
      <c r="W146" s="12"/>
      <c r="X146" s="12"/>
      <c r="Y146" s="12"/>
      <c r="Z146" s="12"/>
      <c r="AA146" s="12"/>
      <c r="AB146" s="12"/>
      <c r="AC146" s="12"/>
      <c r="AD146" s="12"/>
      <c r="AE146" s="12"/>
      <c r="AR146" s="208" t="s">
        <v>80</v>
      </c>
      <c r="AT146" s="209" t="s">
        <v>72</v>
      </c>
      <c r="AU146" s="209" t="s">
        <v>80</v>
      </c>
      <c r="AY146" s="208" t="s">
        <v>244</v>
      </c>
      <c r="BK146" s="210">
        <f>SUM(BK147:BK156)</f>
        <v>0</v>
      </c>
    </row>
    <row r="147" s="2" customFormat="1" ht="16.5" customHeight="1">
      <c r="A147" s="39"/>
      <c r="B147" s="40"/>
      <c r="C147" s="231" t="s">
        <v>470</v>
      </c>
      <c r="D147" s="231" t="s">
        <v>241</v>
      </c>
      <c r="E147" s="232" t="s">
        <v>939</v>
      </c>
      <c r="F147" s="233" t="s">
        <v>940</v>
      </c>
      <c r="G147" s="234" t="s">
        <v>250</v>
      </c>
      <c r="H147" s="235">
        <v>50</v>
      </c>
      <c r="I147" s="236"/>
      <c r="J147" s="237">
        <f>ROUND(I147*H147,2)</f>
        <v>0</v>
      </c>
      <c r="K147" s="233" t="s">
        <v>359</v>
      </c>
      <c r="L147" s="238"/>
      <c r="M147" s="239" t="s">
        <v>19</v>
      </c>
      <c r="N147" s="240"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364</v>
      </c>
      <c r="AT147" s="224" t="s">
        <v>241</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279</v>
      </c>
      <c r="BM147" s="224" t="s">
        <v>5067</v>
      </c>
    </row>
    <row r="148" s="2" customFormat="1" ht="16.5" customHeight="1">
      <c r="A148" s="39"/>
      <c r="B148" s="40"/>
      <c r="C148" s="231" t="s">
        <v>474</v>
      </c>
      <c r="D148" s="231" t="s">
        <v>241</v>
      </c>
      <c r="E148" s="232" t="s">
        <v>4823</v>
      </c>
      <c r="F148" s="233" t="s">
        <v>4824</v>
      </c>
      <c r="G148" s="234" t="s">
        <v>250</v>
      </c>
      <c r="H148" s="235">
        <v>5</v>
      </c>
      <c r="I148" s="236"/>
      <c r="J148" s="237">
        <f>ROUND(I148*H148,2)</f>
        <v>0</v>
      </c>
      <c r="K148" s="233" t="s">
        <v>359</v>
      </c>
      <c r="L148" s="238"/>
      <c r="M148" s="239" t="s">
        <v>19</v>
      </c>
      <c r="N148" s="240"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364</v>
      </c>
      <c r="AT148" s="224" t="s">
        <v>241</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279</v>
      </c>
      <c r="BM148" s="224" t="s">
        <v>5068</v>
      </c>
    </row>
    <row r="149" s="2" customFormat="1" ht="44.25" customHeight="1">
      <c r="A149" s="39"/>
      <c r="B149" s="40"/>
      <c r="C149" s="213" t="s">
        <v>478</v>
      </c>
      <c r="D149" s="213" t="s">
        <v>247</v>
      </c>
      <c r="E149" s="214" t="s">
        <v>948</v>
      </c>
      <c r="F149" s="215" t="s">
        <v>949</v>
      </c>
      <c r="G149" s="216" t="s">
        <v>250</v>
      </c>
      <c r="H149" s="217">
        <v>55</v>
      </c>
      <c r="I149" s="218"/>
      <c r="J149" s="219">
        <f>ROUND(I149*H149,2)</f>
        <v>0</v>
      </c>
      <c r="K149" s="215" t="s">
        <v>359</v>
      </c>
      <c r="L149" s="45"/>
      <c r="M149" s="220" t="s">
        <v>19</v>
      </c>
      <c r="N149" s="221"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252</v>
      </c>
      <c r="AT149" s="224" t="s">
        <v>247</v>
      </c>
      <c r="AU149" s="224" t="s">
        <v>82</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252</v>
      </c>
      <c r="BM149" s="224" t="s">
        <v>5069</v>
      </c>
    </row>
    <row r="150" s="14" customFormat="1">
      <c r="A150" s="14"/>
      <c r="B150" s="253"/>
      <c r="C150" s="254"/>
      <c r="D150" s="241" t="s">
        <v>284</v>
      </c>
      <c r="E150" s="255" t="s">
        <v>19</v>
      </c>
      <c r="F150" s="256" t="s">
        <v>5070</v>
      </c>
      <c r="G150" s="254"/>
      <c r="H150" s="257">
        <v>55</v>
      </c>
      <c r="I150" s="258"/>
      <c r="J150" s="254"/>
      <c r="K150" s="254"/>
      <c r="L150" s="259"/>
      <c r="M150" s="260"/>
      <c r="N150" s="261"/>
      <c r="O150" s="261"/>
      <c r="P150" s="261"/>
      <c r="Q150" s="261"/>
      <c r="R150" s="261"/>
      <c r="S150" s="261"/>
      <c r="T150" s="262"/>
      <c r="U150" s="14"/>
      <c r="V150" s="14"/>
      <c r="W150" s="14"/>
      <c r="X150" s="14"/>
      <c r="Y150" s="14"/>
      <c r="Z150" s="14"/>
      <c r="AA150" s="14"/>
      <c r="AB150" s="14"/>
      <c r="AC150" s="14"/>
      <c r="AD150" s="14"/>
      <c r="AE150" s="14"/>
      <c r="AT150" s="263" t="s">
        <v>284</v>
      </c>
      <c r="AU150" s="263" t="s">
        <v>82</v>
      </c>
      <c r="AV150" s="14" t="s">
        <v>82</v>
      </c>
      <c r="AW150" s="14" t="s">
        <v>34</v>
      </c>
      <c r="AX150" s="14" t="s">
        <v>80</v>
      </c>
      <c r="AY150" s="263" t="s">
        <v>244</v>
      </c>
    </row>
    <row r="151" s="2" customFormat="1" ht="16.5" customHeight="1">
      <c r="A151" s="39"/>
      <c r="B151" s="40"/>
      <c r="C151" s="231" t="s">
        <v>482</v>
      </c>
      <c r="D151" s="231" t="s">
        <v>241</v>
      </c>
      <c r="E151" s="232" t="s">
        <v>4827</v>
      </c>
      <c r="F151" s="233" t="s">
        <v>4828</v>
      </c>
      <c r="G151" s="234" t="s">
        <v>258</v>
      </c>
      <c r="H151" s="235">
        <v>4</v>
      </c>
      <c r="I151" s="236"/>
      <c r="J151" s="237">
        <f>ROUND(I151*H151,2)</f>
        <v>0</v>
      </c>
      <c r="K151" s="233" t="s">
        <v>359</v>
      </c>
      <c r="L151" s="238"/>
      <c r="M151" s="239" t="s">
        <v>19</v>
      </c>
      <c r="N151" s="240"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364</v>
      </c>
      <c r="AT151" s="224" t="s">
        <v>241</v>
      </c>
      <c r="AU151" s="224" t="s">
        <v>82</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279</v>
      </c>
      <c r="BM151" s="224" t="s">
        <v>5071</v>
      </c>
    </row>
    <row r="152" s="2" customFormat="1" ht="24.15" customHeight="1">
      <c r="A152" s="39"/>
      <c r="B152" s="40"/>
      <c r="C152" s="213" t="s">
        <v>486</v>
      </c>
      <c r="D152" s="213" t="s">
        <v>247</v>
      </c>
      <c r="E152" s="214" t="s">
        <v>3435</v>
      </c>
      <c r="F152" s="215" t="s">
        <v>3436</v>
      </c>
      <c r="G152" s="216" t="s">
        <v>258</v>
      </c>
      <c r="H152" s="217">
        <v>4</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252</v>
      </c>
      <c r="AT152" s="224" t="s">
        <v>247</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252</v>
      </c>
      <c r="BM152" s="224" t="s">
        <v>5072</v>
      </c>
    </row>
    <row r="153" s="2" customFormat="1">
      <c r="A153" s="39"/>
      <c r="B153" s="40"/>
      <c r="C153" s="41"/>
      <c r="D153" s="241" t="s">
        <v>282</v>
      </c>
      <c r="E153" s="41"/>
      <c r="F153" s="242" t="s">
        <v>4832</v>
      </c>
      <c r="G153" s="41"/>
      <c r="H153" s="41"/>
      <c r="I153" s="228"/>
      <c r="J153" s="41"/>
      <c r="K153" s="41"/>
      <c r="L153" s="45"/>
      <c r="M153" s="229"/>
      <c r="N153" s="230"/>
      <c r="O153" s="85"/>
      <c r="P153" s="85"/>
      <c r="Q153" s="85"/>
      <c r="R153" s="85"/>
      <c r="S153" s="85"/>
      <c r="T153" s="86"/>
      <c r="U153" s="39"/>
      <c r="V153" s="39"/>
      <c r="W153" s="39"/>
      <c r="X153" s="39"/>
      <c r="Y153" s="39"/>
      <c r="Z153" s="39"/>
      <c r="AA153" s="39"/>
      <c r="AB153" s="39"/>
      <c r="AC153" s="39"/>
      <c r="AD153" s="39"/>
      <c r="AE153" s="39"/>
      <c r="AT153" s="18" t="s">
        <v>282</v>
      </c>
      <c r="AU153" s="18" t="s">
        <v>82</v>
      </c>
    </row>
    <row r="154" s="2" customFormat="1" ht="16.5" customHeight="1">
      <c r="A154" s="39"/>
      <c r="B154" s="40"/>
      <c r="C154" s="231" t="s">
        <v>490</v>
      </c>
      <c r="D154" s="231" t="s">
        <v>241</v>
      </c>
      <c r="E154" s="232" t="s">
        <v>3319</v>
      </c>
      <c r="F154" s="233" t="s">
        <v>3320</v>
      </c>
      <c r="G154" s="234" t="s">
        <v>258</v>
      </c>
      <c r="H154" s="235">
        <v>1</v>
      </c>
      <c r="I154" s="236"/>
      <c r="J154" s="237">
        <f>ROUND(I154*H154,2)</f>
        <v>0</v>
      </c>
      <c r="K154" s="233" t="s">
        <v>359</v>
      </c>
      <c r="L154" s="238"/>
      <c r="M154" s="239" t="s">
        <v>19</v>
      </c>
      <c r="N154" s="240"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364</v>
      </c>
      <c r="AT154" s="224" t="s">
        <v>241</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279</v>
      </c>
      <c r="BM154" s="224" t="s">
        <v>5073</v>
      </c>
    </row>
    <row r="155" s="2" customFormat="1" ht="16.5" customHeight="1">
      <c r="A155" s="39"/>
      <c r="B155" s="40"/>
      <c r="C155" s="231" t="s">
        <v>494</v>
      </c>
      <c r="D155" s="231" t="s">
        <v>241</v>
      </c>
      <c r="E155" s="232" t="s">
        <v>4416</v>
      </c>
      <c r="F155" s="233" t="s">
        <v>4417</v>
      </c>
      <c r="G155" s="234" t="s">
        <v>258</v>
      </c>
      <c r="H155" s="235">
        <v>8</v>
      </c>
      <c r="I155" s="236"/>
      <c r="J155" s="237">
        <f>ROUND(I155*H155,2)</f>
        <v>0</v>
      </c>
      <c r="K155" s="233" t="s">
        <v>359</v>
      </c>
      <c r="L155" s="238"/>
      <c r="M155" s="239" t="s">
        <v>19</v>
      </c>
      <c r="N155" s="240"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364</v>
      </c>
      <c r="AT155" s="224" t="s">
        <v>241</v>
      </c>
      <c r="AU155" s="224" t="s">
        <v>82</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279</v>
      </c>
      <c r="BM155" s="224" t="s">
        <v>5074</v>
      </c>
    </row>
    <row r="156" s="2" customFormat="1" ht="16.5" customHeight="1">
      <c r="A156" s="39"/>
      <c r="B156" s="40"/>
      <c r="C156" s="213" t="s">
        <v>499</v>
      </c>
      <c r="D156" s="213" t="s">
        <v>247</v>
      </c>
      <c r="E156" s="214" t="s">
        <v>3322</v>
      </c>
      <c r="F156" s="215" t="s">
        <v>3323</v>
      </c>
      <c r="G156" s="216" t="s">
        <v>258</v>
      </c>
      <c r="H156" s="217">
        <v>9</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252</v>
      </c>
      <c r="AT156" s="224" t="s">
        <v>247</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252</v>
      </c>
      <c r="BM156" s="224" t="s">
        <v>5075</v>
      </c>
    </row>
    <row r="157" s="12" customFormat="1" ht="25.92" customHeight="1">
      <c r="A157" s="12"/>
      <c r="B157" s="197"/>
      <c r="C157" s="198"/>
      <c r="D157" s="199" t="s">
        <v>72</v>
      </c>
      <c r="E157" s="200" t="s">
        <v>572</v>
      </c>
      <c r="F157" s="200" t="s">
        <v>3331</v>
      </c>
      <c r="G157" s="198"/>
      <c r="H157" s="198"/>
      <c r="I157" s="201"/>
      <c r="J157" s="202">
        <f>BK157</f>
        <v>0</v>
      </c>
      <c r="K157" s="198"/>
      <c r="L157" s="203"/>
      <c r="M157" s="204"/>
      <c r="N157" s="205"/>
      <c r="O157" s="205"/>
      <c r="P157" s="206">
        <f>SUM(P158:P164)</f>
        <v>0</v>
      </c>
      <c r="Q157" s="205"/>
      <c r="R157" s="206">
        <f>SUM(R158:R164)</f>
        <v>0</v>
      </c>
      <c r="S157" s="205"/>
      <c r="T157" s="207">
        <f>SUM(T158:T164)</f>
        <v>0</v>
      </c>
      <c r="U157" s="12"/>
      <c r="V157" s="12"/>
      <c r="W157" s="12"/>
      <c r="X157" s="12"/>
      <c r="Y157" s="12"/>
      <c r="Z157" s="12"/>
      <c r="AA157" s="12"/>
      <c r="AB157" s="12"/>
      <c r="AC157" s="12"/>
      <c r="AD157" s="12"/>
      <c r="AE157" s="12"/>
      <c r="AR157" s="208" t="s">
        <v>80</v>
      </c>
      <c r="AT157" s="209" t="s">
        <v>72</v>
      </c>
      <c r="AU157" s="209" t="s">
        <v>73</v>
      </c>
      <c r="AY157" s="208" t="s">
        <v>244</v>
      </c>
      <c r="BK157" s="210">
        <f>SUM(BK158:BK164)</f>
        <v>0</v>
      </c>
    </row>
    <row r="158" s="2" customFormat="1" ht="24.15" customHeight="1">
      <c r="A158" s="39"/>
      <c r="B158" s="40"/>
      <c r="C158" s="213" t="s">
        <v>503</v>
      </c>
      <c r="D158" s="213" t="s">
        <v>247</v>
      </c>
      <c r="E158" s="214" t="s">
        <v>2031</v>
      </c>
      <c r="F158" s="215" t="s">
        <v>2032</v>
      </c>
      <c r="G158" s="216" t="s">
        <v>611</v>
      </c>
      <c r="H158" s="217">
        <v>128</v>
      </c>
      <c r="I158" s="218"/>
      <c r="J158" s="219">
        <f>ROUND(I158*H158,2)</f>
        <v>0</v>
      </c>
      <c r="K158" s="215" t="s">
        <v>359</v>
      </c>
      <c r="L158" s="45"/>
      <c r="M158" s="220" t="s">
        <v>19</v>
      </c>
      <c r="N158" s="221"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391</v>
      </c>
      <c r="AT158" s="224" t="s">
        <v>247</v>
      </c>
      <c r="AU158" s="224" t="s">
        <v>80</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391</v>
      </c>
      <c r="BM158" s="224" t="s">
        <v>5076</v>
      </c>
    </row>
    <row r="159" s="2" customFormat="1">
      <c r="A159" s="39"/>
      <c r="B159" s="40"/>
      <c r="C159" s="41"/>
      <c r="D159" s="241" t="s">
        <v>282</v>
      </c>
      <c r="E159" s="41"/>
      <c r="F159" s="242" t="s">
        <v>3335</v>
      </c>
      <c r="G159" s="41"/>
      <c r="H159" s="41"/>
      <c r="I159" s="228"/>
      <c r="J159" s="41"/>
      <c r="K159" s="41"/>
      <c r="L159" s="45"/>
      <c r="M159" s="229"/>
      <c r="N159" s="230"/>
      <c r="O159" s="85"/>
      <c r="P159" s="85"/>
      <c r="Q159" s="85"/>
      <c r="R159" s="85"/>
      <c r="S159" s="85"/>
      <c r="T159" s="86"/>
      <c r="U159" s="39"/>
      <c r="V159" s="39"/>
      <c r="W159" s="39"/>
      <c r="X159" s="39"/>
      <c r="Y159" s="39"/>
      <c r="Z159" s="39"/>
      <c r="AA159" s="39"/>
      <c r="AB159" s="39"/>
      <c r="AC159" s="39"/>
      <c r="AD159" s="39"/>
      <c r="AE159" s="39"/>
      <c r="AT159" s="18" t="s">
        <v>282</v>
      </c>
      <c r="AU159" s="18" t="s">
        <v>80</v>
      </c>
    </row>
    <row r="160" s="2" customFormat="1" ht="21.75" customHeight="1">
      <c r="A160" s="39"/>
      <c r="B160" s="40"/>
      <c r="C160" s="213" t="s">
        <v>507</v>
      </c>
      <c r="D160" s="213" t="s">
        <v>247</v>
      </c>
      <c r="E160" s="214" t="s">
        <v>609</v>
      </c>
      <c r="F160" s="215" t="s">
        <v>610</v>
      </c>
      <c r="G160" s="216" t="s">
        <v>611</v>
      </c>
      <c r="H160" s="217">
        <v>16</v>
      </c>
      <c r="I160" s="218"/>
      <c r="J160" s="219">
        <f>ROUND(I160*H160,2)</f>
        <v>0</v>
      </c>
      <c r="K160" s="215" t="s">
        <v>359</v>
      </c>
      <c r="L160" s="45"/>
      <c r="M160" s="220" t="s">
        <v>19</v>
      </c>
      <c r="N160" s="221"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391</v>
      </c>
      <c r="AT160" s="224" t="s">
        <v>247</v>
      </c>
      <c r="AU160" s="224" t="s">
        <v>80</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391</v>
      </c>
      <c r="BM160" s="224" t="s">
        <v>5077</v>
      </c>
    </row>
    <row r="161" s="2" customFormat="1">
      <c r="A161" s="39"/>
      <c r="B161" s="40"/>
      <c r="C161" s="41"/>
      <c r="D161" s="241" t="s">
        <v>282</v>
      </c>
      <c r="E161" s="41"/>
      <c r="F161" s="242" t="s">
        <v>4663</v>
      </c>
      <c r="G161" s="41"/>
      <c r="H161" s="41"/>
      <c r="I161" s="228"/>
      <c r="J161" s="41"/>
      <c r="K161" s="41"/>
      <c r="L161" s="45"/>
      <c r="M161" s="229"/>
      <c r="N161" s="230"/>
      <c r="O161" s="85"/>
      <c r="P161" s="85"/>
      <c r="Q161" s="85"/>
      <c r="R161" s="85"/>
      <c r="S161" s="85"/>
      <c r="T161" s="86"/>
      <c r="U161" s="39"/>
      <c r="V161" s="39"/>
      <c r="W161" s="39"/>
      <c r="X161" s="39"/>
      <c r="Y161" s="39"/>
      <c r="Z161" s="39"/>
      <c r="AA161" s="39"/>
      <c r="AB161" s="39"/>
      <c r="AC161" s="39"/>
      <c r="AD161" s="39"/>
      <c r="AE161" s="39"/>
      <c r="AT161" s="18" t="s">
        <v>282</v>
      </c>
      <c r="AU161" s="18" t="s">
        <v>80</v>
      </c>
    </row>
    <row r="162" s="2" customFormat="1" ht="21.75" customHeight="1">
      <c r="A162" s="39"/>
      <c r="B162" s="40"/>
      <c r="C162" s="231" t="s">
        <v>513</v>
      </c>
      <c r="D162" s="231" t="s">
        <v>241</v>
      </c>
      <c r="E162" s="232" t="s">
        <v>5078</v>
      </c>
      <c r="F162" s="233" t="s">
        <v>5079</v>
      </c>
      <c r="G162" s="234" t="s">
        <v>250</v>
      </c>
      <c r="H162" s="235">
        <v>116</v>
      </c>
      <c r="I162" s="236"/>
      <c r="J162" s="237">
        <f>ROUND(I162*H162,2)</f>
        <v>0</v>
      </c>
      <c r="K162" s="233" t="s">
        <v>359</v>
      </c>
      <c r="L162" s="238"/>
      <c r="M162" s="239" t="s">
        <v>19</v>
      </c>
      <c r="N162" s="240"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364</v>
      </c>
      <c r="AT162" s="224" t="s">
        <v>241</v>
      </c>
      <c r="AU162" s="224" t="s">
        <v>80</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279</v>
      </c>
      <c r="BM162" s="224" t="s">
        <v>5080</v>
      </c>
    </row>
    <row r="163" s="2" customFormat="1">
      <c r="A163" s="39"/>
      <c r="B163" s="40"/>
      <c r="C163" s="41"/>
      <c r="D163" s="241" t="s">
        <v>282</v>
      </c>
      <c r="E163" s="41"/>
      <c r="F163" s="242" t="s">
        <v>5081</v>
      </c>
      <c r="G163" s="41"/>
      <c r="H163" s="41"/>
      <c r="I163" s="228"/>
      <c r="J163" s="41"/>
      <c r="K163" s="41"/>
      <c r="L163" s="45"/>
      <c r="M163" s="229"/>
      <c r="N163" s="230"/>
      <c r="O163" s="85"/>
      <c r="P163" s="85"/>
      <c r="Q163" s="85"/>
      <c r="R163" s="85"/>
      <c r="S163" s="85"/>
      <c r="T163" s="86"/>
      <c r="U163" s="39"/>
      <c r="V163" s="39"/>
      <c r="W163" s="39"/>
      <c r="X163" s="39"/>
      <c r="Y163" s="39"/>
      <c r="Z163" s="39"/>
      <c r="AA163" s="39"/>
      <c r="AB163" s="39"/>
      <c r="AC163" s="39"/>
      <c r="AD163" s="39"/>
      <c r="AE163" s="39"/>
      <c r="AT163" s="18" t="s">
        <v>282</v>
      </c>
      <c r="AU163" s="18" t="s">
        <v>80</v>
      </c>
    </row>
    <row r="164" s="14" customFormat="1">
      <c r="A164" s="14"/>
      <c r="B164" s="253"/>
      <c r="C164" s="254"/>
      <c r="D164" s="241" t="s">
        <v>284</v>
      </c>
      <c r="E164" s="255" t="s">
        <v>19</v>
      </c>
      <c r="F164" s="256" t="s">
        <v>5082</v>
      </c>
      <c r="G164" s="254"/>
      <c r="H164" s="257">
        <v>116</v>
      </c>
      <c r="I164" s="258"/>
      <c r="J164" s="254"/>
      <c r="K164" s="254"/>
      <c r="L164" s="259"/>
      <c r="M164" s="300"/>
      <c r="N164" s="301"/>
      <c r="O164" s="301"/>
      <c r="P164" s="301"/>
      <c r="Q164" s="301"/>
      <c r="R164" s="301"/>
      <c r="S164" s="301"/>
      <c r="T164" s="302"/>
      <c r="U164" s="14"/>
      <c r="V164" s="14"/>
      <c r="W164" s="14"/>
      <c r="X164" s="14"/>
      <c r="Y164" s="14"/>
      <c r="Z164" s="14"/>
      <c r="AA164" s="14"/>
      <c r="AB164" s="14"/>
      <c r="AC164" s="14"/>
      <c r="AD164" s="14"/>
      <c r="AE164" s="14"/>
      <c r="AT164" s="263" t="s">
        <v>284</v>
      </c>
      <c r="AU164" s="263" t="s">
        <v>80</v>
      </c>
      <c r="AV164" s="14" t="s">
        <v>82</v>
      </c>
      <c r="AW164" s="14" t="s">
        <v>34</v>
      </c>
      <c r="AX164" s="14" t="s">
        <v>80</v>
      </c>
      <c r="AY164" s="263" t="s">
        <v>244</v>
      </c>
    </row>
    <row r="165" s="2" customFormat="1" ht="6.96" customHeight="1">
      <c r="A165" s="39"/>
      <c r="B165" s="60"/>
      <c r="C165" s="61"/>
      <c r="D165" s="61"/>
      <c r="E165" s="61"/>
      <c r="F165" s="61"/>
      <c r="G165" s="61"/>
      <c r="H165" s="61"/>
      <c r="I165" s="61"/>
      <c r="J165" s="61"/>
      <c r="K165" s="61"/>
      <c r="L165" s="45"/>
      <c r="M165" s="39"/>
      <c r="O165" s="39"/>
      <c r="P165" s="39"/>
      <c r="Q165" s="39"/>
      <c r="R165" s="39"/>
      <c r="S165" s="39"/>
      <c r="T165" s="39"/>
      <c r="U165" s="39"/>
      <c r="V165" s="39"/>
      <c r="W165" s="39"/>
      <c r="X165" s="39"/>
      <c r="Y165" s="39"/>
      <c r="Z165" s="39"/>
      <c r="AA165" s="39"/>
      <c r="AB165" s="39"/>
      <c r="AC165" s="39"/>
      <c r="AD165" s="39"/>
      <c r="AE165" s="39"/>
    </row>
  </sheetData>
  <sheetProtection sheet="1" autoFilter="0" formatColumns="0" formatRows="0" objects="1" scenarios="1" spinCount="100000" saltValue="DSXYAm9kxdm4PHGfRWx1FGR1mzUWjQOHUmeTlD6GIieEvs3Gb/OlKXBZvQm2k3oxVcACyNbd9XTnNPczAshUpw==" hashValue="wDNnES89BUDODg+uWHjxgQ6oOWCioeH+tbc/wiQhVjHy59umYUudvZt54zOG8NuT5ZEvv6ksznh4XXH1pydKag==" algorithmName="SHA-512" password="CC35"/>
  <autoFilter ref="C89:K164"/>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200</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5006</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ROUND((SUM(BE88:BE139)),  2)</f>
        <v>0</v>
      </c>
      <c r="G35" s="39"/>
      <c r="H35" s="39"/>
      <c r="I35" s="158">
        <v>0.20999999999999999</v>
      </c>
      <c r="J35" s="157">
        <f>ROUND(((SUM(BE88:BE139))*I35),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ROUND((SUM(BF88:BF139)),  2)</f>
        <v>0</v>
      </c>
      <c r="G36" s="39"/>
      <c r="H36" s="39"/>
      <c r="I36" s="158">
        <v>0.12</v>
      </c>
      <c r="J36" s="157">
        <f>ROUND(((SUM(BF88:BF139))*I36),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ROUND((SUM(BG88:BG139)),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ROUND((SUM(BH88:BH139)),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ROUND((SUM(BI88:BI139)),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5006</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4451</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4452</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4453</v>
      </c>
      <c r="E66" s="183"/>
      <c r="F66" s="183"/>
      <c r="G66" s="183"/>
      <c r="H66" s="183"/>
      <c r="I66" s="183"/>
      <c r="J66" s="184">
        <f>J115</f>
        <v>0</v>
      </c>
      <c r="K66" s="126"/>
      <c r="L66" s="185"/>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5006</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R02 - Stavební část</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Správa železnic, státní organizace, OŘ HK</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Martin Vánský</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f>
        <v>0</v>
      </c>
      <c r="Q88" s="97"/>
      <c r="R88" s="194">
        <f>R89</f>
        <v>13.726770000000002</v>
      </c>
      <c r="S88" s="97"/>
      <c r="T88" s="195">
        <f>T89</f>
        <v>5.2240000000000002</v>
      </c>
      <c r="U88" s="39"/>
      <c r="V88" s="39"/>
      <c r="W88" s="39"/>
      <c r="X88" s="39"/>
      <c r="Y88" s="39"/>
      <c r="Z88" s="39"/>
      <c r="AA88" s="39"/>
      <c r="AB88" s="39"/>
      <c r="AC88" s="39"/>
      <c r="AD88" s="39"/>
      <c r="AE88" s="39"/>
      <c r="AT88" s="18" t="s">
        <v>72</v>
      </c>
      <c r="AU88" s="18" t="s">
        <v>224</v>
      </c>
      <c r="BK88" s="196">
        <f>BK89</f>
        <v>0</v>
      </c>
    </row>
    <row r="89" s="12" customFormat="1" ht="25.92" customHeight="1">
      <c r="A89" s="12"/>
      <c r="B89" s="197"/>
      <c r="C89" s="198"/>
      <c r="D89" s="199" t="s">
        <v>72</v>
      </c>
      <c r="E89" s="200" t="s">
        <v>84</v>
      </c>
      <c r="F89" s="200" t="s">
        <v>2357</v>
      </c>
      <c r="G89" s="198"/>
      <c r="H89" s="198"/>
      <c r="I89" s="201"/>
      <c r="J89" s="202">
        <f>BK89</f>
        <v>0</v>
      </c>
      <c r="K89" s="198"/>
      <c r="L89" s="203"/>
      <c r="M89" s="204"/>
      <c r="N89" s="205"/>
      <c r="O89" s="205"/>
      <c r="P89" s="206">
        <f>P90+P115</f>
        <v>0</v>
      </c>
      <c r="Q89" s="205"/>
      <c r="R89" s="206">
        <f>R90+R115</f>
        <v>13.726770000000002</v>
      </c>
      <c r="S89" s="205"/>
      <c r="T89" s="207">
        <f>T90+T115</f>
        <v>5.2240000000000002</v>
      </c>
      <c r="U89" s="12"/>
      <c r="V89" s="12"/>
      <c r="W89" s="12"/>
      <c r="X89" s="12"/>
      <c r="Y89" s="12"/>
      <c r="Z89" s="12"/>
      <c r="AA89" s="12"/>
      <c r="AB89" s="12"/>
      <c r="AC89" s="12"/>
      <c r="AD89" s="12"/>
      <c r="AE89" s="12"/>
      <c r="AR89" s="208" t="s">
        <v>80</v>
      </c>
      <c r="AT89" s="209" t="s">
        <v>72</v>
      </c>
      <c r="AU89" s="209" t="s">
        <v>73</v>
      </c>
      <c r="AY89" s="208" t="s">
        <v>244</v>
      </c>
      <c r="BK89" s="210">
        <f>BK90+BK115</f>
        <v>0</v>
      </c>
    </row>
    <row r="90" s="12" customFormat="1" ht="22.8" customHeight="1">
      <c r="A90" s="12"/>
      <c r="B90" s="197"/>
      <c r="C90" s="198"/>
      <c r="D90" s="199" t="s">
        <v>72</v>
      </c>
      <c r="E90" s="211" t="s">
        <v>3029</v>
      </c>
      <c r="F90" s="211" t="s">
        <v>4454</v>
      </c>
      <c r="G90" s="198"/>
      <c r="H90" s="198"/>
      <c r="I90" s="201"/>
      <c r="J90" s="212">
        <f>BK90</f>
        <v>0</v>
      </c>
      <c r="K90" s="198"/>
      <c r="L90" s="203"/>
      <c r="M90" s="204"/>
      <c r="N90" s="205"/>
      <c r="O90" s="205"/>
      <c r="P90" s="206">
        <f>SUM(P91:P114)</f>
        <v>0</v>
      </c>
      <c r="Q90" s="205"/>
      <c r="R90" s="206">
        <f>SUM(R91:R114)</f>
        <v>0.60040000000000004</v>
      </c>
      <c r="S90" s="205"/>
      <c r="T90" s="207">
        <f>SUM(T91:T114)</f>
        <v>0</v>
      </c>
      <c r="U90" s="12"/>
      <c r="V90" s="12"/>
      <c r="W90" s="12"/>
      <c r="X90" s="12"/>
      <c r="Y90" s="12"/>
      <c r="Z90" s="12"/>
      <c r="AA90" s="12"/>
      <c r="AB90" s="12"/>
      <c r="AC90" s="12"/>
      <c r="AD90" s="12"/>
      <c r="AE90" s="12"/>
      <c r="AR90" s="208" t="s">
        <v>80</v>
      </c>
      <c r="AT90" s="209" t="s">
        <v>72</v>
      </c>
      <c r="AU90" s="209" t="s">
        <v>80</v>
      </c>
      <c r="AY90" s="208" t="s">
        <v>244</v>
      </c>
      <c r="BK90" s="210">
        <f>SUM(BK91:BK114)</f>
        <v>0</v>
      </c>
    </row>
    <row r="91" s="2" customFormat="1" ht="24.15" customHeight="1">
      <c r="A91" s="39"/>
      <c r="B91" s="40"/>
      <c r="C91" s="213" t="s">
        <v>80</v>
      </c>
      <c r="D91" s="213" t="s">
        <v>247</v>
      </c>
      <c r="E91" s="214" t="s">
        <v>5083</v>
      </c>
      <c r="F91" s="215" t="s">
        <v>5084</v>
      </c>
      <c r="G91" s="216" t="s">
        <v>250</v>
      </c>
      <c r="H91" s="217">
        <v>116</v>
      </c>
      <c r="I91" s="218"/>
      <c r="J91" s="219">
        <f>ROUND(I91*H91,2)</f>
        <v>0</v>
      </c>
      <c r="K91" s="215" t="s">
        <v>251</v>
      </c>
      <c r="L91" s="45"/>
      <c r="M91" s="220" t="s">
        <v>19</v>
      </c>
      <c r="N91" s="221" t="s">
        <v>44</v>
      </c>
      <c r="O91" s="85"/>
      <c r="P91" s="222">
        <f>O91*H91</f>
        <v>0</v>
      </c>
      <c r="Q91" s="222">
        <v>0.0044000000000000003</v>
      </c>
      <c r="R91" s="222">
        <f>Q91*H91</f>
        <v>0.51040000000000008</v>
      </c>
      <c r="S91" s="222">
        <v>0</v>
      </c>
      <c r="T91" s="223">
        <f>S91*H91</f>
        <v>0</v>
      </c>
      <c r="U91" s="39"/>
      <c r="V91" s="39"/>
      <c r="W91" s="39"/>
      <c r="X91" s="39"/>
      <c r="Y91" s="39"/>
      <c r="Z91" s="39"/>
      <c r="AA91" s="39"/>
      <c r="AB91" s="39"/>
      <c r="AC91" s="39"/>
      <c r="AD91" s="39"/>
      <c r="AE91" s="39"/>
      <c r="AR91" s="224" t="s">
        <v>264</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264</v>
      </c>
      <c r="BM91" s="224" t="s">
        <v>5085</v>
      </c>
    </row>
    <row r="92" s="2" customFormat="1">
      <c r="A92" s="39"/>
      <c r="B92" s="40"/>
      <c r="C92" s="41"/>
      <c r="D92" s="226" t="s">
        <v>254</v>
      </c>
      <c r="E92" s="41"/>
      <c r="F92" s="227" t="s">
        <v>5086</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254</v>
      </c>
      <c r="AU92" s="18" t="s">
        <v>82</v>
      </c>
    </row>
    <row r="93" s="14" customFormat="1">
      <c r="A93" s="14"/>
      <c r="B93" s="253"/>
      <c r="C93" s="254"/>
      <c r="D93" s="241" t="s">
        <v>284</v>
      </c>
      <c r="E93" s="255" t="s">
        <v>19</v>
      </c>
      <c r="F93" s="256" t="s">
        <v>5082</v>
      </c>
      <c r="G93" s="254"/>
      <c r="H93" s="257">
        <v>116</v>
      </c>
      <c r="I93" s="258"/>
      <c r="J93" s="254"/>
      <c r="K93" s="254"/>
      <c r="L93" s="259"/>
      <c r="M93" s="260"/>
      <c r="N93" s="261"/>
      <c r="O93" s="261"/>
      <c r="P93" s="261"/>
      <c r="Q93" s="261"/>
      <c r="R93" s="261"/>
      <c r="S93" s="261"/>
      <c r="T93" s="262"/>
      <c r="U93" s="14"/>
      <c r="V93" s="14"/>
      <c r="W93" s="14"/>
      <c r="X93" s="14"/>
      <c r="Y93" s="14"/>
      <c r="Z93" s="14"/>
      <c r="AA93" s="14"/>
      <c r="AB93" s="14"/>
      <c r="AC93" s="14"/>
      <c r="AD93" s="14"/>
      <c r="AE93" s="14"/>
      <c r="AT93" s="263" t="s">
        <v>284</v>
      </c>
      <c r="AU93" s="263" t="s">
        <v>82</v>
      </c>
      <c r="AV93" s="14" t="s">
        <v>82</v>
      </c>
      <c r="AW93" s="14" t="s">
        <v>34</v>
      </c>
      <c r="AX93" s="14" t="s">
        <v>80</v>
      </c>
      <c r="AY93" s="263" t="s">
        <v>244</v>
      </c>
    </row>
    <row r="94" s="2" customFormat="1" ht="24.15" customHeight="1">
      <c r="A94" s="39"/>
      <c r="B94" s="40"/>
      <c r="C94" s="213" t="s">
        <v>82</v>
      </c>
      <c r="D94" s="213" t="s">
        <v>247</v>
      </c>
      <c r="E94" s="214" t="s">
        <v>4924</v>
      </c>
      <c r="F94" s="215" t="s">
        <v>4925</v>
      </c>
      <c r="G94" s="216" t="s">
        <v>291</v>
      </c>
      <c r="H94" s="217">
        <v>13.5</v>
      </c>
      <c r="I94" s="218"/>
      <c r="J94" s="219">
        <f>ROUND(I94*H94,2)</f>
        <v>0</v>
      </c>
      <c r="K94" s="215" t="s">
        <v>251</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264</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264</v>
      </c>
      <c r="BM94" s="224" t="s">
        <v>5087</v>
      </c>
    </row>
    <row r="95" s="2" customFormat="1">
      <c r="A95" s="39"/>
      <c r="B95" s="40"/>
      <c r="C95" s="41"/>
      <c r="D95" s="226" t="s">
        <v>254</v>
      </c>
      <c r="E95" s="41"/>
      <c r="F95" s="227" t="s">
        <v>4927</v>
      </c>
      <c r="G95" s="41"/>
      <c r="H95" s="41"/>
      <c r="I95" s="228"/>
      <c r="J95" s="41"/>
      <c r="K95" s="41"/>
      <c r="L95" s="45"/>
      <c r="M95" s="229"/>
      <c r="N95" s="230"/>
      <c r="O95" s="85"/>
      <c r="P95" s="85"/>
      <c r="Q95" s="85"/>
      <c r="R95" s="85"/>
      <c r="S95" s="85"/>
      <c r="T95" s="86"/>
      <c r="U95" s="39"/>
      <c r="V95" s="39"/>
      <c r="W95" s="39"/>
      <c r="X95" s="39"/>
      <c r="Y95" s="39"/>
      <c r="Z95" s="39"/>
      <c r="AA95" s="39"/>
      <c r="AB95" s="39"/>
      <c r="AC95" s="39"/>
      <c r="AD95" s="39"/>
      <c r="AE95" s="39"/>
      <c r="AT95" s="18" t="s">
        <v>254</v>
      </c>
      <c r="AU95" s="18" t="s">
        <v>82</v>
      </c>
    </row>
    <row r="96" s="2" customFormat="1">
      <c r="A96" s="39"/>
      <c r="B96" s="40"/>
      <c r="C96" s="41"/>
      <c r="D96" s="241" t="s">
        <v>282</v>
      </c>
      <c r="E96" s="41"/>
      <c r="F96" s="242" t="s">
        <v>4459</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282</v>
      </c>
      <c r="AU96" s="18" t="s">
        <v>82</v>
      </c>
    </row>
    <row r="97" s="13" customFormat="1">
      <c r="A97" s="13"/>
      <c r="B97" s="243"/>
      <c r="C97" s="244"/>
      <c r="D97" s="241" t="s">
        <v>284</v>
      </c>
      <c r="E97" s="245" t="s">
        <v>19</v>
      </c>
      <c r="F97" s="246" t="s">
        <v>5088</v>
      </c>
      <c r="G97" s="244"/>
      <c r="H97" s="245" t="s">
        <v>19</v>
      </c>
      <c r="I97" s="247"/>
      <c r="J97" s="244"/>
      <c r="K97" s="244"/>
      <c r="L97" s="248"/>
      <c r="M97" s="249"/>
      <c r="N97" s="250"/>
      <c r="O97" s="250"/>
      <c r="P97" s="250"/>
      <c r="Q97" s="250"/>
      <c r="R97" s="250"/>
      <c r="S97" s="250"/>
      <c r="T97" s="251"/>
      <c r="U97" s="13"/>
      <c r="V97" s="13"/>
      <c r="W97" s="13"/>
      <c r="X97" s="13"/>
      <c r="Y97" s="13"/>
      <c r="Z97" s="13"/>
      <c r="AA97" s="13"/>
      <c r="AB97" s="13"/>
      <c r="AC97" s="13"/>
      <c r="AD97" s="13"/>
      <c r="AE97" s="13"/>
      <c r="AT97" s="252" t="s">
        <v>284</v>
      </c>
      <c r="AU97" s="252" t="s">
        <v>82</v>
      </c>
      <c r="AV97" s="13" t="s">
        <v>80</v>
      </c>
      <c r="AW97" s="13" t="s">
        <v>34</v>
      </c>
      <c r="AX97" s="13" t="s">
        <v>73</v>
      </c>
      <c r="AY97" s="252" t="s">
        <v>244</v>
      </c>
    </row>
    <row r="98" s="14" customFormat="1">
      <c r="A98" s="14"/>
      <c r="B98" s="253"/>
      <c r="C98" s="254"/>
      <c r="D98" s="241" t="s">
        <v>284</v>
      </c>
      <c r="E98" s="255" t="s">
        <v>19</v>
      </c>
      <c r="F98" s="256" t="s">
        <v>5089</v>
      </c>
      <c r="G98" s="254"/>
      <c r="H98" s="257">
        <v>13.5</v>
      </c>
      <c r="I98" s="258"/>
      <c r="J98" s="254"/>
      <c r="K98" s="254"/>
      <c r="L98" s="259"/>
      <c r="M98" s="260"/>
      <c r="N98" s="261"/>
      <c r="O98" s="261"/>
      <c r="P98" s="261"/>
      <c r="Q98" s="261"/>
      <c r="R98" s="261"/>
      <c r="S98" s="261"/>
      <c r="T98" s="262"/>
      <c r="U98" s="14"/>
      <c r="V98" s="14"/>
      <c r="W98" s="14"/>
      <c r="X98" s="14"/>
      <c r="Y98" s="14"/>
      <c r="Z98" s="14"/>
      <c r="AA98" s="14"/>
      <c r="AB98" s="14"/>
      <c r="AC98" s="14"/>
      <c r="AD98" s="14"/>
      <c r="AE98" s="14"/>
      <c r="AT98" s="263" t="s">
        <v>284</v>
      </c>
      <c r="AU98" s="263" t="s">
        <v>82</v>
      </c>
      <c r="AV98" s="14" t="s">
        <v>82</v>
      </c>
      <c r="AW98" s="14" t="s">
        <v>34</v>
      </c>
      <c r="AX98" s="14" t="s">
        <v>80</v>
      </c>
      <c r="AY98" s="263" t="s">
        <v>244</v>
      </c>
    </row>
    <row r="99" s="2" customFormat="1" ht="24.15" customHeight="1">
      <c r="A99" s="39"/>
      <c r="B99" s="40"/>
      <c r="C99" s="213" t="s">
        <v>243</v>
      </c>
      <c r="D99" s="213" t="s">
        <v>247</v>
      </c>
      <c r="E99" s="214" t="s">
        <v>4934</v>
      </c>
      <c r="F99" s="215" t="s">
        <v>4935</v>
      </c>
      <c r="G99" s="216" t="s">
        <v>291</v>
      </c>
      <c r="H99" s="217">
        <v>13.5</v>
      </c>
      <c r="I99" s="218"/>
      <c r="J99" s="219">
        <f>ROUND(I99*H99,2)</f>
        <v>0</v>
      </c>
      <c r="K99" s="215" t="s">
        <v>251</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264</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264</v>
      </c>
      <c r="BM99" s="224" t="s">
        <v>5090</v>
      </c>
    </row>
    <row r="100" s="2" customFormat="1">
      <c r="A100" s="39"/>
      <c r="B100" s="40"/>
      <c r="C100" s="41"/>
      <c r="D100" s="226" t="s">
        <v>254</v>
      </c>
      <c r="E100" s="41"/>
      <c r="F100" s="227" t="s">
        <v>4937</v>
      </c>
      <c r="G100" s="41"/>
      <c r="H100" s="41"/>
      <c r="I100" s="228"/>
      <c r="J100" s="41"/>
      <c r="K100" s="41"/>
      <c r="L100" s="45"/>
      <c r="M100" s="229"/>
      <c r="N100" s="230"/>
      <c r="O100" s="85"/>
      <c r="P100" s="85"/>
      <c r="Q100" s="85"/>
      <c r="R100" s="85"/>
      <c r="S100" s="85"/>
      <c r="T100" s="86"/>
      <c r="U100" s="39"/>
      <c r="V100" s="39"/>
      <c r="W100" s="39"/>
      <c r="X100" s="39"/>
      <c r="Y100" s="39"/>
      <c r="Z100" s="39"/>
      <c r="AA100" s="39"/>
      <c r="AB100" s="39"/>
      <c r="AC100" s="39"/>
      <c r="AD100" s="39"/>
      <c r="AE100" s="39"/>
      <c r="AT100" s="18" t="s">
        <v>254</v>
      </c>
      <c r="AU100" s="18" t="s">
        <v>82</v>
      </c>
    </row>
    <row r="101" s="2" customFormat="1" ht="33" customHeight="1">
      <c r="A101" s="39"/>
      <c r="B101" s="40"/>
      <c r="C101" s="213" t="s">
        <v>264</v>
      </c>
      <c r="D101" s="213" t="s">
        <v>247</v>
      </c>
      <c r="E101" s="214" t="s">
        <v>5091</v>
      </c>
      <c r="F101" s="215" t="s">
        <v>5092</v>
      </c>
      <c r="G101" s="216" t="s">
        <v>250</v>
      </c>
      <c r="H101" s="217">
        <v>1644</v>
      </c>
      <c r="I101" s="218"/>
      <c r="J101" s="219">
        <f>ROUND(I101*H101,2)</f>
        <v>0</v>
      </c>
      <c r="K101" s="215" t="s">
        <v>251</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279</v>
      </c>
      <c r="AT101" s="224" t="s">
        <v>247</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5093</v>
      </c>
    </row>
    <row r="102" s="2" customFormat="1">
      <c r="A102" s="39"/>
      <c r="B102" s="40"/>
      <c r="C102" s="41"/>
      <c r="D102" s="226" t="s">
        <v>254</v>
      </c>
      <c r="E102" s="41"/>
      <c r="F102" s="227" t="s">
        <v>5094</v>
      </c>
      <c r="G102" s="41"/>
      <c r="H102" s="41"/>
      <c r="I102" s="228"/>
      <c r="J102" s="41"/>
      <c r="K102" s="41"/>
      <c r="L102" s="45"/>
      <c r="M102" s="229"/>
      <c r="N102" s="230"/>
      <c r="O102" s="85"/>
      <c r="P102" s="85"/>
      <c r="Q102" s="85"/>
      <c r="R102" s="85"/>
      <c r="S102" s="85"/>
      <c r="T102" s="86"/>
      <c r="U102" s="39"/>
      <c r="V102" s="39"/>
      <c r="W102" s="39"/>
      <c r="X102" s="39"/>
      <c r="Y102" s="39"/>
      <c r="Z102" s="39"/>
      <c r="AA102" s="39"/>
      <c r="AB102" s="39"/>
      <c r="AC102" s="39"/>
      <c r="AD102" s="39"/>
      <c r="AE102" s="39"/>
      <c r="AT102" s="18" t="s">
        <v>254</v>
      </c>
      <c r="AU102" s="18" t="s">
        <v>82</v>
      </c>
    </row>
    <row r="103" s="14" customFormat="1">
      <c r="A103" s="14"/>
      <c r="B103" s="253"/>
      <c r="C103" s="254"/>
      <c r="D103" s="241" t="s">
        <v>284</v>
      </c>
      <c r="E103" s="255" t="s">
        <v>19</v>
      </c>
      <c r="F103" s="256" t="s">
        <v>5095</v>
      </c>
      <c r="G103" s="254"/>
      <c r="H103" s="257">
        <v>1644</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80</v>
      </c>
      <c r="AY103" s="263" t="s">
        <v>244</v>
      </c>
    </row>
    <row r="104" s="2" customFormat="1" ht="33" customHeight="1">
      <c r="A104" s="39"/>
      <c r="B104" s="40"/>
      <c r="C104" s="213" t="s">
        <v>269</v>
      </c>
      <c r="D104" s="213" t="s">
        <v>247</v>
      </c>
      <c r="E104" s="214" t="s">
        <v>5096</v>
      </c>
      <c r="F104" s="215" t="s">
        <v>5097</v>
      </c>
      <c r="G104" s="216" t="s">
        <v>250</v>
      </c>
      <c r="H104" s="217">
        <v>1644</v>
      </c>
      <c r="I104" s="218"/>
      <c r="J104" s="219">
        <f>ROUND(I104*H104,2)</f>
        <v>0</v>
      </c>
      <c r="K104" s="215" t="s">
        <v>251</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279</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5098</v>
      </c>
    </row>
    <row r="105" s="2" customFormat="1">
      <c r="A105" s="39"/>
      <c r="B105" s="40"/>
      <c r="C105" s="41"/>
      <c r="D105" s="226" t="s">
        <v>254</v>
      </c>
      <c r="E105" s="41"/>
      <c r="F105" s="227" t="s">
        <v>5099</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254</v>
      </c>
      <c r="AU105" s="18" t="s">
        <v>82</v>
      </c>
    </row>
    <row r="106" s="14" customFormat="1">
      <c r="A106" s="14"/>
      <c r="B106" s="253"/>
      <c r="C106" s="254"/>
      <c r="D106" s="241" t="s">
        <v>284</v>
      </c>
      <c r="E106" s="255" t="s">
        <v>19</v>
      </c>
      <c r="F106" s="256" t="s">
        <v>5095</v>
      </c>
      <c r="G106" s="254"/>
      <c r="H106" s="257">
        <v>1644</v>
      </c>
      <c r="I106" s="258"/>
      <c r="J106" s="254"/>
      <c r="K106" s="254"/>
      <c r="L106" s="259"/>
      <c r="M106" s="260"/>
      <c r="N106" s="261"/>
      <c r="O106" s="261"/>
      <c r="P106" s="261"/>
      <c r="Q106" s="261"/>
      <c r="R106" s="261"/>
      <c r="S106" s="261"/>
      <c r="T106" s="262"/>
      <c r="U106" s="14"/>
      <c r="V106" s="14"/>
      <c r="W106" s="14"/>
      <c r="X106" s="14"/>
      <c r="Y106" s="14"/>
      <c r="Z106" s="14"/>
      <c r="AA106" s="14"/>
      <c r="AB106" s="14"/>
      <c r="AC106" s="14"/>
      <c r="AD106" s="14"/>
      <c r="AE106" s="14"/>
      <c r="AT106" s="263" t="s">
        <v>284</v>
      </c>
      <c r="AU106" s="263" t="s">
        <v>82</v>
      </c>
      <c r="AV106" s="14" t="s">
        <v>82</v>
      </c>
      <c r="AW106" s="14" t="s">
        <v>34</v>
      </c>
      <c r="AX106" s="14" t="s">
        <v>80</v>
      </c>
      <c r="AY106" s="263" t="s">
        <v>244</v>
      </c>
    </row>
    <row r="107" s="2" customFormat="1" ht="24.15" customHeight="1">
      <c r="A107" s="39"/>
      <c r="B107" s="40"/>
      <c r="C107" s="213" t="s">
        <v>275</v>
      </c>
      <c r="D107" s="213" t="s">
        <v>247</v>
      </c>
      <c r="E107" s="214" t="s">
        <v>4945</v>
      </c>
      <c r="F107" s="215" t="s">
        <v>4946</v>
      </c>
      <c r="G107" s="216" t="s">
        <v>250</v>
      </c>
      <c r="H107" s="217">
        <v>1850</v>
      </c>
      <c r="I107" s="218"/>
      <c r="J107" s="219">
        <f>ROUND(I107*H107,2)</f>
        <v>0</v>
      </c>
      <c r="K107" s="215" t="s">
        <v>251</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279</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5100</v>
      </c>
    </row>
    <row r="108" s="2" customFormat="1">
      <c r="A108" s="39"/>
      <c r="B108" s="40"/>
      <c r="C108" s="41"/>
      <c r="D108" s="226" t="s">
        <v>254</v>
      </c>
      <c r="E108" s="41"/>
      <c r="F108" s="227" t="s">
        <v>4948</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254</v>
      </c>
      <c r="AU108" s="18" t="s">
        <v>82</v>
      </c>
    </row>
    <row r="109" s="2" customFormat="1">
      <c r="A109" s="39"/>
      <c r="B109" s="40"/>
      <c r="C109" s="41"/>
      <c r="D109" s="241" t="s">
        <v>282</v>
      </c>
      <c r="E109" s="41"/>
      <c r="F109" s="242" t="s">
        <v>4949</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82</v>
      </c>
    </row>
    <row r="110" s="2" customFormat="1" ht="16.5" customHeight="1">
      <c r="A110" s="39"/>
      <c r="B110" s="40"/>
      <c r="C110" s="231" t="s">
        <v>288</v>
      </c>
      <c r="D110" s="231" t="s">
        <v>241</v>
      </c>
      <c r="E110" s="232" t="s">
        <v>4473</v>
      </c>
      <c r="F110" s="233" t="s">
        <v>4474</v>
      </c>
      <c r="G110" s="234" t="s">
        <v>339</v>
      </c>
      <c r="H110" s="235">
        <v>300</v>
      </c>
      <c r="I110" s="236"/>
      <c r="J110" s="237">
        <f>ROUND(I110*H110,2)</f>
        <v>0</v>
      </c>
      <c r="K110" s="233" t="s">
        <v>251</v>
      </c>
      <c r="L110" s="238"/>
      <c r="M110" s="239" t="s">
        <v>19</v>
      </c>
      <c r="N110" s="240" t="s">
        <v>44</v>
      </c>
      <c r="O110" s="85"/>
      <c r="P110" s="222">
        <f>O110*H110</f>
        <v>0</v>
      </c>
      <c r="Q110" s="222">
        <v>0.00029999999999999997</v>
      </c>
      <c r="R110" s="222">
        <f>Q110*H110</f>
        <v>0.089999999999999997</v>
      </c>
      <c r="S110" s="222">
        <v>0</v>
      </c>
      <c r="T110" s="223">
        <f>S110*H110</f>
        <v>0</v>
      </c>
      <c r="U110" s="39"/>
      <c r="V110" s="39"/>
      <c r="W110" s="39"/>
      <c r="X110" s="39"/>
      <c r="Y110" s="39"/>
      <c r="Z110" s="39"/>
      <c r="AA110" s="39"/>
      <c r="AB110" s="39"/>
      <c r="AC110" s="39"/>
      <c r="AD110" s="39"/>
      <c r="AE110" s="39"/>
      <c r="AR110" s="224" t="s">
        <v>263</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264</v>
      </c>
      <c r="BM110" s="224" t="s">
        <v>5101</v>
      </c>
    </row>
    <row r="111" s="2" customFormat="1">
      <c r="A111" s="39"/>
      <c r="B111" s="40"/>
      <c r="C111" s="41"/>
      <c r="D111" s="241" t="s">
        <v>282</v>
      </c>
      <c r="E111" s="41"/>
      <c r="F111" s="242" t="s">
        <v>4476</v>
      </c>
      <c r="G111" s="41"/>
      <c r="H111" s="41"/>
      <c r="I111" s="228"/>
      <c r="J111" s="41"/>
      <c r="K111" s="41"/>
      <c r="L111" s="45"/>
      <c r="M111" s="229"/>
      <c r="N111" s="230"/>
      <c r="O111" s="85"/>
      <c r="P111" s="85"/>
      <c r="Q111" s="85"/>
      <c r="R111" s="85"/>
      <c r="S111" s="85"/>
      <c r="T111" s="86"/>
      <c r="U111" s="39"/>
      <c r="V111" s="39"/>
      <c r="W111" s="39"/>
      <c r="X111" s="39"/>
      <c r="Y111" s="39"/>
      <c r="Z111" s="39"/>
      <c r="AA111" s="39"/>
      <c r="AB111" s="39"/>
      <c r="AC111" s="39"/>
      <c r="AD111" s="39"/>
      <c r="AE111" s="39"/>
      <c r="AT111" s="18" t="s">
        <v>282</v>
      </c>
      <c r="AU111" s="18" t="s">
        <v>82</v>
      </c>
    </row>
    <row r="112" s="2" customFormat="1" ht="16.5" customHeight="1">
      <c r="A112" s="39"/>
      <c r="B112" s="40"/>
      <c r="C112" s="213" t="s">
        <v>263</v>
      </c>
      <c r="D112" s="213" t="s">
        <v>247</v>
      </c>
      <c r="E112" s="214" t="s">
        <v>4477</v>
      </c>
      <c r="F112" s="215" t="s">
        <v>4478</v>
      </c>
      <c r="G112" s="216" t="s">
        <v>339</v>
      </c>
      <c r="H112" s="217">
        <v>300</v>
      </c>
      <c r="I112" s="218"/>
      <c r="J112" s="219">
        <f>ROUND(I112*H112,2)</f>
        <v>0</v>
      </c>
      <c r="K112" s="215" t="s">
        <v>251</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264</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264</v>
      </c>
      <c r="BM112" s="224" t="s">
        <v>5102</v>
      </c>
    </row>
    <row r="113" s="2" customFormat="1">
      <c r="A113" s="39"/>
      <c r="B113" s="40"/>
      <c r="C113" s="41"/>
      <c r="D113" s="226" t="s">
        <v>254</v>
      </c>
      <c r="E113" s="41"/>
      <c r="F113" s="227" t="s">
        <v>4480</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2" customFormat="1">
      <c r="A114" s="39"/>
      <c r="B114" s="40"/>
      <c r="C114" s="41"/>
      <c r="D114" s="241" t="s">
        <v>282</v>
      </c>
      <c r="E114" s="41"/>
      <c r="F114" s="242" t="s">
        <v>4476</v>
      </c>
      <c r="G114" s="41"/>
      <c r="H114" s="41"/>
      <c r="I114" s="228"/>
      <c r="J114" s="41"/>
      <c r="K114" s="41"/>
      <c r="L114" s="45"/>
      <c r="M114" s="229"/>
      <c r="N114" s="230"/>
      <c r="O114" s="85"/>
      <c r="P114" s="85"/>
      <c r="Q114" s="85"/>
      <c r="R114" s="85"/>
      <c r="S114" s="85"/>
      <c r="T114" s="86"/>
      <c r="U114" s="39"/>
      <c r="V114" s="39"/>
      <c r="W114" s="39"/>
      <c r="X114" s="39"/>
      <c r="Y114" s="39"/>
      <c r="Z114" s="39"/>
      <c r="AA114" s="39"/>
      <c r="AB114" s="39"/>
      <c r="AC114" s="39"/>
      <c r="AD114" s="39"/>
      <c r="AE114" s="39"/>
      <c r="AT114" s="18" t="s">
        <v>282</v>
      </c>
      <c r="AU114" s="18" t="s">
        <v>82</v>
      </c>
    </row>
    <row r="115" s="12" customFormat="1" ht="22.8" customHeight="1">
      <c r="A115" s="12"/>
      <c r="B115" s="197"/>
      <c r="C115" s="198"/>
      <c r="D115" s="199" t="s">
        <v>72</v>
      </c>
      <c r="E115" s="211" t="s">
        <v>3076</v>
      </c>
      <c r="F115" s="211" t="s">
        <v>4464</v>
      </c>
      <c r="G115" s="198"/>
      <c r="H115" s="198"/>
      <c r="I115" s="201"/>
      <c r="J115" s="212">
        <f>BK115</f>
        <v>0</v>
      </c>
      <c r="K115" s="198"/>
      <c r="L115" s="203"/>
      <c r="M115" s="204"/>
      <c r="N115" s="205"/>
      <c r="O115" s="205"/>
      <c r="P115" s="206">
        <f>SUM(P116:P139)</f>
        <v>0</v>
      </c>
      <c r="Q115" s="205"/>
      <c r="R115" s="206">
        <f>SUM(R116:R139)</f>
        <v>13.126370000000001</v>
      </c>
      <c r="S115" s="205"/>
      <c r="T115" s="207">
        <f>SUM(T116:T139)</f>
        <v>5.2240000000000002</v>
      </c>
      <c r="U115" s="12"/>
      <c r="V115" s="12"/>
      <c r="W115" s="12"/>
      <c r="X115" s="12"/>
      <c r="Y115" s="12"/>
      <c r="Z115" s="12"/>
      <c r="AA115" s="12"/>
      <c r="AB115" s="12"/>
      <c r="AC115" s="12"/>
      <c r="AD115" s="12"/>
      <c r="AE115" s="12"/>
      <c r="AR115" s="208" t="s">
        <v>80</v>
      </c>
      <c r="AT115" s="209" t="s">
        <v>72</v>
      </c>
      <c r="AU115" s="209" t="s">
        <v>80</v>
      </c>
      <c r="AY115" s="208" t="s">
        <v>244</v>
      </c>
      <c r="BK115" s="210">
        <f>SUM(BK116:BK139)</f>
        <v>0</v>
      </c>
    </row>
    <row r="116" s="2" customFormat="1" ht="21.75" customHeight="1">
      <c r="A116" s="39"/>
      <c r="B116" s="40"/>
      <c r="C116" s="213" t="s">
        <v>302</v>
      </c>
      <c r="D116" s="213" t="s">
        <v>247</v>
      </c>
      <c r="E116" s="214" t="s">
        <v>4465</v>
      </c>
      <c r="F116" s="215" t="s">
        <v>4466</v>
      </c>
      <c r="G116" s="216" t="s">
        <v>339</v>
      </c>
      <c r="H116" s="217">
        <v>4932</v>
      </c>
      <c r="I116" s="218"/>
      <c r="J116" s="219">
        <f>ROUND(I116*H116,2)</f>
        <v>0</v>
      </c>
      <c r="K116" s="215" t="s">
        <v>251</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264</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264</v>
      </c>
      <c r="BM116" s="224" t="s">
        <v>5103</v>
      </c>
    </row>
    <row r="117" s="2" customFormat="1">
      <c r="A117" s="39"/>
      <c r="B117" s="40"/>
      <c r="C117" s="41"/>
      <c r="D117" s="226" t="s">
        <v>254</v>
      </c>
      <c r="E117" s="41"/>
      <c r="F117" s="227" t="s">
        <v>4468</v>
      </c>
      <c r="G117" s="41"/>
      <c r="H117" s="41"/>
      <c r="I117" s="228"/>
      <c r="J117" s="41"/>
      <c r="K117" s="41"/>
      <c r="L117" s="45"/>
      <c r="M117" s="229"/>
      <c r="N117" s="230"/>
      <c r="O117" s="85"/>
      <c r="P117" s="85"/>
      <c r="Q117" s="85"/>
      <c r="R117" s="85"/>
      <c r="S117" s="85"/>
      <c r="T117" s="86"/>
      <c r="U117" s="39"/>
      <c r="V117" s="39"/>
      <c r="W117" s="39"/>
      <c r="X117" s="39"/>
      <c r="Y117" s="39"/>
      <c r="Z117" s="39"/>
      <c r="AA117" s="39"/>
      <c r="AB117" s="39"/>
      <c r="AC117" s="39"/>
      <c r="AD117" s="39"/>
      <c r="AE117" s="39"/>
      <c r="AT117" s="18" t="s">
        <v>254</v>
      </c>
      <c r="AU117" s="18" t="s">
        <v>82</v>
      </c>
    </row>
    <row r="118" s="14" customFormat="1">
      <c r="A118" s="14"/>
      <c r="B118" s="253"/>
      <c r="C118" s="254"/>
      <c r="D118" s="241" t="s">
        <v>284</v>
      </c>
      <c r="E118" s="255" t="s">
        <v>19</v>
      </c>
      <c r="F118" s="256" t="s">
        <v>5104</v>
      </c>
      <c r="G118" s="254"/>
      <c r="H118" s="257">
        <v>4932</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80</v>
      </c>
      <c r="AY118" s="263" t="s">
        <v>244</v>
      </c>
    </row>
    <row r="119" s="2" customFormat="1" ht="16.5" customHeight="1">
      <c r="A119" s="39"/>
      <c r="B119" s="40"/>
      <c r="C119" s="231" t="s">
        <v>308</v>
      </c>
      <c r="D119" s="231" t="s">
        <v>241</v>
      </c>
      <c r="E119" s="232" t="s">
        <v>4960</v>
      </c>
      <c r="F119" s="233" t="s">
        <v>4961</v>
      </c>
      <c r="G119" s="234" t="s">
        <v>730</v>
      </c>
      <c r="H119" s="235">
        <v>3.0600000000000001</v>
      </c>
      <c r="I119" s="236"/>
      <c r="J119" s="237">
        <f>ROUND(I119*H119,2)</f>
        <v>0</v>
      </c>
      <c r="K119" s="233" t="s">
        <v>251</v>
      </c>
      <c r="L119" s="238"/>
      <c r="M119" s="239" t="s">
        <v>19</v>
      </c>
      <c r="N119" s="240" t="s">
        <v>44</v>
      </c>
      <c r="O119" s="85"/>
      <c r="P119" s="222">
        <f>O119*H119</f>
        <v>0</v>
      </c>
      <c r="Q119" s="222">
        <v>1</v>
      </c>
      <c r="R119" s="222">
        <f>Q119*H119</f>
        <v>3.0600000000000001</v>
      </c>
      <c r="S119" s="222">
        <v>0</v>
      </c>
      <c r="T119" s="223">
        <f>S119*H119</f>
        <v>0</v>
      </c>
      <c r="U119" s="39"/>
      <c r="V119" s="39"/>
      <c r="W119" s="39"/>
      <c r="X119" s="39"/>
      <c r="Y119" s="39"/>
      <c r="Z119" s="39"/>
      <c r="AA119" s="39"/>
      <c r="AB119" s="39"/>
      <c r="AC119" s="39"/>
      <c r="AD119" s="39"/>
      <c r="AE119" s="39"/>
      <c r="AR119" s="224" t="s">
        <v>364</v>
      </c>
      <c r="AT119" s="224" t="s">
        <v>241</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5105</v>
      </c>
    </row>
    <row r="120" s="14" customFormat="1">
      <c r="A120" s="14"/>
      <c r="B120" s="253"/>
      <c r="C120" s="254"/>
      <c r="D120" s="241" t="s">
        <v>284</v>
      </c>
      <c r="E120" s="255" t="s">
        <v>19</v>
      </c>
      <c r="F120" s="256" t="s">
        <v>5106</v>
      </c>
      <c r="G120" s="254"/>
      <c r="H120" s="257">
        <v>3.0600000000000001</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80</v>
      </c>
      <c r="AY120" s="263" t="s">
        <v>244</v>
      </c>
    </row>
    <row r="121" s="2" customFormat="1" ht="16.5" customHeight="1">
      <c r="A121" s="39"/>
      <c r="B121" s="40"/>
      <c r="C121" s="231" t="s">
        <v>313</v>
      </c>
      <c r="D121" s="231" t="s">
        <v>241</v>
      </c>
      <c r="E121" s="232" t="s">
        <v>4964</v>
      </c>
      <c r="F121" s="233" t="s">
        <v>4965</v>
      </c>
      <c r="G121" s="234" t="s">
        <v>730</v>
      </c>
      <c r="H121" s="235">
        <v>1.02</v>
      </c>
      <c r="I121" s="236"/>
      <c r="J121" s="237">
        <f>ROUND(I121*H121,2)</f>
        <v>0</v>
      </c>
      <c r="K121" s="233" t="s">
        <v>251</v>
      </c>
      <c r="L121" s="238"/>
      <c r="M121" s="239" t="s">
        <v>19</v>
      </c>
      <c r="N121" s="240" t="s">
        <v>44</v>
      </c>
      <c r="O121" s="85"/>
      <c r="P121" s="222">
        <f>O121*H121</f>
        <v>0</v>
      </c>
      <c r="Q121" s="222">
        <v>1</v>
      </c>
      <c r="R121" s="222">
        <f>Q121*H121</f>
        <v>1.02</v>
      </c>
      <c r="S121" s="222">
        <v>0</v>
      </c>
      <c r="T121" s="223">
        <f>S121*H121</f>
        <v>0</v>
      </c>
      <c r="U121" s="39"/>
      <c r="V121" s="39"/>
      <c r="W121" s="39"/>
      <c r="X121" s="39"/>
      <c r="Y121" s="39"/>
      <c r="Z121" s="39"/>
      <c r="AA121" s="39"/>
      <c r="AB121" s="39"/>
      <c r="AC121" s="39"/>
      <c r="AD121" s="39"/>
      <c r="AE121" s="39"/>
      <c r="AR121" s="224" t="s">
        <v>364</v>
      </c>
      <c r="AT121" s="224" t="s">
        <v>241</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5107</v>
      </c>
    </row>
    <row r="122" s="14" customFormat="1">
      <c r="A122" s="14"/>
      <c r="B122" s="253"/>
      <c r="C122" s="254"/>
      <c r="D122" s="241" t="s">
        <v>284</v>
      </c>
      <c r="E122" s="255" t="s">
        <v>19</v>
      </c>
      <c r="F122" s="256" t="s">
        <v>5108</v>
      </c>
      <c r="G122" s="254"/>
      <c r="H122" s="257">
        <v>1.02</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82</v>
      </c>
      <c r="AV122" s="14" t="s">
        <v>82</v>
      </c>
      <c r="AW122" s="14" t="s">
        <v>34</v>
      </c>
      <c r="AX122" s="14" t="s">
        <v>80</v>
      </c>
      <c r="AY122" s="263" t="s">
        <v>244</v>
      </c>
    </row>
    <row r="123" s="2" customFormat="1" ht="24.15" customHeight="1">
      <c r="A123" s="39"/>
      <c r="B123" s="40"/>
      <c r="C123" s="213" t="s">
        <v>8</v>
      </c>
      <c r="D123" s="213" t="s">
        <v>247</v>
      </c>
      <c r="E123" s="214" t="s">
        <v>4968</v>
      </c>
      <c r="F123" s="215" t="s">
        <v>4969</v>
      </c>
      <c r="G123" s="216" t="s">
        <v>339</v>
      </c>
      <c r="H123" s="217">
        <v>12</v>
      </c>
      <c r="I123" s="218"/>
      <c r="J123" s="219">
        <f>ROUND(I123*H123,2)</f>
        <v>0</v>
      </c>
      <c r="K123" s="215" t="s">
        <v>251</v>
      </c>
      <c r="L123" s="45"/>
      <c r="M123" s="220" t="s">
        <v>19</v>
      </c>
      <c r="N123" s="221" t="s">
        <v>44</v>
      </c>
      <c r="O123" s="85"/>
      <c r="P123" s="222">
        <f>O123*H123</f>
        <v>0</v>
      </c>
      <c r="Q123" s="222">
        <v>0.50600999999999996</v>
      </c>
      <c r="R123" s="222">
        <f>Q123*H123</f>
        <v>6.07212</v>
      </c>
      <c r="S123" s="222">
        <v>0</v>
      </c>
      <c r="T123" s="223">
        <f>S123*H123</f>
        <v>0</v>
      </c>
      <c r="U123" s="39"/>
      <c r="V123" s="39"/>
      <c r="W123" s="39"/>
      <c r="X123" s="39"/>
      <c r="Y123" s="39"/>
      <c r="Z123" s="39"/>
      <c r="AA123" s="39"/>
      <c r="AB123" s="39"/>
      <c r="AC123" s="39"/>
      <c r="AD123" s="39"/>
      <c r="AE123" s="39"/>
      <c r="AR123" s="224" t="s">
        <v>264</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264</v>
      </c>
      <c r="BM123" s="224" t="s">
        <v>5109</v>
      </c>
    </row>
    <row r="124" s="2" customFormat="1">
      <c r="A124" s="39"/>
      <c r="B124" s="40"/>
      <c r="C124" s="41"/>
      <c r="D124" s="226" t="s">
        <v>254</v>
      </c>
      <c r="E124" s="41"/>
      <c r="F124" s="227" t="s">
        <v>4971</v>
      </c>
      <c r="G124" s="41"/>
      <c r="H124" s="41"/>
      <c r="I124" s="228"/>
      <c r="J124" s="41"/>
      <c r="K124" s="41"/>
      <c r="L124" s="45"/>
      <c r="M124" s="229"/>
      <c r="N124" s="230"/>
      <c r="O124" s="85"/>
      <c r="P124" s="85"/>
      <c r="Q124" s="85"/>
      <c r="R124" s="85"/>
      <c r="S124" s="85"/>
      <c r="T124" s="86"/>
      <c r="U124" s="39"/>
      <c r="V124" s="39"/>
      <c r="W124" s="39"/>
      <c r="X124" s="39"/>
      <c r="Y124" s="39"/>
      <c r="Z124" s="39"/>
      <c r="AA124" s="39"/>
      <c r="AB124" s="39"/>
      <c r="AC124" s="39"/>
      <c r="AD124" s="39"/>
      <c r="AE124" s="39"/>
      <c r="AT124" s="18" t="s">
        <v>254</v>
      </c>
      <c r="AU124" s="18" t="s">
        <v>82</v>
      </c>
    </row>
    <row r="125" s="2" customFormat="1" ht="16.5" customHeight="1">
      <c r="A125" s="39"/>
      <c r="B125" s="40"/>
      <c r="C125" s="231" t="s">
        <v>322</v>
      </c>
      <c r="D125" s="231" t="s">
        <v>241</v>
      </c>
      <c r="E125" s="232" t="s">
        <v>4972</v>
      </c>
      <c r="F125" s="233" t="s">
        <v>4973</v>
      </c>
      <c r="G125" s="234" t="s">
        <v>250</v>
      </c>
      <c r="H125" s="235">
        <v>5</v>
      </c>
      <c r="I125" s="236"/>
      <c r="J125" s="237">
        <f>ROUND(I125*H125,2)</f>
        <v>0</v>
      </c>
      <c r="K125" s="233" t="s">
        <v>251</v>
      </c>
      <c r="L125" s="238"/>
      <c r="M125" s="239" t="s">
        <v>19</v>
      </c>
      <c r="N125" s="240" t="s">
        <v>44</v>
      </c>
      <c r="O125" s="85"/>
      <c r="P125" s="222">
        <f>O125*H125</f>
        <v>0</v>
      </c>
      <c r="Q125" s="222">
        <v>0.056120000000000003</v>
      </c>
      <c r="R125" s="222">
        <f>Q125*H125</f>
        <v>0.28060000000000002</v>
      </c>
      <c r="S125" s="222">
        <v>0</v>
      </c>
      <c r="T125" s="223">
        <f>S125*H125</f>
        <v>0</v>
      </c>
      <c r="U125" s="39"/>
      <c r="V125" s="39"/>
      <c r="W125" s="39"/>
      <c r="X125" s="39"/>
      <c r="Y125" s="39"/>
      <c r="Z125" s="39"/>
      <c r="AA125" s="39"/>
      <c r="AB125" s="39"/>
      <c r="AC125" s="39"/>
      <c r="AD125" s="39"/>
      <c r="AE125" s="39"/>
      <c r="AR125" s="224" t="s">
        <v>364</v>
      </c>
      <c r="AT125" s="224" t="s">
        <v>241</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279</v>
      </c>
      <c r="BM125" s="224" t="s">
        <v>5110</v>
      </c>
    </row>
    <row r="126" s="2" customFormat="1" ht="16.5" customHeight="1">
      <c r="A126" s="39"/>
      <c r="B126" s="40"/>
      <c r="C126" s="231" t="s">
        <v>327</v>
      </c>
      <c r="D126" s="231" t="s">
        <v>241</v>
      </c>
      <c r="E126" s="232" t="s">
        <v>4975</v>
      </c>
      <c r="F126" s="233" t="s">
        <v>4976</v>
      </c>
      <c r="G126" s="234" t="s">
        <v>291</v>
      </c>
      <c r="H126" s="235">
        <v>0.34999999999999998</v>
      </c>
      <c r="I126" s="236"/>
      <c r="J126" s="237">
        <f>ROUND(I126*H126,2)</f>
        <v>0</v>
      </c>
      <c r="K126" s="233" t="s">
        <v>251</v>
      </c>
      <c r="L126" s="238"/>
      <c r="M126" s="239" t="s">
        <v>19</v>
      </c>
      <c r="N126" s="240" t="s">
        <v>44</v>
      </c>
      <c r="O126" s="85"/>
      <c r="P126" s="222">
        <f>O126*H126</f>
        <v>0</v>
      </c>
      <c r="Q126" s="222">
        <v>2.234</v>
      </c>
      <c r="R126" s="222">
        <f>Q126*H126</f>
        <v>0.78189999999999993</v>
      </c>
      <c r="S126" s="222">
        <v>0</v>
      </c>
      <c r="T126" s="223">
        <f>S126*H126</f>
        <v>0</v>
      </c>
      <c r="U126" s="39"/>
      <c r="V126" s="39"/>
      <c r="W126" s="39"/>
      <c r="X126" s="39"/>
      <c r="Y126" s="39"/>
      <c r="Z126" s="39"/>
      <c r="AA126" s="39"/>
      <c r="AB126" s="39"/>
      <c r="AC126" s="39"/>
      <c r="AD126" s="39"/>
      <c r="AE126" s="39"/>
      <c r="AR126" s="224" t="s">
        <v>263</v>
      </c>
      <c r="AT126" s="224" t="s">
        <v>241</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264</v>
      </c>
      <c r="BM126" s="224" t="s">
        <v>5111</v>
      </c>
    </row>
    <row r="127" s="14" customFormat="1">
      <c r="A127" s="14"/>
      <c r="B127" s="253"/>
      <c r="C127" s="254"/>
      <c r="D127" s="241" t="s">
        <v>284</v>
      </c>
      <c r="E127" s="255" t="s">
        <v>19</v>
      </c>
      <c r="F127" s="256" t="s">
        <v>5112</v>
      </c>
      <c r="G127" s="254"/>
      <c r="H127" s="257">
        <v>0.34999999999999998</v>
      </c>
      <c r="I127" s="258"/>
      <c r="J127" s="254"/>
      <c r="K127" s="254"/>
      <c r="L127" s="259"/>
      <c r="M127" s="260"/>
      <c r="N127" s="261"/>
      <c r="O127" s="261"/>
      <c r="P127" s="261"/>
      <c r="Q127" s="261"/>
      <c r="R127" s="261"/>
      <c r="S127" s="261"/>
      <c r="T127" s="262"/>
      <c r="U127" s="14"/>
      <c r="V127" s="14"/>
      <c r="W127" s="14"/>
      <c r="X127" s="14"/>
      <c r="Y127" s="14"/>
      <c r="Z127" s="14"/>
      <c r="AA127" s="14"/>
      <c r="AB127" s="14"/>
      <c r="AC127" s="14"/>
      <c r="AD127" s="14"/>
      <c r="AE127" s="14"/>
      <c r="AT127" s="263" t="s">
        <v>284</v>
      </c>
      <c r="AU127" s="263" t="s">
        <v>82</v>
      </c>
      <c r="AV127" s="14" t="s">
        <v>82</v>
      </c>
      <c r="AW127" s="14" t="s">
        <v>34</v>
      </c>
      <c r="AX127" s="14" t="s">
        <v>80</v>
      </c>
      <c r="AY127" s="263" t="s">
        <v>244</v>
      </c>
    </row>
    <row r="128" s="2" customFormat="1" ht="33" customHeight="1">
      <c r="A128" s="39"/>
      <c r="B128" s="40"/>
      <c r="C128" s="213" t="s">
        <v>332</v>
      </c>
      <c r="D128" s="213" t="s">
        <v>247</v>
      </c>
      <c r="E128" s="214" t="s">
        <v>4952</v>
      </c>
      <c r="F128" s="215" t="s">
        <v>4953</v>
      </c>
      <c r="G128" s="216" t="s">
        <v>339</v>
      </c>
      <c r="H128" s="217">
        <v>12</v>
      </c>
      <c r="I128" s="218"/>
      <c r="J128" s="219">
        <f>ROUND(I128*H128,2)</f>
        <v>0</v>
      </c>
      <c r="K128" s="215" t="s">
        <v>251</v>
      </c>
      <c r="L128" s="45"/>
      <c r="M128" s="220" t="s">
        <v>19</v>
      </c>
      <c r="N128" s="221" t="s">
        <v>44</v>
      </c>
      <c r="O128" s="85"/>
      <c r="P128" s="222">
        <f>O128*H128</f>
        <v>0</v>
      </c>
      <c r="Q128" s="222">
        <v>0.084250000000000005</v>
      </c>
      <c r="R128" s="222">
        <f>Q128*H128</f>
        <v>1.0110000000000001</v>
      </c>
      <c r="S128" s="222">
        <v>0</v>
      </c>
      <c r="T128" s="223">
        <f>S128*H128</f>
        <v>0</v>
      </c>
      <c r="U128" s="39"/>
      <c r="V128" s="39"/>
      <c r="W128" s="39"/>
      <c r="X128" s="39"/>
      <c r="Y128" s="39"/>
      <c r="Z128" s="39"/>
      <c r="AA128" s="39"/>
      <c r="AB128" s="39"/>
      <c r="AC128" s="39"/>
      <c r="AD128" s="39"/>
      <c r="AE128" s="39"/>
      <c r="AR128" s="224" t="s">
        <v>279</v>
      </c>
      <c r="AT128" s="224" t="s">
        <v>247</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279</v>
      </c>
      <c r="BM128" s="224" t="s">
        <v>5113</v>
      </c>
    </row>
    <row r="129" s="2" customFormat="1">
      <c r="A129" s="39"/>
      <c r="B129" s="40"/>
      <c r="C129" s="41"/>
      <c r="D129" s="226" t="s">
        <v>254</v>
      </c>
      <c r="E129" s="41"/>
      <c r="F129" s="227" t="s">
        <v>4955</v>
      </c>
      <c r="G129" s="41"/>
      <c r="H129" s="41"/>
      <c r="I129" s="228"/>
      <c r="J129" s="41"/>
      <c r="K129" s="41"/>
      <c r="L129" s="45"/>
      <c r="M129" s="229"/>
      <c r="N129" s="230"/>
      <c r="O129" s="85"/>
      <c r="P129" s="85"/>
      <c r="Q129" s="85"/>
      <c r="R129" s="85"/>
      <c r="S129" s="85"/>
      <c r="T129" s="86"/>
      <c r="U129" s="39"/>
      <c r="V129" s="39"/>
      <c r="W129" s="39"/>
      <c r="X129" s="39"/>
      <c r="Y129" s="39"/>
      <c r="Z129" s="39"/>
      <c r="AA129" s="39"/>
      <c r="AB129" s="39"/>
      <c r="AC129" s="39"/>
      <c r="AD129" s="39"/>
      <c r="AE129" s="39"/>
      <c r="AT129" s="18" t="s">
        <v>254</v>
      </c>
      <c r="AU129" s="18" t="s">
        <v>82</v>
      </c>
    </row>
    <row r="130" s="2" customFormat="1" ht="16.5" customHeight="1">
      <c r="A130" s="39"/>
      <c r="B130" s="40"/>
      <c r="C130" s="231" t="s">
        <v>252</v>
      </c>
      <c r="D130" s="231" t="s">
        <v>241</v>
      </c>
      <c r="E130" s="232" t="s">
        <v>4956</v>
      </c>
      <c r="F130" s="233" t="s">
        <v>4957</v>
      </c>
      <c r="G130" s="234" t="s">
        <v>339</v>
      </c>
      <c r="H130" s="235">
        <v>3</v>
      </c>
      <c r="I130" s="236"/>
      <c r="J130" s="237">
        <f>ROUND(I130*H130,2)</f>
        <v>0</v>
      </c>
      <c r="K130" s="233" t="s">
        <v>19</v>
      </c>
      <c r="L130" s="238"/>
      <c r="M130" s="239" t="s">
        <v>19</v>
      </c>
      <c r="N130" s="240" t="s">
        <v>44</v>
      </c>
      <c r="O130" s="85"/>
      <c r="P130" s="222">
        <f>O130*H130</f>
        <v>0</v>
      </c>
      <c r="Q130" s="222">
        <v>0.13200000000000001</v>
      </c>
      <c r="R130" s="222">
        <f>Q130*H130</f>
        <v>0.39600000000000002</v>
      </c>
      <c r="S130" s="222">
        <v>0</v>
      </c>
      <c r="T130" s="223">
        <f>S130*H130</f>
        <v>0</v>
      </c>
      <c r="U130" s="39"/>
      <c r="V130" s="39"/>
      <c r="W130" s="39"/>
      <c r="X130" s="39"/>
      <c r="Y130" s="39"/>
      <c r="Z130" s="39"/>
      <c r="AA130" s="39"/>
      <c r="AB130" s="39"/>
      <c r="AC130" s="39"/>
      <c r="AD130" s="39"/>
      <c r="AE130" s="39"/>
      <c r="AR130" s="224" t="s">
        <v>440</v>
      </c>
      <c r="AT130" s="224" t="s">
        <v>241</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440</v>
      </c>
      <c r="BM130" s="224" t="s">
        <v>5114</v>
      </c>
    </row>
    <row r="131" s="2" customFormat="1">
      <c r="A131" s="39"/>
      <c r="B131" s="40"/>
      <c r="C131" s="41"/>
      <c r="D131" s="241" t="s">
        <v>282</v>
      </c>
      <c r="E131" s="41"/>
      <c r="F131" s="242" t="s">
        <v>4959</v>
      </c>
      <c r="G131" s="41"/>
      <c r="H131" s="41"/>
      <c r="I131" s="228"/>
      <c r="J131" s="41"/>
      <c r="K131" s="41"/>
      <c r="L131" s="45"/>
      <c r="M131" s="229"/>
      <c r="N131" s="230"/>
      <c r="O131" s="85"/>
      <c r="P131" s="85"/>
      <c r="Q131" s="85"/>
      <c r="R131" s="85"/>
      <c r="S131" s="85"/>
      <c r="T131" s="86"/>
      <c r="U131" s="39"/>
      <c r="V131" s="39"/>
      <c r="W131" s="39"/>
      <c r="X131" s="39"/>
      <c r="Y131" s="39"/>
      <c r="Z131" s="39"/>
      <c r="AA131" s="39"/>
      <c r="AB131" s="39"/>
      <c r="AC131" s="39"/>
      <c r="AD131" s="39"/>
      <c r="AE131" s="39"/>
      <c r="AT131" s="18" t="s">
        <v>282</v>
      </c>
      <c r="AU131" s="18" t="s">
        <v>82</v>
      </c>
    </row>
    <row r="132" s="2" customFormat="1" ht="24.15" customHeight="1">
      <c r="A132" s="39"/>
      <c r="B132" s="40"/>
      <c r="C132" s="213" t="s">
        <v>411</v>
      </c>
      <c r="D132" s="213" t="s">
        <v>247</v>
      </c>
      <c r="E132" s="214" t="s">
        <v>4363</v>
      </c>
      <c r="F132" s="215" t="s">
        <v>4364</v>
      </c>
      <c r="G132" s="216" t="s">
        <v>250</v>
      </c>
      <c r="H132" s="217">
        <v>5</v>
      </c>
      <c r="I132" s="218"/>
      <c r="J132" s="219">
        <f>ROUND(I132*H132,2)</f>
        <v>0</v>
      </c>
      <c r="K132" s="215" t="s">
        <v>251</v>
      </c>
      <c r="L132" s="45"/>
      <c r="M132" s="220" t="s">
        <v>19</v>
      </c>
      <c r="N132" s="221" t="s">
        <v>44</v>
      </c>
      <c r="O132" s="85"/>
      <c r="P132" s="222">
        <f>O132*H132</f>
        <v>0</v>
      </c>
      <c r="Q132" s="222">
        <v>0.10095</v>
      </c>
      <c r="R132" s="222">
        <f>Q132*H132</f>
        <v>0.50475000000000003</v>
      </c>
      <c r="S132" s="222">
        <v>0</v>
      </c>
      <c r="T132" s="223">
        <f>S132*H132</f>
        <v>0</v>
      </c>
      <c r="U132" s="39"/>
      <c r="V132" s="39"/>
      <c r="W132" s="39"/>
      <c r="X132" s="39"/>
      <c r="Y132" s="39"/>
      <c r="Z132" s="39"/>
      <c r="AA132" s="39"/>
      <c r="AB132" s="39"/>
      <c r="AC132" s="39"/>
      <c r="AD132" s="39"/>
      <c r="AE132" s="39"/>
      <c r="AR132" s="224" t="s">
        <v>264</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264</v>
      </c>
      <c r="BM132" s="224" t="s">
        <v>5115</v>
      </c>
    </row>
    <row r="133" s="2" customFormat="1">
      <c r="A133" s="39"/>
      <c r="B133" s="40"/>
      <c r="C133" s="41"/>
      <c r="D133" s="226" t="s">
        <v>254</v>
      </c>
      <c r="E133" s="41"/>
      <c r="F133" s="227" t="s">
        <v>4366</v>
      </c>
      <c r="G133" s="41"/>
      <c r="H133" s="41"/>
      <c r="I133" s="228"/>
      <c r="J133" s="41"/>
      <c r="K133" s="41"/>
      <c r="L133" s="45"/>
      <c r="M133" s="229"/>
      <c r="N133" s="230"/>
      <c r="O133" s="85"/>
      <c r="P133" s="85"/>
      <c r="Q133" s="85"/>
      <c r="R133" s="85"/>
      <c r="S133" s="85"/>
      <c r="T133" s="86"/>
      <c r="U133" s="39"/>
      <c r="V133" s="39"/>
      <c r="W133" s="39"/>
      <c r="X133" s="39"/>
      <c r="Y133" s="39"/>
      <c r="Z133" s="39"/>
      <c r="AA133" s="39"/>
      <c r="AB133" s="39"/>
      <c r="AC133" s="39"/>
      <c r="AD133" s="39"/>
      <c r="AE133" s="39"/>
      <c r="AT133" s="18" t="s">
        <v>254</v>
      </c>
      <c r="AU133" s="18" t="s">
        <v>82</v>
      </c>
    </row>
    <row r="134" s="2" customFormat="1" ht="37.8" customHeight="1">
      <c r="A134" s="39"/>
      <c r="B134" s="40"/>
      <c r="C134" s="213" t="s">
        <v>416</v>
      </c>
      <c r="D134" s="213" t="s">
        <v>247</v>
      </c>
      <c r="E134" s="214" t="s">
        <v>4980</v>
      </c>
      <c r="F134" s="215" t="s">
        <v>4981</v>
      </c>
      <c r="G134" s="216" t="s">
        <v>339</v>
      </c>
      <c r="H134" s="217">
        <v>12</v>
      </c>
      <c r="I134" s="218"/>
      <c r="J134" s="219">
        <f>ROUND(I134*H134,2)</f>
        <v>0</v>
      </c>
      <c r="K134" s="215" t="s">
        <v>251</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80</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80</v>
      </c>
      <c r="BM134" s="224" t="s">
        <v>5116</v>
      </c>
    </row>
    <row r="135" s="2" customFormat="1">
      <c r="A135" s="39"/>
      <c r="B135" s="40"/>
      <c r="C135" s="41"/>
      <c r="D135" s="226" t="s">
        <v>254</v>
      </c>
      <c r="E135" s="41"/>
      <c r="F135" s="227" t="s">
        <v>4983</v>
      </c>
      <c r="G135" s="41"/>
      <c r="H135" s="41"/>
      <c r="I135" s="228"/>
      <c r="J135" s="41"/>
      <c r="K135" s="41"/>
      <c r="L135" s="45"/>
      <c r="M135" s="229"/>
      <c r="N135" s="230"/>
      <c r="O135" s="85"/>
      <c r="P135" s="85"/>
      <c r="Q135" s="85"/>
      <c r="R135" s="85"/>
      <c r="S135" s="85"/>
      <c r="T135" s="86"/>
      <c r="U135" s="39"/>
      <c r="V135" s="39"/>
      <c r="W135" s="39"/>
      <c r="X135" s="39"/>
      <c r="Y135" s="39"/>
      <c r="Z135" s="39"/>
      <c r="AA135" s="39"/>
      <c r="AB135" s="39"/>
      <c r="AC135" s="39"/>
      <c r="AD135" s="39"/>
      <c r="AE135" s="39"/>
      <c r="AT135" s="18" t="s">
        <v>254</v>
      </c>
      <c r="AU135" s="18" t="s">
        <v>82</v>
      </c>
    </row>
    <row r="136" s="2" customFormat="1" ht="33" customHeight="1">
      <c r="A136" s="39"/>
      <c r="B136" s="40"/>
      <c r="C136" s="213" t="s">
        <v>420</v>
      </c>
      <c r="D136" s="213" t="s">
        <v>247</v>
      </c>
      <c r="E136" s="214" t="s">
        <v>4984</v>
      </c>
      <c r="F136" s="215" t="s">
        <v>4985</v>
      </c>
      <c r="G136" s="216" t="s">
        <v>339</v>
      </c>
      <c r="H136" s="217">
        <v>12</v>
      </c>
      <c r="I136" s="218"/>
      <c r="J136" s="219">
        <f>ROUND(I136*H136,2)</f>
        <v>0</v>
      </c>
      <c r="K136" s="215" t="s">
        <v>251</v>
      </c>
      <c r="L136" s="45"/>
      <c r="M136" s="220" t="s">
        <v>19</v>
      </c>
      <c r="N136" s="221" t="s">
        <v>44</v>
      </c>
      <c r="O136" s="85"/>
      <c r="P136" s="222">
        <f>O136*H136</f>
        <v>0</v>
      </c>
      <c r="Q136" s="222">
        <v>0</v>
      </c>
      <c r="R136" s="222">
        <f>Q136*H136</f>
        <v>0</v>
      </c>
      <c r="S136" s="222">
        <v>0.35199999999999998</v>
      </c>
      <c r="T136" s="223">
        <f>S136*H136</f>
        <v>4.2240000000000002</v>
      </c>
      <c r="U136" s="39"/>
      <c r="V136" s="39"/>
      <c r="W136" s="39"/>
      <c r="X136" s="39"/>
      <c r="Y136" s="39"/>
      <c r="Z136" s="39"/>
      <c r="AA136" s="39"/>
      <c r="AB136" s="39"/>
      <c r="AC136" s="39"/>
      <c r="AD136" s="39"/>
      <c r="AE136" s="39"/>
      <c r="AR136" s="224" t="s">
        <v>80</v>
      </c>
      <c r="AT136" s="224" t="s">
        <v>247</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80</v>
      </c>
      <c r="BM136" s="224" t="s">
        <v>5117</v>
      </c>
    </row>
    <row r="137" s="2" customFormat="1">
      <c r="A137" s="39"/>
      <c r="B137" s="40"/>
      <c r="C137" s="41"/>
      <c r="D137" s="226" t="s">
        <v>254</v>
      </c>
      <c r="E137" s="41"/>
      <c r="F137" s="227" t="s">
        <v>4987</v>
      </c>
      <c r="G137" s="41"/>
      <c r="H137" s="41"/>
      <c r="I137" s="228"/>
      <c r="J137" s="41"/>
      <c r="K137" s="41"/>
      <c r="L137" s="45"/>
      <c r="M137" s="229"/>
      <c r="N137" s="230"/>
      <c r="O137" s="85"/>
      <c r="P137" s="85"/>
      <c r="Q137" s="85"/>
      <c r="R137" s="85"/>
      <c r="S137" s="85"/>
      <c r="T137" s="86"/>
      <c r="U137" s="39"/>
      <c r="V137" s="39"/>
      <c r="W137" s="39"/>
      <c r="X137" s="39"/>
      <c r="Y137" s="39"/>
      <c r="Z137" s="39"/>
      <c r="AA137" s="39"/>
      <c r="AB137" s="39"/>
      <c r="AC137" s="39"/>
      <c r="AD137" s="39"/>
      <c r="AE137" s="39"/>
      <c r="AT137" s="18" t="s">
        <v>254</v>
      </c>
      <c r="AU137" s="18" t="s">
        <v>82</v>
      </c>
    </row>
    <row r="138" s="2" customFormat="1" ht="24.15" customHeight="1">
      <c r="A138" s="39"/>
      <c r="B138" s="40"/>
      <c r="C138" s="213" t="s">
        <v>424</v>
      </c>
      <c r="D138" s="213" t="s">
        <v>247</v>
      </c>
      <c r="E138" s="214" t="s">
        <v>4988</v>
      </c>
      <c r="F138" s="215" t="s">
        <v>4989</v>
      </c>
      <c r="G138" s="216" t="s">
        <v>250</v>
      </c>
      <c r="H138" s="217">
        <v>5</v>
      </c>
      <c r="I138" s="218"/>
      <c r="J138" s="219">
        <f>ROUND(I138*H138,2)</f>
        <v>0</v>
      </c>
      <c r="K138" s="215" t="s">
        <v>251</v>
      </c>
      <c r="L138" s="45"/>
      <c r="M138" s="220" t="s">
        <v>19</v>
      </c>
      <c r="N138" s="221" t="s">
        <v>44</v>
      </c>
      <c r="O138" s="85"/>
      <c r="P138" s="222">
        <f>O138*H138</f>
        <v>0</v>
      </c>
      <c r="Q138" s="222">
        <v>0</v>
      </c>
      <c r="R138" s="222">
        <f>Q138*H138</f>
        <v>0</v>
      </c>
      <c r="S138" s="222">
        <v>0.20000000000000001</v>
      </c>
      <c r="T138" s="223">
        <f>S138*H138</f>
        <v>1</v>
      </c>
      <c r="U138" s="39"/>
      <c r="V138" s="39"/>
      <c r="W138" s="39"/>
      <c r="X138" s="39"/>
      <c r="Y138" s="39"/>
      <c r="Z138" s="39"/>
      <c r="AA138" s="39"/>
      <c r="AB138" s="39"/>
      <c r="AC138" s="39"/>
      <c r="AD138" s="39"/>
      <c r="AE138" s="39"/>
      <c r="AR138" s="224" t="s">
        <v>279</v>
      </c>
      <c r="AT138" s="224" t="s">
        <v>247</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5118</v>
      </c>
    </row>
    <row r="139" s="2" customFormat="1">
      <c r="A139" s="39"/>
      <c r="B139" s="40"/>
      <c r="C139" s="41"/>
      <c r="D139" s="226" t="s">
        <v>254</v>
      </c>
      <c r="E139" s="41"/>
      <c r="F139" s="227" t="s">
        <v>4991</v>
      </c>
      <c r="G139" s="41"/>
      <c r="H139" s="41"/>
      <c r="I139" s="228"/>
      <c r="J139" s="41"/>
      <c r="K139" s="41"/>
      <c r="L139" s="45"/>
      <c r="M139" s="284"/>
      <c r="N139" s="285"/>
      <c r="O139" s="280"/>
      <c r="P139" s="280"/>
      <c r="Q139" s="280"/>
      <c r="R139" s="280"/>
      <c r="S139" s="280"/>
      <c r="T139" s="286"/>
      <c r="U139" s="39"/>
      <c r="V139" s="39"/>
      <c r="W139" s="39"/>
      <c r="X139" s="39"/>
      <c r="Y139" s="39"/>
      <c r="Z139" s="39"/>
      <c r="AA139" s="39"/>
      <c r="AB139" s="39"/>
      <c r="AC139" s="39"/>
      <c r="AD139" s="39"/>
      <c r="AE139" s="39"/>
      <c r="AT139" s="18" t="s">
        <v>254</v>
      </c>
      <c r="AU139" s="18" t="s">
        <v>82</v>
      </c>
    </row>
    <row r="140" s="2" customFormat="1" ht="6.96" customHeight="1">
      <c r="A140" s="39"/>
      <c r="B140" s="60"/>
      <c r="C140" s="61"/>
      <c r="D140" s="61"/>
      <c r="E140" s="61"/>
      <c r="F140" s="61"/>
      <c r="G140" s="61"/>
      <c r="H140" s="61"/>
      <c r="I140" s="61"/>
      <c r="J140" s="61"/>
      <c r="K140" s="61"/>
      <c r="L140" s="45"/>
      <c r="M140" s="39"/>
      <c r="O140" s="39"/>
      <c r="P140" s="39"/>
      <c r="Q140" s="39"/>
      <c r="R140" s="39"/>
      <c r="S140" s="39"/>
      <c r="T140" s="39"/>
      <c r="U140" s="39"/>
      <c r="V140" s="39"/>
      <c r="W140" s="39"/>
      <c r="X140" s="39"/>
      <c r="Y140" s="39"/>
      <c r="Z140" s="39"/>
      <c r="AA140" s="39"/>
      <c r="AB140" s="39"/>
      <c r="AC140" s="39"/>
      <c r="AD140" s="39"/>
      <c r="AE140" s="39"/>
    </row>
  </sheetData>
  <sheetProtection sheet="1" autoFilter="0" formatColumns="0" formatRows="0" objects="1" scenarios="1" spinCount="100000" saltValue="1XlHdFceyi3CjWIVQx7oiIsHDX+AAqq51K96WxP4GkShnFXWM7LuZb75YPFcghM5ExS+W6PPce5mt8c+yRQ9Xg==" hashValue="KabS739BEeXKP3Crl4fh7IxsO5hmXdxIDVOmwQ/55FCGdC2air2tKUr8CtCn512Ta7qtVN7qM0aX9KMEmfgZGQ==" algorithmName="SHA-512" password="CC35"/>
  <autoFilter ref="C87:K13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141721215"/>
    <hyperlink ref="F95" r:id="rId2" display="https://podminky.urs.cz/item/CS_URS_2026_01/460131114"/>
    <hyperlink ref="F100" r:id="rId3" display="https://podminky.urs.cz/item/CS_URS_2026_01/460391124"/>
    <hyperlink ref="F102" r:id="rId4" display="https://podminky.urs.cz/item/CS_URS_2026_01/460161313"/>
    <hyperlink ref="F105" r:id="rId5" display="https://podminky.urs.cz/item/CS_URS_2026_01/460431333"/>
    <hyperlink ref="F108" r:id="rId6" display="https://podminky.urs.cz/item/CS_URS_2026_01/460661112"/>
    <hyperlink ref="F113" r:id="rId7" display="https://podminky.urs.cz/item/CS_URS_2026_01/871143202"/>
    <hyperlink ref="F117" r:id="rId8" display="https://podminky.urs.cz/item/CS_URS_2026_01/181951114"/>
    <hyperlink ref="F124" r:id="rId9" display="https://podminky.urs.cz/item/CS_URS_2026_01/460871145"/>
    <hyperlink ref="F129" r:id="rId10" display="https://podminky.urs.cz/item/CS_URS_2026_01/460921222"/>
    <hyperlink ref="F133" r:id="rId11" display="https://podminky.urs.cz/item/CS_URS_2026_01/916331112"/>
    <hyperlink ref="F135" r:id="rId12" display="https://podminky.urs.cz/item/CS_URS_2026_01/460911122"/>
    <hyperlink ref="F137" r:id="rId13" display="https://podminky.urs.cz/item/CS_URS_2026_01/468022221"/>
    <hyperlink ref="F139" r:id="rId14" display="https://podminky.urs.cz/item/CS_URS_2026_01/4680312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5006</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ROUND((SUM(BE87:BE112)),  2)</f>
        <v>0</v>
      </c>
      <c r="G35" s="39"/>
      <c r="H35" s="39"/>
      <c r="I35" s="158">
        <v>0.20999999999999999</v>
      </c>
      <c r="J35" s="157">
        <f>ROUND(((SUM(BE87:BE112))*I35),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ROUND((SUM(BF87:BF112)),  2)</f>
        <v>0</v>
      </c>
      <c r="G36" s="39"/>
      <c r="H36" s="39"/>
      <c r="I36" s="158">
        <v>0.12</v>
      </c>
      <c r="J36" s="157">
        <f>ROUND(((SUM(BF87:BF112))*I36),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ROUND((SUM(BG87:BG112)),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ROUND((SUM(BH87:BH112)),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ROUND((SUM(BI87:BI112)),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5006</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4728</v>
      </c>
      <c r="E64" s="178"/>
      <c r="F64" s="178"/>
      <c r="G64" s="178"/>
      <c r="H64" s="178"/>
      <c r="I64" s="178"/>
      <c r="J64" s="179">
        <f>J88</f>
        <v>0</v>
      </c>
      <c r="K64" s="176"/>
      <c r="L64" s="180"/>
      <c r="S64" s="9"/>
      <c r="T64" s="9"/>
      <c r="U64" s="9"/>
      <c r="V64" s="9"/>
      <c r="W64" s="9"/>
      <c r="X64" s="9"/>
      <c r="Y64" s="9"/>
      <c r="Z64" s="9"/>
      <c r="AA64" s="9"/>
      <c r="AB64" s="9"/>
      <c r="AC64" s="9"/>
      <c r="AD64" s="9"/>
      <c r="AE64" s="9"/>
    </row>
    <row r="65" hidden="1" s="10" customFormat="1" ht="19.92" customHeight="1">
      <c r="A65" s="10"/>
      <c r="B65" s="181"/>
      <c r="C65" s="126"/>
      <c r="D65" s="182" t="s">
        <v>5119</v>
      </c>
      <c r="E65" s="183"/>
      <c r="F65" s="183"/>
      <c r="G65" s="183"/>
      <c r="H65" s="183"/>
      <c r="I65" s="183"/>
      <c r="J65" s="184">
        <f>J89</f>
        <v>0</v>
      </c>
      <c r="K65" s="126"/>
      <c r="L65" s="185"/>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5"/>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5"/>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5"/>
      <c r="S71" s="39"/>
      <c r="T71" s="39"/>
      <c r="U71" s="39"/>
      <c r="V71" s="39"/>
      <c r="W71" s="39"/>
      <c r="X71" s="39"/>
      <c r="Y71" s="39"/>
      <c r="Z71" s="39"/>
      <c r="AA71" s="39"/>
      <c r="AB71" s="39"/>
      <c r="AC71" s="39"/>
      <c r="AD71" s="39"/>
      <c r="AE71" s="39"/>
    </row>
    <row r="72" s="2" customFormat="1" ht="24.96" customHeight="1">
      <c r="A72" s="39"/>
      <c r="B72" s="40"/>
      <c r="C72" s="24" t="s">
        <v>228</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170" t="str">
        <f>E7</f>
        <v>Oprava zabezpečovacího zařízení v ŽST Doudleby n. O.</v>
      </c>
      <c r="F75" s="33"/>
      <c r="G75" s="33"/>
      <c r="H75" s="33"/>
      <c r="I75" s="41"/>
      <c r="J75" s="41"/>
      <c r="K75" s="41"/>
      <c r="L75" s="145"/>
      <c r="S75" s="39"/>
      <c r="T75" s="39"/>
      <c r="U75" s="39"/>
      <c r="V75" s="39"/>
      <c r="W75" s="39"/>
      <c r="X75" s="39"/>
      <c r="Y75" s="39"/>
      <c r="Z75" s="39"/>
      <c r="AA75" s="39"/>
      <c r="AB75" s="39"/>
      <c r="AC75" s="39"/>
      <c r="AD75" s="39"/>
      <c r="AE75" s="39"/>
    </row>
    <row r="76" s="1" customFormat="1" ht="12" customHeight="1">
      <c r="B76" s="22"/>
      <c r="C76" s="33" t="s">
        <v>217</v>
      </c>
      <c r="D76" s="23"/>
      <c r="E76" s="23"/>
      <c r="F76" s="23"/>
      <c r="G76" s="23"/>
      <c r="H76" s="23"/>
      <c r="I76" s="23"/>
      <c r="J76" s="23"/>
      <c r="K76" s="23"/>
      <c r="L76" s="21"/>
    </row>
    <row r="77" s="2" customFormat="1" ht="16.5" customHeight="1">
      <c r="A77" s="39"/>
      <c r="B77" s="40"/>
      <c r="C77" s="41"/>
      <c r="D77" s="41"/>
      <c r="E77" s="170" t="s">
        <v>5006</v>
      </c>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219</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70" t="str">
        <f>E11</f>
        <v>R04 - ON</v>
      </c>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ŽST Doudleby nad Orlicí</v>
      </c>
      <c r="G81" s="41"/>
      <c r="H81" s="41"/>
      <c r="I81" s="33" t="s">
        <v>23</v>
      </c>
      <c r="J81" s="73" t="str">
        <f>IF(J14="","",J14)</f>
        <v>23. 6. 2026</v>
      </c>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Správa železnic, státní organizace, OŘ HK</v>
      </c>
      <c r="G83" s="41"/>
      <c r="H83" s="41"/>
      <c r="I83" s="33" t="s">
        <v>31</v>
      </c>
      <c r="J83" s="37" t="str">
        <f>E23</f>
        <v>Signal Projekt, s.r.o.</v>
      </c>
      <c r="K83" s="41"/>
      <c r="L83" s="145"/>
      <c r="S83" s="39"/>
      <c r="T83" s="39"/>
      <c r="U83" s="39"/>
      <c r="V83" s="39"/>
      <c r="W83" s="39"/>
      <c r="X83" s="39"/>
      <c r="Y83" s="39"/>
      <c r="Z83" s="39"/>
      <c r="AA83" s="39"/>
      <c r="AB83" s="39"/>
      <c r="AC83" s="39"/>
      <c r="AD83" s="39"/>
      <c r="AE83" s="39"/>
    </row>
    <row r="84" s="2" customFormat="1" ht="15.15" customHeight="1">
      <c r="A84" s="39"/>
      <c r="B84" s="40"/>
      <c r="C84" s="33" t="s">
        <v>29</v>
      </c>
      <c r="D84" s="41"/>
      <c r="E84" s="41"/>
      <c r="F84" s="28" t="str">
        <f>IF(E20="","",E20)</f>
        <v>Vyplň údaj</v>
      </c>
      <c r="G84" s="41"/>
      <c r="H84" s="41"/>
      <c r="I84" s="33" t="s">
        <v>35</v>
      </c>
      <c r="J84" s="37" t="str">
        <f>E26</f>
        <v>Martin Vánský</v>
      </c>
      <c r="K84" s="41"/>
      <c r="L84" s="145"/>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11" customFormat="1" ht="29.28" customHeight="1">
      <c r="A86" s="186"/>
      <c r="B86" s="187"/>
      <c r="C86" s="188" t="s">
        <v>229</v>
      </c>
      <c r="D86" s="189" t="s">
        <v>58</v>
      </c>
      <c r="E86" s="189" t="s">
        <v>54</v>
      </c>
      <c r="F86" s="189" t="s">
        <v>55</v>
      </c>
      <c r="G86" s="189" t="s">
        <v>230</v>
      </c>
      <c r="H86" s="189" t="s">
        <v>231</v>
      </c>
      <c r="I86" s="189" t="s">
        <v>232</v>
      </c>
      <c r="J86" s="189" t="s">
        <v>223</v>
      </c>
      <c r="K86" s="190" t="s">
        <v>233</v>
      </c>
      <c r="L86" s="191"/>
      <c r="M86" s="93" t="s">
        <v>19</v>
      </c>
      <c r="N86" s="94" t="s">
        <v>43</v>
      </c>
      <c r="O86" s="94" t="s">
        <v>234</v>
      </c>
      <c r="P86" s="94" t="s">
        <v>235</v>
      </c>
      <c r="Q86" s="94" t="s">
        <v>236</v>
      </c>
      <c r="R86" s="94" t="s">
        <v>237</v>
      </c>
      <c r="S86" s="94" t="s">
        <v>238</v>
      </c>
      <c r="T86" s="95" t="s">
        <v>239</v>
      </c>
      <c r="U86" s="186"/>
      <c r="V86" s="186"/>
      <c r="W86" s="186"/>
      <c r="X86" s="186"/>
      <c r="Y86" s="186"/>
      <c r="Z86" s="186"/>
      <c r="AA86" s="186"/>
      <c r="AB86" s="186"/>
      <c r="AC86" s="186"/>
      <c r="AD86" s="186"/>
      <c r="AE86" s="186"/>
    </row>
    <row r="87" s="2" customFormat="1" ht="22.8" customHeight="1">
      <c r="A87" s="39"/>
      <c r="B87" s="40"/>
      <c r="C87" s="100" t="s">
        <v>240</v>
      </c>
      <c r="D87" s="41"/>
      <c r="E87" s="41"/>
      <c r="F87" s="41"/>
      <c r="G87" s="41"/>
      <c r="H87" s="41"/>
      <c r="I87" s="41"/>
      <c r="J87" s="192">
        <f>BK87</f>
        <v>0</v>
      </c>
      <c r="K87" s="41"/>
      <c r="L87" s="45"/>
      <c r="M87" s="96"/>
      <c r="N87" s="193"/>
      <c r="O87" s="97"/>
      <c r="P87" s="194">
        <f>P88</f>
        <v>0</v>
      </c>
      <c r="Q87" s="97"/>
      <c r="R87" s="194">
        <f>R88</f>
        <v>0</v>
      </c>
      <c r="S87" s="97"/>
      <c r="T87" s="195">
        <f>T88</f>
        <v>0</v>
      </c>
      <c r="U87" s="39"/>
      <c r="V87" s="39"/>
      <c r="W87" s="39"/>
      <c r="X87" s="39"/>
      <c r="Y87" s="39"/>
      <c r="Z87" s="39"/>
      <c r="AA87" s="39"/>
      <c r="AB87" s="39"/>
      <c r="AC87" s="39"/>
      <c r="AD87" s="39"/>
      <c r="AE87" s="39"/>
      <c r="AT87" s="18" t="s">
        <v>72</v>
      </c>
      <c r="AU87" s="18" t="s">
        <v>224</v>
      </c>
      <c r="BK87" s="196">
        <f>BK88</f>
        <v>0</v>
      </c>
    </row>
    <row r="88" s="12" customFormat="1" ht="25.92" customHeight="1">
      <c r="A88" s="12"/>
      <c r="B88" s="197"/>
      <c r="C88" s="198"/>
      <c r="D88" s="199" t="s">
        <v>72</v>
      </c>
      <c r="E88" s="200" t="s">
        <v>607</v>
      </c>
      <c r="F88" s="200" t="s">
        <v>607</v>
      </c>
      <c r="G88" s="198"/>
      <c r="H88" s="198"/>
      <c r="I88" s="201"/>
      <c r="J88" s="202">
        <f>BK88</f>
        <v>0</v>
      </c>
      <c r="K88" s="198"/>
      <c r="L88" s="203"/>
      <c r="M88" s="204"/>
      <c r="N88" s="205"/>
      <c r="O88" s="205"/>
      <c r="P88" s="206">
        <f>P89</f>
        <v>0</v>
      </c>
      <c r="Q88" s="205"/>
      <c r="R88" s="206">
        <f>R89</f>
        <v>0</v>
      </c>
      <c r="S88" s="205"/>
      <c r="T88" s="207">
        <f>T89</f>
        <v>0</v>
      </c>
      <c r="U88" s="12"/>
      <c r="V88" s="12"/>
      <c r="W88" s="12"/>
      <c r="X88" s="12"/>
      <c r="Y88" s="12"/>
      <c r="Z88" s="12"/>
      <c r="AA88" s="12"/>
      <c r="AB88" s="12"/>
      <c r="AC88" s="12"/>
      <c r="AD88" s="12"/>
      <c r="AE88" s="12"/>
      <c r="AR88" s="208" t="s">
        <v>264</v>
      </c>
      <c r="AT88" s="209" t="s">
        <v>72</v>
      </c>
      <c r="AU88" s="209" t="s">
        <v>73</v>
      </c>
      <c r="AY88" s="208" t="s">
        <v>244</v>
      </c>
      <c r="BK88" s="210">
        <f>BK89</f>
        <v>0</v>
      </c>
    </row>
    <row r="89" s="12" customFormat="1" ht="22.8" customHeight="1">
      <c r="A89" s="12"/>
      <c r="B89" s="197"/>
      <c r="C89" s="198"/>
      <c r="D89" s="199" t="s">
        <v>72</v>
      </c>
      <c r="E89" s="211" t="s">
        <v>5120</v>
      </c>
      <c r="F89" s="211" t="s">
        <v>5121</v>
      </c>
      <c r="G89" s="198"/>
      <c r="H89" s="198"/>
      <c r="I89" s="201"/>
      <c r="J89" s="212">
        <f>BK89</f>
        <v>0</v>
      </c>
      <c r="K89" s="198"/>
      <c r="L89" s="203"/>
      <c r="M89" s="204"/>
      <c r="N89" s="205"/>
      <c r="O89" s="205"/>
      <c r="P89" s="206">
        <f>SUM(P90:P112)</f>
        <v>0</v>
      </c>
      <c r="Q89" s="205"/>
      <c r="R89" s="206">
        <f>SUM(R90:R112)</f>
        <v>0</v>
      </c>
      <c r="S89" s="205"/>
      <c r="T89" s="207">
        <f>SUM(T90:T112)</f>
        <v>0</v>
      </c>
      <c r="U89" s="12"/>
      <c r="V89" s="12"/>
      <c r="W89" s="12"/>
      <c r="X89" s="12"/>
      <c r="Y89" s="12"/>
      <c r="Z89" s="12"/>
      <c r="AA89" s="12"/>
      <c r="AB89" s="12"/>
      <c r="AC89" s="12"/>
      <c r="AD89" s="12"/>
      <c r="AE89" s="12"/>
      <c r="AR89" s="208" t="s">
        <v>264</v>
      </c>
      <c r="AT89" s="209" t="s">
        <v>72</v>
      </c>
      <c r="AU89" s="209" t="s">
        <v>80</v>
      </c>
      <c r="AY89" s="208" t="s">
        <v>244</v>
      </c>
      <c r="BK89" s="210">
        <f>SUM(BK90:BK112)</f>
        <v>0</v>
      </c>
    </row>
    <row r="90" s="2" customFormat="1" ht="21.75" customHeight="1">
      <c r="A90" s="39"/>
      <c r="B90" s="40"/>
      <c r="C90" s="213" t="s">
        <v>80</v>
      </c>
      <c r="D90" s="213" t="s">
        <v>247</v>
      </c>
      <c r="E90" s="214" t="s">
        <v>3349</v>
      </c>
      <c r="F90" s="215" t="s">
        <v>3350</v>
      </c>
      <c r="G90" s="216" t="s">
        <v>258</v>
      </c>
      <c r="H90" s="217">
        <v>1</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391</v>
      </c>
      <c r="AT90" s="224" t="s">
        <v>247</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5122</v>
      </c>
    </row>
    <row r="91" s="2" customFormat="1" ht="16.5" customHeight="1">
      <c r="A91" s="39"/>
      <c r="B91" s="40"/>
      <c r="C91" s="213" t="s">
        <v>82</v>
      </c>
      <c r="D91" s="213" t="s">
        <v>247</v>
      </c>
      <c r="E91" s="214" t="s">
        <v>5123</v>
      </c>
      <c r="F91" s="215" t="s">
        <v>5124</v>
      </c>
      <c r="G91" s="216" t="s">
        <v>258</v>
      </c>
      <c r="H91" s="217">
        <v>3</v>
      </c>
      <c r="I91" s="218"/>
      <c r="J91" s="219">
        <f>ROUND(I91*H91,2)</f>
        <v>0</v>
      </c>
      <c r="K91" s="215" t="s">
        <v>359</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391</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391</v>
      </c>
      <c r="BM91" s="224" t="s">
        <v>5125</v>
      </c>
    </row>
    <row r="92" s="2" customFormat="1" ht="16.5" customHeight="1">
      <c r="A92" s="39"/>
      <c r="B92" s="40"/>
      <c r="C92" s="213" t="s">
        <v>243</v>
      </c>
      <c r="D92" s="213" t="s">
        <v>247</v>
      </c>
      <c r="E92" s="214" t="s">
        <v>4701</v>
      </c>
      <c r="F92" s="215" t="s">
        <v>4702</v>
      </c>
      <c r="G92" s="216" t="s">
        <v>258</v>
      </c>
      <c r="H92" s="217">
        <v>1</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391</v>
      </c>
      <c r="AT92" s="224" t="s">
        <v>247</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391</v>
      </c>
      <c r="BM92" s="224" t="s">
        <v>5126</v>
      </c>
    </row>
    <row r="93" s="2" customFormat="1" ht="24.15" customHeight="1">
      <c r="A93" s="39"/>
      <c r="B93" s="40"/>
      <c r="C93" s="213" t="s">
        <v>264</v>
      </c>
      <c r="D93" s="213" t="s">
        <v>247</v>
      </c>
      <c r="E93" s="214" t="s">
        <v>5127</v>
      </c>
      <c r="F93" s="215" t="s">
        <v>5128</v>
      </c>
      <c r="G93" s="216" t="s">
        <v>258</v>
      </c>
      <c r="H93" s="217">
        <v>3</v>
      </c>
      <c r="I93" s="218"/>
      <c r="J93" s="219">
        <f>ROUND(I93*H93,2)</f>
        <v>0</v>
      </c>
      <c r="K93" s="215" t="s">
        <v>359</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391</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391</v>
      </c>
      <c r="BM93" s="224" t="s">
        <v>5129</v>
      </c>
    </row>
    <row r="94" s="2" customFormat="1">
      <c r="A94" s="39"/>
      <c r="B94" s="40"/>
      <c r="C94" s="41"/>
      <c r="D94" s="241" t="s">
        <v>282</v>
      </c>
      <c r="E94" s="41"/>
      <c r="F94" s="242" t="s">
        <v>5130</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282</v>
      </c>
      <c r="AU94" s="18" t="s">
        <v>82</v>
      </c>
    </row>
    <row r="95" s="2" customFormat="1" ht="55.5" customHeight="1">
      <c r="A95" s="39"/>
      <c r="B95" s="40"/>
      <c r="C95" s="213" t="s">
        <v>269</v>
      </c>
      <c r="D95" s="213" t="s">
        <v>247</v>
      </c>
      <c r="E95" s="214" t="s">
        <v>2047</v>
      </c>
      <c r="F95" s="215" t="s">
        <v>2048</v>
      </c>
      <c r="G95" s="216" t="s">
        <v>730</v>
      </c>
      <c r="H95" s="217">
        <v>111.15000000000001</v>
      </c>
      <c r="I95" s="218"/>
      <c r="J95" s="219">
        <f>ROUND(I95*H95,2)</f>
        <v>0</v>
      </c>
      <c r="K95" s="215" t="s">
        <v>359</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1925</v>
      </c>
      <c r="AT95" s="224" t="s">
        <v>247</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1925</v>
      </c>
      <c r="BM95" s="224" t="s">
        <v>5131</v>
      </c>
    </row>
    <row r="96" s="2" customFormat="1">
      <c r="A96" s="39"/>
      <c r="B96" s="40"/>
      <c r="C96" s="41"/>
      <c r="D96" s="241" t="s">
        <v>282</v>
      </c>
      <c r="E96" s="41"/>
      <c r="F96" s="242" t="s">
        <v>3366</v>
      </c>
      <c r="G96" s="41"/>
      <c r="H96" s="41"/>
      <c r="I96" s="228"/>
      <c r="J96" s="41"/>
      <c r="K96" s="41"/>
      <c r="L96" s="45"/>
      <c r="M96" s="229"/>
      <c r="N96" s="230"/>
      <c r="O96" s="85"/>
      <c r="P96" s="85"/>
      <c r="Q96" s="85"/>
      <c r="R96" s="85"/>
      <c r="S96" s="85"/>
      <c r="T96" s="86"/>
      <c r="U96" s="39"/>
      <c r="V96" s="39"/>
      <c r="W96" s="39"/>
      <c r="X96" s="39"/>
      <c r="Y96" s="39"/>
      <c r="Z96" s="39"/>
      <c r="AA96" s="39"/>
      <c r="AB96" s="39"/>
      <c r="AC96" s="39"/>
      <c r="AD96" s="39"/>
      <c r="AE96" s="39"/>
      <c r="AT96" s="18" t="s">
        <v>282</v>
      </c>
      <c r="AU96" s="18" t="s">
        <v>82</v>
      </c>
    </row>
    <row r="97" s="13" customFormat="1">
      <c r="A97" s="13"/>
      <c r="B97" s="243"/>
      <c r="C97" s="244"/>
      <c r="D97" s="241" t="s">
        <v>284</v>
      </c>
      <c r="E97" s="245" t="s">
        <v>19</v>
      </c>
      <c r="F97" s="246" t="s">
        <v>5132</v>
      </c>
      <c r="G97" s="244"/>
      <c r="H97" s="245" t="s">
        <v>19</v>
      </c>
      <c r="I97" s="247"/>
      <c r="J97" s="244"/>
      <c r="K97" s="244"/>
      <c r="L97" s="248"/>
      <c r="M97" s="249"/>
      <c r="N97" s="250"/>
      <c r="O97" s="250"/>
      <c r="P97" s="250"/>
      <c r="Q97" s="250"/>
      <c r="R97" s="250"/>
      <c r="S97" s="250"/>
      <c r="T97" s="251"/>
      <c r="U97" s="13"/>
      <c r="V97" s="13"/>
      <c r="W97" s="13"/>
      <c r="X97" s="13"/>
      <c r="Y97" s="13"/>
      <c r="Z97" s="13"/>
      <c r="AA97" s="13"/>
      <c r="AB97" s="13"/>
      <c r="AC97" s="13"/>
      <c r="AD97" s="13"/>
      <c r="AE97" s="13"/>
      <c r="AT97" s="252" t="s">
        <v>284</v>
      </c>
      <c r="AU97" s="252" t="s">
        <v>82</v>
      </c>
      <c r="AV97" s="13" t="s">
        <v>80</v>
      </c>
      <c r="AW97" s="13" t="s">
        <v>34</v>
      </c>
      <c r="AX97" s="13" t="s">
        <v>73</v>
      </c>
      <c r="AY97" s="252" t="s">
        <v>244</v>
      </c>
    </row>
    <row r="98" s="14" customFormat="1">
      <c r="A98" s="14"/>
      <c r="B98" s="253"/>
      <c r="C98" s="254"/>
      <c r="D98" s="241" t="s">
        <v>284</v>
      </c>
      <c r="E98" s="255" t="s">
        <v>19</v>
      </c>
      <c r="F98" s="256" t="s">
        <v>5133</v>
      </c>
      <c r="G98" s="254"/>
      <c r="H98" s="257">
        <v>109.15000000000001</v>
      </c>
      <c r="I98" s="258"/>
      <c r="J98" s="254"/>
      <c r="K98" s="254"/>
      <c r="L98" s="259"/>
      <c r="M98" s="260"/>
      <c r="N98" s="261"/>
      <c r="O98" s="261"/>
      <c r="P98" s="261"/>
      <c r="Q98" s="261"/>
      <c r="R98" s="261"/>
      <c r="S98" s="261"/>
      <c r="T98" s="262"/>
      <c r="U98" s="14"/>
      <c r="V98" s="14"/>
      <c r="W98" s="14"/>
      <c r="X98" s="14"/>
      <c r="Y98" s="14"/>
      <c r="Z98" s="14"/>
      <c r="AA98" s="14"/>
      <c r="AB98" s="14"/>
      <c r="AC98" s="14"/>
      <c r="AD98" s="14"/>
      <c r="AE98" s="14"/>
      <c r="AT98" s="263" t="s">
        <v>284</v>
      </c>
      <c r="AU98" s="263" t="s">
        <v>82</v>
      </c>
      <c r="AV98" s="14" t="s">
        <v>82</v>
      </c>
      <c r="AW98" s="14" t="s">
        <v>34</v>
      </c>
      <c r="AX98" s="14" t="s">
        <v>73</v>
      </c>
      <c r="AY98" s="263" t="s">
        <v>244</v>
      </c>
    </row>
    <row r="99" s="13" customFormat="1">
      <c r="A99" s="13"/>
      <c r="B99" s="243"/>
      <c r="C99" s="244"/>
      <c r="D99" s="241" t="s">
        <v>284</v>
      </c>
      <c r="E99" s="245" t="s">
        <v>19</v>
      </c>
      <c r="F99" s="246" t="s">
        <v>4999</v>
      </c>
      <c r="G99" s="244"/>
      <c r="H99" s="245" t="s">
        <v>19</v>
      </c>
      <c r="I99" s="247"/>
      <c r="J99" s="244"/>
      <c r="K99" s="244"/>
      <c r="L99" s="248"/>
      <c r="M99" s="249"/>
      <c r="N99" s="250"/>
      <c r="O99" s="250"/>
      <c r="P99" s="250"/>
      <c r="Q99" s="250"/>
      <c r="R99" s="250"/>
      <c r="S99" s="250"/>
      <c r="T99" s="251"/>
      <c r="U99" s="13"/>
      <c r="V99" s="13"/>
      <c r="W99" s="13"/>
      <c r="X99" s="13"/>
      <c r="Y99" s="13"/>
      <c r="Z99" s="13"/>
      <c r="AA99" s="13"/>
      <c r="AB99" s="13"/>
      <c r="AC99" s="13"/>
      <c r="AD99" s="13"/>
      <c r="AE99" s="13"/>
      <c r="AT99" s="252" t="s">
        <v>284</v>
      </c>
      <c r="AU99" s="252" t="s">
        <v>82</v>
      </c>
      <c r="AV99" s="13" t="s">
        <v>80</v>
      </c>
      <c r="AW99" s="13" t="s">
        <v>34</v>
      </c>
      <c r="AX99" s="13" t="s">
        <v>73</v>
      </c>
      <c r="AY99" s="252" t="s">
        <v>244</v>
      </c>
    </row>
    <row r="100" s="14" customFormat="1">
      <c r="A100" s="14"/>
      <c r="B100" s="253"/>
      <c r="C100" s="254"/>
      <c r="D100" s="241" t="s">
        <v>284</v>
      </c>
      <c r="E100" s="255" t="s">
        <v>19</v>
      </c>
      <c r="F100" s="256" t="s">
        <v>82</v>
      </c>
      <c r="G100" s="254"/>
      <c r="H100" s="257">
        <v>2</v>
      </c>
      <c r="I100" s="258"/>
      <c r="J100" s="254"/>
      <c r="K100" s="254"/>
      <c r="L100" s="259"/>
      <c r="M100" s="260"/>
      <c r="N100" s="261"/>
      <c r="O100" s="261"/>
      <c r="P100" s="261"/>
      <c r="Q100" s="261"/>
      <c r="R100" s="261"/>
      <c r="S100" s="261"/>
      <c r="T100" s="262"/>
      <c r="U100" s="14"/>
      <c r="V100" s="14"/>
      <c r="W100" s="14"/>
      <c r="X100" s="14"/>
      <c r="Y100" s="14"/>
      <c r="Z100" s="14"/>
      <c r="AA100" s="14"/>
      <c r="AB100" s="14"/>
      <c r="AC100" s="14"/>
      <c r="AD100" s="14"/>
      <c r="AE100" s="14"/>
      <c r="AT100" s="263" t="s">
        <v>284</v>
      </c>
      <c r="AU100" s="263" t="s">
        <v>82</v>
      </c>
      <c r="AV100" s="14" t="s">
        <v>82</v>
      </c>
      <c r="AW100" s="14" t="s">
        <v>34</v>
      </c>
      <c r="AX100" s="14" t="s">
        <v>73</v>
      </c>
      <c r="AY100" s="263" t="s">
        <v>244</v>
      </c>
    </row>
    <row r="101" s="15" customFormat="1">
      <c r="A101" s="15"/>
      <c r="B101" s="264"/>
      <c r="C101" s="265"/>
      <c r="D101" s="241" t="s">
        <v>284</v>
      </c>
      <c r="E101" s="266" t="s">
        <v>19</v>
      </c>
      <c r="F101" s="267" t="s">
        <v>287</v>
      </c>
      <c r="G101" s="265"/>
      <c r="H101" s="268">
        <v>111.15000000000001</v>
      </c>
      <c r="I101" s="269"/>
      <c r="J101" s="265"/>
      <c r="K101" s="265"/>
      <c r="L101" s="270"/>
      <c r="M101" s="271"/>
      <c r="N101" s="272"/>
      <c r="O101" s="272"/>
      <c r="P101" s="272"/>
      <c r="Q101" s="272"/>
      <c r="R101" s="272"/>
      <c r="S101" s="272"/>
      <c r="T101" s="273"/>
      <c r="U101" s="15"/>
      <c r="V101" s="15"/>
      <c r="W101" s="15"/>
      <c r="X101" s="15"/>
      <c r="Y101" s="15"/>
      <c r="Z101" s="15"/>
      <c r="AA101" s="15"/>
      <c r="AB101" s="15"/>
      <c r="AC101" s="15"/>
      <c r="AD101" s="15"/>
      <c r="AE101" s="15"/>
      <c r="AT101" s="274" t="s">
        <v>284</v>
      </c>
      <c r="AU101" s="274" t="s">
        <v>82</v>
      </c>
      <c r="AV101" s="15" t="s">
        <v>264</v>
      </c>
      <c r="AW101" s="15" t="s">
        <v>34</v>
      </c>
      <c r="AX101" s="15" t="s">
        <v>80</v>
      </c>
      <c r="AY101" s="274" t="s">
        <v>244</v>
      </c>
    </row>
    <row r="102" s="2" customFormat="1" ht="62.7" customHeight="1">
      <c r="A102" s="39"/>
      <c r="B102" s="40"/>
      <c r="C102" s="213" t="s">
        <v>275</v>
      </c>
      <c r="D102" s="213" t="s">
        <v>247</v>
      </c>
      <c r="E102" s="214" t="s">
        <v>2059</v>
      </c>
      <c r="F102" s="215" t="s">
        <v>2060</v>
      </c>
      <c r="G102" s="216" t="s">
        <v>730</v>
      </c>
      <c r="H102" s="217">
        <v>333.44999999999999</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1925</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1925</v>
      </c>
      <c r="BM102" s="224" t="s">
        <v>5134</v>
      </c>
    </row>
    <row r="103" s="2" customFormat="1">
      <c r="A103" s="39"/>
      <c r="B103" s="40"/>
      <c r="C103" s="41"/>
      <c r="D103" s="241" t="s">
        <v>282</v>
      </c>
      <c r="E103" s="41"/>
      <c r="F103" s="242" t="s">
        <v>3366</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282</v>
      </c>
      <c r="AU103" s="18" t="s">
        <v>82</v>
      </c>
    </row>
    <row r="104" s="13" customFormat="1">
      <c r="A104" s="13"/>
      <c r="B104" s="243"/>
      <c r="C104" s="244"/>
      <c r="D104" s="241" t="s">
        <v>284</v>
      </c>
      <c r="E104" s="245" t="s">
        <v>19</v>
      </c>
      <c r="F104" s="246" t="s">
        <v>3371</v>
      </c>
      <c r="G104" s="244"/>
      <c r="H104" s="245" t="s">
        <v>19</v>
      </c>
      <c r="I104" s="247"/>
      <c r="J104" s="244"/>
      <c r="K104" s="244"/>
      <c r="L104" s="248"/>
      <c r="M104" s="249"/>
      <c r="N104" s="250"/>
      <c r="O104" s="250"/>
      <c r="P104" s="250"/>
      <c r="Q104" s="250"/>
      <c r="R104" s="250"/>
      <c r="S104" s="250"/>
      <c r="T104" s="251"/>
      <c r="U104" s="13"/>
      <c r="V104" s="13"/>
      <c r="W104" s="13"/>
      <c r="X104" s="13"/>
      <c r="Y104" s="13"/>
      <c r="Z104" s="13"/>
      <c r="AA104" s="13"/>
      <c r="AB104" s="13"/>
      <c r="AC104" s="13"/>
      <c r="AD104" s="13"/>
      <c r="AE104" s="13"/>
      <c r="AT104" s="252" t="s">
        <v>284</v>
      </c>
      <c r="AU104" s="252" t="s">
        <v>82</v>
      </c>
      <c r="AV104" s="13" t="s">
        <v>80</v>
      </c>
      <c r="AW104" s="13" t="s">
        <v>34</v>
      </c>
      <c r="AX104" s="13" t="s">
        <v>73</v>
      </c>
      <c r="AY104" s="252" t="s">
        <v>244</v>
      </c>
    </row>
    <row r="105" s="14" customFormat="1">
      <c r="A105" s="14"/>
      <c r="B105" s="253"/>
      <c r="C105" s="254"/>
      <c r="D105" s="241" t="s">
        <v>284</v>
      </c>
      <c r="E105" s="255" t="s">
        <v>19</v>
      </c>
      <c r="F105" s="256" t="s">
        <v>5135</v>
      </c>
      <c r="G105" s="254"/>
      <c r="H105" s="257">
        <v>111.15000000000001</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73</v>
      </c>
      <c r="AY105" s="263" t="s">
        <v>244</v>
      </c>
    </row>
    <row r="106" s="13" customFormat="1">
      <c r="A106" s="13"/>
      <c r="B106" s="243"/>
      <c r="C106" s="244"/>
      <c r="D106" s="241" t="s">
        <v>284</v>
      </c>
      <c r="E106" s="245" t="s">
        <v>19</v>
      </c>
      <c r="F106" s="246" t="s">
        <v>3372</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82</v>
      </c>
      <c r="AV106" s="13" t="s">
        <v>80</v>
      </c>
      <c r="AW106" s="13" t="s">
        <v>34</v>
      </c>
      <c r="AX106" s="13" t="s">
        <v>73</v>
      </c>
      <c r="AY106" s="252" t="s">
        <v>244</v>
      </c>
    </row>
    <row r="107" s="14" customFormat="1">
      <c r="A107" s="14"/>
      <c r="B107" s="253"/>
      <c r="C107" s="254"/>
      <c r="D107" s="241" t="s">
        <v>284</v>
      </c>
      <c r="E107" s="255" t="s">
        <v>19</v>
      </c>
      <c r="F107" s="256" t="s">
        <v>5135</v>
      </c>
      <c r="G107" s="254"/>
      <c r="H107" s="257">
        <v>111.15000000000001</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73</v>
      </c>
      <c r="AY107" s="263" t="s">
        <v>244</v>
      </c>
    </row>
    <row r="108" s="13" customFormat="1">
      <c r="A108" s="13"/>
      <c r="B108" s="243"/>
      <c r="C108" s="244"/>
      <c r="D108" s="241" t="s">
        <v>284</v>
      </c>
      <c r="E108" s="245" t="s">
        <v>19</v>
      </c>
      <c r="F108" s="246" t="s">
        <v>3373</v>
      </c>
      <c r="G108" s="244"/>
      <c r="H108" s="245" t="s">
        <v>19</v>
      </c>
      <c r="I108" s="247"/>
      <c r="J108" s="244"/>
      <c r="K108" s="244"/>
      <c r="L108" s="248"/>
      <c r="M108" s="249"/>
      <c r="N108" s="250"/>
      <c r="O108" s="250"/>
      <c r="P108" s="250"/>
      <c r="Q108" s="250"/>
      <c r="R108" s="250"/>
      <c r="S108" s="250"/>
      <c r="T108" s="251"/>
      <c r="U108" s="13"/>
      <c r="V108" s="13"/>
      <c r="W108" s="13"/>
      <c r="X108" s="13"/>
      <c r="Y108" s="13"/>
      <c r="Z108" s="13"/>
      <c r="AA108" s="13"/>
      <c r="AB108" s="13"/>
      <c r="AC108" s="13"/>
      <c r="AD108" s="13"/>
      <c r="AE108" s="13"/>
      <c r="AT108" s="252" t="s">
        <v>284</v>
      </c>
      <c r="AU108" s="252" t="s">
        <v>82</v>
      </c>
      <c r="AV108" s="13" t="s">
        <v>80</v>
      </c>
      <c r="AW108" s="13" t="s">
        <v>34</v>
      </c>
      <c r="AX108" s="13" t="s">
        <v>73</v>
      </c>
      <c r="AY108" s="252" t="s">
        <v>244</v>
      </c>
    </row>
    <row r="109" s="14" customFormat="1">
      <c r="A109" s="14"/>
      <c r="B109" s="253"/>
      <c r="C109" s="254"/>
      <c r="D109" s="241" t="s">
        <v>284</v>
      </c>
      <c r="E109" s="255" t="s">
        <v>19</v>
      </c>
      <c r="F109" s="256" t="s">
        <v>5135</v>
      </c>
      <c r="G109" s="254"/>
      <c r="H109" s="257">
        <v>111.15000000000001</v>
      </c>
      <c r="I109" s="258"/>
      <c r="J109" s="254"/>
      <c r="K109" s="254"/>
      <c r="L109" s="259"/>
      <c r="M109" s="260"/>
      <c r="N109" s="261"/>
      <c r="O109" s="261"/>
      <c r="P109" s="261"/>
      <c r="Q109" s="261"/>
      <c r="R109" s="261"/>
      <c r="S109" s="261"/>
      <c r="T109" s="262"/>
      <c r="U109" s="14"/>
      <c r="V109" s="14"/>
      <c r="W109" s="14"/>
      <c r="X109" s="14"/>
      <c r="Y109" s="14"/>
      <c r="Z109" s="14"/>
      <c r="AA109" s="14"/>
      <c r="AB109" s="14"/>
      <c r="AC109" s="14"/>
      <c r="AD109" s="14"/>
      <c r="AE109" s="14"/>
      <c r="AT109" s="263" t="s">
        <v>284</v>
      </c>
      <c r="AU109" s="263" t="s">
        <v>82</v>
      </c>
      <c r="AV109" s="14" t="s">
        <v>82</v>
      </c>
      <c r="AW109" s="14" t="s">
        <v>34</v>
      </c>
      <c r="AX109" s="14" t="s">
        <v>73</v>
      </c>
      <c r="AY109" s="263" t="s">
        <v>244</v>
      </c>
    </row>
    <row r="110" s="15" customFormat="1">
      <c r="A110" s="15"/>
      <c r="B110" s="264"/>
      <c r="C110" s="265"/>
      <c r="D110" s="241" t="s">
        <v>284</v>
      </c>
      <c r="E110" s="266" t="s">
        <v>19</v>
      </c>
      <c r="F110" s="267" t="s">
        <v>287</v>
      </c>
      <c r="G110" s="265"/>
      <c r="H110" s="268">
        <v>333.44999999999999</v>
      </c>
      <c r="I110" s="269"/>
      <c r="J110" s="265"/>
      <c r="K110" s="265"/>
      <c r="L110" s="270"/>
      <c r="M110" s="271"/>
      <c r="N110" s="272"/>
      <c r="O110" s="272"/>
      <c r="P110" s="272"/>
      <c r="Q110" s="272"/>
      <c r="R110" s="272"/>
      <c r="S110" s="272"/>
      <c r="T110" s="273"/>
      <c r="U110" s="15"/>
      <c r="V110" s="15"/>
      <c r="W110" s="15"/>
      <c r="X110" s="15"/>
      <c r="Y110" s="15"/>
      <c r="Z110" s="15"/>
      <c r="AA110" s="15"/>
      <c r="AB110" s="15"/>
      <c r="AC110" s="15"/>
      <c r="AD110" s="15"/>
      <c r="AE110" s="15"/>
      <c r="AT110" s="274" t="s">
        <v>284</v>
      </c>
      <c r="AU110" s="274" t="s">
        <v>82</v>
      </c>
      <c r="AV110" s="15" t="s">
        <v>264</v>
      </c>
      <c r="AW110" s="15" t="s">
        <v>34</v>
      </c>
      <c r="AX110" s="15" t="s">
        <v>80</v>
      </c>
      <c r="AY110" s="274" t="s">
        <v>244</v>
      </c>
    </row>
    <row r="111" s="2" customFormat="1" ht="44.25" customHeight="1">
      <c r="A111" s="39"/>
      <c r="B111" s="40"/>
      <c r="C111" s="213" t="s">
        <v>288</v>
      </c>
      <c r="D111" s="213" t="s">
        <v>247</v>
      </c>
      <c r="E111" s="214" t="s">
        <v>2063</v>
      </c>
      <c r="F111" s="215" t="s">
        <v>2064</v>
      </c>
      <c r="G111" s="216" t="s">
        <v>730</v>
      </c>
      <c r="H111" s="217">
        <v>111.15000000000001</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1925</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1925</v>
      </c>
      <c r="BM111" s="224" t="s">
        <v>5136</v>
      </c>
    </row>
    <row r="112" s="2" customFormat="1" ht="24.15" customHeight="1">
      <c r="A112" s="39"/>
      <c r="B112" s="40"/>
      <c r="C112" s="213" t="s">
        <v>263</v>
      </c>
      <c r="D112" s="213" t="s">
        <v>247</v>
      </c>
      <c r="E112" s="214" t="s">
        <v>2067</v>
      </c>
      <c r="F112" s="215" t="s">
        <v>2068</v>
      </c>
      <c r="G112" s="216" t="s">
        <v>730</v>
      </c>
      <c r="H112" s="217">
        <v>111.15000000000001</v>
      </c>
      <c r="I112" s="218"/>
      <c r="J112" s="219">
        <f>ROUND(I112*H112,2)</f>
        <v>0</v>
      </c>
      <c r="K112" s="215" t="s">
        <v>359</v>
      </c>
      <c r="L112" s="45"/>
      <c r="M112" s="278" t="s">
        <v>19</v>
      </c>
      <c r="N112" s="279" t="s">
        <v>44</v>
      </c>
      <c r="O112" s="280"/>
      <c r="P112" s="281">
        <f>O112*H112</f>
        <v>0</v>
      </c>
      <c r="Q112" s="281">
        <v>0</v>
      </c>
      <c r="R112" s="281">
        <f>Q112*H112</f>
        <v>0</v>
      </c>
      <c r="S112" s="281">
        <v>0</v>
      </c>
      <c r="T112" s="282">
        <f>S112*H112</f>
        <v>0</v>
      </c>
      <c r="U112" s="39"/>
      <c r="V112" s="39"/>
      <c r="W112" s="39"/>
      <c r="X112" s="39"/>
      <c r="Y112" s="39"/>
      <c r="Z112" s="39"/>
      <c r="AA112" s="39"/>
      <c r="AB112" s="39"/>
      <c r="AC112" s="39"/>
      <c r="AD112" s="39"/>
      <c r="AE112" s="39"/>
      <c r="AR112" s="224" t="s">
        <v>1925</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1925</v>
      </c>
      <c r="BM112" s="224" t="s">
        <v>5137</v>
      </c>
    </row>
    <row r="113" s="2" customFormat="1" ht="6.96" customHeight="1">
      <c r="A113" s="39"/>
      <c r="B113" s="60"/>
      <c r="C113" s="61"/>
      <c r="D113" s="61"/>
      <c r="E113" s="61"/>
      <c r="F113" s="61"/>
      <c r="G113" s="61"/>
      <c r="H113" s="61"/>
      <c r="I113" s="61"/>
      <c r="J113" s="61"/>
      <c r="K113" s="61"/>
      <c r="L113" s="45"/>
      <c r="M113" s="39"/>
      <c r="O113" s="39"/>
      <c r="P113" s="39"/>
      <c r="Q113" s="39"/>
      <c r="R113" s="39"/>
      <c r="S113" s="39"/>
      <c r="T113" s="39"/>
      <c r="U113" s="39"/>
      <c r="V113" s="39"/>
      <c r="W113" s="39"/>
      <c r="X113" s="39"/>
      <c r="Y113" s="39"/>
      <c r="Z113" s="39"/>
      <c r="AA113" s="39"/>
      <c r="AB113" s="39"/>
      <c r="AC113" s="39"/>
      <c r="AD113" s="39"/>
      <c r="AE113" s="39"/>
    </row>
  </sheetData>
  <sheetProtection sheet="1" autoFilter="0" formatColumns="0" formatRows="0" objects="1" scenarios="1" spinCount="100000" saltValue="hfcV42WoV343G8LMPBhhMtTplW5MiDVE9NCxrqdqXUujp1U5kK0o5hnCHS0F7pTKBu7kcFkaKYkEbGGzp6H6Ow==" hashValue="zqKcMr9Z0QLf4B3fwE02SRdbsrTO/4RppiDZEbhzGDtGT1IwxrdnK+VZZpqzsnm/DEqpiy2P7C5RonGNHN4y0w=="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5138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ROUND(J94,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ROUND((SUM(BE94:BE264)),  2)</f>
        <v>0</v>
      </c>
      <c r="G35" s="39"/>
      <c r="H35" s="39"/>
      <c r="I35" s="158">
        <v>0.20999999999999999</v>
      </c>
      <c r="J35" s="157">
        <f>ROUND(((SUM(BE94:BE264))*I35),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ROUND((SUM(BF94:BF264)),  2)</f>
        <v>0</v>
      </c>
      <c r="G36" s="39"/>
      <c r="H36" s="39"/>
      <c r="I36" s="158">
        <v>0.12</v>
      </c>
      <c r="J36" s="157">
        <f>ROUND(((SUM(BF94:BF264))*I36),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ROUND((SUM(BG94:BG264)),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ROUND((SUM(BH94:BH264)),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ROUND((SUM(BI94:BI264)),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5138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J94</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4386</v>
      </c>
      <c r="E64" s="178"/>
      <c r="F64" s="178"/>
      <c r="G64" s="178"/>
      <c r="H64" s="178"/>
      <c r="I64" s="178"/>
      <c r="J64" s="179">
        <f>J95</f>
        <v>0</v>
      </c>
      <c r="K64" s="176"/>
      <c r="L64" s="180"/>
      <c r="S64" s="9"/>
      <c r="T64" s="9"/>
      <c r="U64" s="9"/>
      <c r="V64" s="9"/>
      <c r="W64" s="9"/>
      <c r="X64" s="9"/>
      <c r="Y64" s="9"/>
      <c r="Z64" s="9"/>
      <c r="AA64" s="9"/>
      <c r="AB64" s="9"/>
      <c r="AC64" s="9"/>
      <c r="AD64" s="9"/>
      <c r="AE64" s="9"/>
    </row>
    <row r="65" hidden="1" s="10" customFormat="1" ht="19.92" customHeight="1">
      <c r="A65" s="10"/>
      <c r="B65" s="181"/>
      <c r="C65" s="126"/>
      <c r="D65" s="182" t="s">
        <v>4734</v>
      </c>
      <c r="E65" s="183"/>
      <c r="F65" s="183"/>
      <c r="G65" s="183"/>
      <c r="H65" s="183"/>
      <c r="I65" s="183"/>
      <c r="J65" s="184">
        <f>J96</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4735</v>
      </c>
      <c r="E66" s="183"/>
      <c r="F66" s="183"/>
      <c r="G66" s="183"/>
      <c r="H66" s="183"/>
      <c r="I66" s="183"/>
      <c r="J66" s="184">
        <f>J123</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4387</v>
      </c>
      <c r="E67" s="183"/>
      <c r="F67" s="183"/>
      <c r="G67" s="183"/>
      <c r="H67" s="183"/>
      <c r="I67" s="183"/>
      <c r="J67" s="184">
        <f>J168</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5139</v>
      </c>
      <c r="E68" s="178"/>
      <c r="F68" s="178"/>
      <c r="G68" s="178"/>
      <c r="H68" s="178"/>
      <c r="I68" s="178"/>
      <c r="J68" s="179">
        <f>J182</f>
        <v>0</v>
      </c>
      <c r="K68" s="176"/>
      <c r="L68" s="180"/>
      <c r="S68" s="9"/>
      <c r="T68" s="9"/>
      <c r="U68" s="9"/>
      <c r="V68" s="9"/>
      <c r="W68" s="9"/>
      <c r="X68" s="9"/>
      <c r="Y68" s="9"/>
      <c r="Z68" s="9"/>
      <c r="AA68" s="9"/>
      <c r="AB68" s="9"/>
      <c r="AC68" s="9"/>
      <c r="AD68" s="9"/>
      <c r="AE68" s="9"/>
    </row>
    <row r="69" hidden="1" s="10" customFormat="1" ht="19.92" customHeight="1">
      <c r="A69" s="10"/>
      <c r="B69" s="181"/>
      <c r="C69" s="126"/>
      <c r="D69" s="182" t="s">
        <v>4737</v>
      </c>
      <c r="E69" s="183"/>
      <c r="F69" s="183"/>
      <c r="G69" s="183"/>
      <c r="H69" s="183"/>
      <c r="I69" s="183"/>
      <c r="J69" s="184">
        <f>J183</f>
        <v>0</v>
      </c>
      <c r="K69" s="126"/>
      <c r="L69" s="185"/>
      <c r="S69" s="10"/>
      <c r="T69" s="10"/>
      <c r="U69" s="10"/>
      <c r="V69" s="10"/>
      <c r="W69" s="10"/>
      <c r="X69" s="10"/>
      <c r="Y69" s="10"/>
      <c r="Z69" s="10"/>
      <c r="AA69" s="10"/>
      <c r="AB69" s="10"/>
      <c r="AC69" s="10"/>
      <c r="AD69" s="10"/>
      <c r="AE69" s="10"/>
    </row>
    <row r="70" hidden="1" s="10" customFormat="1" ht="19.92" customHeight="1">
      <c r="A70" s="10"/>
      <c r="B70" s="181"/>
      <c r="C70" s="126"/>
      <c r="D70" s="182" t="s">
        <v>5140</v>
      </c>
      <c r="E70" s="183"/>
      <c r="F70" s="183"/>
      <c r="G70" s="183"/>
      <c r="H70" s="183"/>
      <c r="I70" s="183"/>
      <c r="J70" s="184">
        <f>J211</f>
        <v>0</v>
      </c>
      <c r="K70" s="126"/>
      <c r="L70" s="185"/>
      <c r="S70" s="10"/>
      <c r="T70" s="10"/>
      <c r="U70" s="10"/>
      <c r="V70" s="10"/>
      <c r="W70" s="10"/>
      <c r="X70" s="10"/>
      <c r="Y70" s="10"/>
      <c r="Z70" s="10"/>
      <c r="AA70" s="10"/>
      <c r="AB70" s="10"/>
      <c r="AC70" s="10"/>
      <c r="AD70" s="10"/>
      <c r="AE70" s="10"/>
    </row>
    <row r="71" hidden="1" s="9" customFormat="1" ht="24.96" customHeight="1">
      <c r="A71" s="9"/>
      <c r="B71" s="175"/>
      <c r="C71" s="176"/>
      <c r="D71" s="177" t="s">
        <v>4388</v>
      </c>
      <c r="E71" s="178"/>
      <c r="F71" s="178"/>
      <c r="G71" s="178"/>
      <c r="H71" s="178"/>
      <c r="I71" s="178"/>
      <c r="J71" s="179">
        <f>J256</f>
        <v>0</v>
      </c>
      <c r="K71" s="176"/>
      <c r="L71" s="180"/>
      <c r="S71" s="9"/>
      <c r="T71" s="9"/>
      <c r="U71" s="9"/>
      <c r="V71" s="9"/>
      <c r="W71" s="9"/>
      <c r="X71" s="9"/>
      <c r="Y71" s="9"/>
      <c r="Z71" s="9"/>
      <c r="AA71" s="9"/>
      <c r="AB71" s="9"/>
      <c r="AC71" s="9"/>
      <c r="AD71" s="9"/>
      <c r="AE71" s="9"/>
    </row>
    <row r="72" hidden="1" s="9" customFormat="1" ht="24.96" customHeight="1">
      <c r="A72" s="9"/>
      <c r="B72" s="175"/>
      <c r="C72" s="176"/>
      <c r="D72" s="177" t="s">
        <v>353</v>
      </c>
      <c r="E72" s="178"/>
      <c r="F72" s="178"/>
      <c r="G72" s="178"/>
      <c r="H72" s="178"/>
      <c r="I72" s="178"/>
      <c r="J72" s="179">
        <f>J260</f>
        <v>0</v>
      </c>
      <c r="K72" s="176"/>
      <c r="L72" s="180"/>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5"/>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5"/>
      <c r="S78" s="39"/>
      <c r="T78" s="39"/>
      <c r="U78" s="39"/>
      <c r="V78" s="39"/>
      <c r="W78" s="39"/>
      <c r="X78" s="39"/>
      <c r="Y78" s="39"/>
      <c r="Z78" s="39"/>
      <c r="AA78" s="39"/>
      <c r="AB78" s="39"/>
      <c r="AC78" s="39"/>
      <c r="AD78" s="39"/>
      <c r="AE78" s="39"/>
    </row>
    <row r="79" s="2" customFormat="1" ht="24.96" customHeight="1">
      <c r="A79" s="39"/>
      <c r="B79" s="40"/>
      <c r="C79" s="24" t="s">
        <v>228</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170" t="str">
        <f>E7</f>
        <v>Oprava zabezpečovacího zařízení v ŽST Doudleby n. O.</v>
      </c>
      <c r="F82" s="33"/>
      <c r="G82" s="33"/>
      <c r="H82" s="33"/>
      <c r="I82" s="41"/>
      <c r="J82" s="41"/>
      <c r="K82" s="41"/>
      <c r="L82" s="145"/>
      <c r="S82" s="39"/>
      <c r="T82" s="39"/>
      <c r="U82" s="39"/>
      <c r="V82" s="39"/>
      <c r="W82" s="39"/>
      <c r="X82" s="39"/>
      <c r="Y82" s="39"/>
      <c r="Z82" s="39"/>
      <c r="AA82" s="39"/>
      <c r="AB82" s="39"/>
      <c r="AC82" s="39"/>
      <c r="AD82" s="39"/>
      <c r="AE82" s="39"/>
    </row>
    <row r="83" s="1" customFormat="1" ht="12" customHeight="1">
      <c r="B83" s="22"/>
      <c r="C83" s="33" t="s">
        <v>217</v>
      </c>
      <c r="D83" s="23"/>
      <c r="E83" s="23"/>
      <c r="F83" s="23"/>
      <c r="G83" s="23"/>
      <c r="H83" s="23"/>
      <c r="I83" s="23"/>
      <c r="J83" s="23"/>
      <c r="K83" s="23"/>
      <c r="L83" s="21"/>
    </row>
    <row r="84" s="2" customFormat="1" ht="16.5" customHeight="1">
      <c r="A84" s="39"/>
      <c r="B84" s="40"/>
      <c r="C84" s="41"/>
      <c r="D84" s="41"/>
      <c r="E84" s="170" t="s">
        <v>5138</v>
      </c>
      <c r="F84" s="41"/>
      <c r="G84" s="41"/>
      <c r="H84" s="41"/>
      <c r="I84" s="41"/>
      <c r="J84" s="41"/>
      <c r="K84" s="41"/>
      <c r="L84" s="145"/>
      <c r="S84" s="39"/>
      <c r="T84" s="39"/>
      <c r="U84" s="39"/>
      <c r="V84" s="39"/>
      <c r="W84" s="39"/>
      <c r="X84" s="39"/>
      <c r="Y84" s="39"/>
      <c r="Z84" s="39"/>
      <c r="AA84" s="39"/>
      <c r="AB84" s="39"/>
      <c r="AC84" s="39"/>
      <c r="AD84" s="39"/>
      <c r="AE84" s="39"/>
    </row>
    <row r="85" s="2" customFormat="1" ht="12" customHeight="1">
      <c r="A85" s="39"/>
      <c r="B85" s="40"/>
      <c r="C85" s="33" t="s">
        <v>219</v>
      </c>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6.5" customHeight="1">
      <c r="A86" s="39"/>
      <c r="B86" s="40"/>
      <c r="C86" s="41"/>
      <c r="D86" s="41"/>
      <c r="E86" s="70" t="str">
        <f>E11</f>
        <v>R01 - Infrastruktura</v>
      </c>
      <c r="F86" s="41"/>
      <c r="G86" s="41"/>
      <c r="H86" s="41"/>
      <c r="I86" s="41"/>
      <c r="J86" s="41"/>
      <c r="K86" s="41"/>
      <c r="L86" s="145"/>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5"/>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ŽST Doudleby nad Orlicí</v>
      </c>
      <c r="G88" s="41"/>
      <c r="H88" s="41"/>
      <c r="I88" s="33" t="s">
        <v>23</v>
      </c>
      <c r="J88" s="73" t="str">
        <f>IF(J14="","",J14)</f>
        <v>23. 6. 2026</v>
      </c>
      <c r="K88" s="41"/>
      <c r="L88" s="145"/>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5"/>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Správa železnic, státní organizace, OŘ HK</v>
      </c>
      <c r="G90" s="41"/>
      <c r="H90" s="41"/>
      <c r="I90" s="33" t="s">
        <v>31</v>
      </c>
      <c r="J90" s="37" t="str">
        <f>E23</f>
        <v>Signal Projekt, s.r.o.</v>
      </c>
      <c r="K90" s="41"/>
      <c r="L90" s="145"/>
      <c r="S90" s="39"/>
      <c r="T90" s="39"/>
      <c r="U90" s="39"/>
      <c r="V90" s="39"/>
      <c r="W90" s="39"/>
      <c r="X90" s="39"/>
      <c r="Y90" s="39"/>
      <c r="Z90" s="39"/>
      <c r="AA90" s="39"/>
      <c r="AB90" s="39"/>
      <c r="AC90" s="39"/>
      <c r="AD90" s="39"/>
      <c r="AE90" s="39"/>
    </row>
    <row r="91" s="2" customFormat="1" ht="15.15" customHeight="1">
      <c r="A91" s="39"/>
      <c r="B91" s="40"/>
      <c r="C91" s="33" t="s">
        <v>29</v>
      </c>
      <c r="D91" s="41"/>
      <c r="E91" s="41"/>
      <c r="F91" s="28" t="str">
        <f>IF(E20="","",E20)</f>
        <v>Vyplň údaj</v>
      </c>
      <c r="G91" s="41"/>
      <c r="H91" s="41"/>
      <c r="I91" s="33" t="s">
        <v>35</v>
      </c>
      <c r="J91" s="37" t="str">
        <f>E26</f>
        <v>Martin Vánský</v>
      </c>
      <c r="K91" s="41"/>
      <c r="L91" s="145"/>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5"/>
      <c r="S92" s="39"/>
      <c r="T92" s="39"/>
      <c r="U92" s="39"/>
      <c r="V92" s="39"/>
      <c r="W92" s="39"/>
      <c r="X92" s="39"/>
      <c r="Y92" s="39"/>
      <c r="Z92" s="39"/>
      <c r="AA92" s="39"/>
      <c r="AB92" s="39"/>
      <c r="AC92" s="39"/>
      <c r="AD92" s="39"/>
      <c r="AE92" s="39"/>
    </row>
    <row r="93" s="11" customFormat="1" ht="29.28" customHeight="1">
      <c r="A93" s="186"/>
      <c r="B93" s="187"/>
      <c r="C93" s="188" t="s">
        <v>229</v>
      </c>
      <c r="D93" s="189" t="s">
        <v>58</v>
      </c>
      <c r="E93" s="189" t="s">
        <v>54</v>
      </c>
      <c r="F93" s="189" t="s">
        <v>55</v>
      </c>
      <c r="G93" s="189" t="s">
        <v>230</v>
      </c>
      <c r="H93" s="189" t="s">
        <v>231</v>
      </c>
      <c r="I93" s="189" t="s">
        <v>232</v>
      </c>
      <c r="J93" s="189" t="s">
        <v>223</v>
      </c>
      <c r="K93" s="190" t="s">
        <v>233</v>
      </c>
      <c r="L93" s="191"/>
      <c r="M93" s="93" t="s">
        <v>19</v>
      </c>
      <c r="N93" s="94" t="s">
        <v>43</v>
      </c>
      <c r="O93" s="94" t="s">
        <v>234</v>
      </c>
      <c r="P93" s="94" t="s">
        <v>235</v>
      </c>
      <c r="Q93" s="94" t="s">
        <v>236</v>
      </c>
      <c r="R93" s="94" t="s">
        <v>237</v>
      </c>
      <c r="S93" s="94" t="s">
        <v>238</v>
      </c>
      <c r="T93" s="95" t="s">
        <v>239</v>
      </c>
      <c r="U93" s="186"/>
      <c r="V93" s="186"/>
      <c r="W93" s="186"/>
      <c r="X93" s="186"/>
      <c r="Y93" s="186"/>
      <c r="Z93" s="186"/>
      <c r="AA93" s="186"/>
      <c r="AB93" s="186"/>
      <c r="AC93" s="186"/>
      <c r="AD93" s="186"/>
      <c r="AE93" s="186"/>
    </row>
    <row r="94" s="2" customFormat="1" ht="22.8" customHeight="1">
      <c r="A94" s="39"/>
      <c r="B94" s="40"/>
      <c r="C94" s="100" t="s">
        <v>240</v>
      </c>
      <c r="D94" s="41"/>
      <c r="E94" s="41"/>
      <c r="F94" s="41"/>
      <c r="G94" s="41"/>
      <c r="H94" s="41"/>
      <c r="I94" s="41"/>
      <c r="J94" s="192">
        <f>BK94</f>
        <v>0</v>
      </c>
      <c r="K94" s="41"/>
      <c r="L94" s="45"/>
      <c r="M94" s="96"/>
      <c r="N94" s="193"/>
      <c r="O94" s="97"/>
      <c r="P94" s="194">
        <f>P95+P182+P256+P260</f>
        <v>0</v>
      </c>
      <c r="Q94" s="97"/>
      <c r="R94" s="194">
        <f>R95+R182+R256+R260</f>
        <v>0</v>
      </c>
      <c r="S94" s="97"/>
      <c r="T94" s="195">
        <f>T95+T182+T256+T260</f>
        <v>0</v>
      </c>
      <c r="U94" s="39"/>
      <c r="V94" s="39"/>
      <c r="W94" s="39"/>
      <c r="X94" s="39"/>
      <c r="Y94" s="39"/>
      <c r="Z94" s="39"/>
      <c r="AA94" s="39"/>
      <c r="AB94" s="39"/>
      <c r="AC94" s="39"/>
      <c r="AD94" s="39"/>
      <c r="AE94" s="39"/>
      <c r="AT94" s="18" t="s">
        <v>72</v>
      </c>
      <c r="AU94" s="18" t="s">
        <v>224</v>
      </c>
      <c r="BK94" s="196">
        <f>BK95+BK182+BK256+BK260</f>
        <v>0</v>
      </c>
    </row>
    <row r="95" s="12" customFormat="1" ht="25.92" customHeight="1">
      <c r="A95" s="12"/>
      <c r="B95" s="197"/>
      <c r="C95" s="198"/>
      <c r="D95" s="199" t="s">
        <v>72</v>
      </c>
      <c r="E95" s="200" t="s">
        <v>88</v>
      </c>
      <c r="F95" s="200" t="s">
        <v>356</v>
      </c>
      <c r="G95" s="198"/>
      <c r="H95" s="198"/>
      <c r="I95" s="201"/>
      <c r="J95" s="202">
        <f>BK95</f>
        <v>0</v>
      </c>
      <c r="K95" s="198"/>
      <c r="L95" s="203"/>
      <c r="M95" s="204"/>
      <c r="N95" s="205"/>
      <c r="O95" s="205"/>
      <c r="P95" s="206">
        <f>P96+P123+P168</f>
        <v>0</v>
      </c>
      <c r="Q95" s="205"/>
      <c r="R95" s="206">
        <f>R96+R123+R168</f>
        <v>0</v>
      </c>
      <c r="S95" s="205"/>
      <c r="T95" s="207">
        <f>T96+T123+T168</f>
        <v>0</v>
      </c>
      <c r="U95" s="12"/>
      <c r="V95" s="12"/>
      <c r="W95" s="12"/>
      <c r="X95" s="12"/>
      <c r="Y95" s="12"/>
      <c r="Z95" s="12"/>
      <c r="AA95" s="12"/>
      <c r="AB95" s="12"/>
      <c r="AC95" s="12"/>
      <c r="AD95" s="12"/>
      <c r="AE95" s="12"/>
      <c r="AR95" s="208" t="s">
        <v>80</v>
      </c>
      <c r="AT95" s="209" t="s">
        <v>72</v>
      </c>
      <c r="AU95" s="209" t="s">
        <v>73</v>
      </c>
      <c r="AY95" s="208" t="s">
        <v>244</v>
      </c>
      <c r="BK95" s="210">
        <f>BK96+BK123+BK168</f>
        <v>0</v>
      </c>
    </row>
    <row r="96" s="12" customFormat="1" ht="22.8" customHeight="1">
      <c r="A96" s="12"/>
      <c r="B96" s="197"/>
      <c r="C96" s="198"/>
      <c r="D96" s="199" t="s">
        <v>72</v>
      </c>
      <c r="E96" s="211" t="s">
        <v>3143</v>
      </c>
      <c r="F96" s="211" t="s">
        <v>4739</v>
      </c>
      <c r="G96" s="198"/>
      <c r="H96" s="198"/>
      <c r="I96" s="201"/>
      <c r="J96" s="212">
        <f>BK96</f>
        <v>0</v>
      </c>
      <c r="K96" s="198"/>
      <c r="L96" s="203"/>
      <c r="M96" s="204"/>
      <c r="N96" s="205"/>
      <c r="O96" s="205"/>
      <c r="P96" s="206">
        <f>SUM(P97:P122)</f>
        <v>0</v>
      </c>
      <c r="Q96" s="205"/>
      <c r="R96" s="206">
        <f>SUM(R97:R122)</f>
        <v>0</v>
      </c>
      <c r="S96" s="205"/>
      <c r="T96" s="207">
        <f>SUM(T97:T122)</f>
        <v>0</v>
      </c>
      <c r="U96" s="12"/>
      <c r="V96" s="12"/>
      <c r="W96" s="12"/>
      <c r="X96" s="12"/>
      <c r="Y96" s="12"/>
      <c r="Z96" s="12"/>
      <c r="AA96" s="12"/>
      <c r="AB96" s="12"/>
      <c r="AC96" s="12"/>
      <c r="AD96" s="12"/>
      <c r="AE96" s="12"/>
      <c r="AR96" s="208" t="s">
        <v>80</v>
      </c>
      <c r="AT96" s="209" t="s">
        <v>72</v>
      </c>
      <c r="AU96" s="209" t="s">
        <v>80</v>
      </c>
      <c r="AY96" s="208" t="s">
        <v>244</v>
      </c>
      <c r="BK96" s="210">
        <f>SUM(BK97:BK122)</f>
        <v>0</v>
      </c>
    </row>
    <row r="97" s="2" customFormat="1" ht="16.5" customHeight="1">
      <c r="A97" s="39"/>
      <c r="B97" s="40"/>
      <c r="C97" s="231" t="s">
        <v>80</v>
      </c>
      <c r="D97" s="231" t="s">
        <v>241</v>
      </c>
      <c r="E97" s="232" t="s">
        <v>5141</v>
      </c>
      <c r="F97" s="233" t="s">
        <v>5142</v>
      </c>
      <c r="G97" s="234" t="s">
        <v>250</v>
      </c>
      <c r="H97" s="235">
        <v>1535</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364</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279</v>
      </c>
      <c r="BM97" s="224" t="s">
        <v>5143</v>
      </c>
    </row>
    <row r="98" s="14" customFormat="1">
      <c r="A98" s="14"/>
      <c r="B98" s="253"/>
      <c r="C98" s="254"/>
      <c r="D98" s="241" t="s">
        <v>284</v>
      </c>
      <c r="E98" s="255" t="s">
        <v>19</v>
      </c>
      <c r="F98" s="256" t="s">
        <v>5144</v>
      </c>
      <c r="G98" s="254"/>
      <c r="H98" s="257">
        <v>1535</v>
      </c>
      <c r="I98" s="258"/>
      <c r="J98" s="254"/>
      <c r="K98" s="254"/>
      <c r="L98" s="259"/>
      <c r="M98" s="260"/>
      <c r="N98" s="261"/>
      <c r="O98" s="261"/>
      <c r="P98" s="261"/>
      <c r="Q98" s="261"/>
      <c r="R98" s="261"/>
      <c r="S98" s="261"/>
      <c r="T98" s="262"/>
      <c r="U98" s="14"/>
      <c r="V98" s="14"/>
      <c r="W98" s="14"/>
      <c r="X98" s="14"/>
      <c r="Y98" s="14"/>
      <c r="Z98" s="14"/>
      <c r="AA98" s="14"/>
      <c r="AB98" s="14"/>
      <c r="AC98" s="14"/>
      <c r="AD98" s="14"/>
      <c r="AE98" s="14"/>
      <c r="AT98" s="263" t="s">
        <v>284</v>
      </c>
      <c r="AU98" s="263" t="s">
        <v>82</v>
      </c>
      <c r="AV98" s="14" t="s">
        <v>82</v>
      </c>
      <c r="AW98" s="14" t="s">
        <v>34</v>
      </c>
      <c r="AX98" s="14" t="s">
        <v>80</v>
      </c>
      <c r="AY98" s="263" t="s">
        <v>244</v>
      </c>
    </row>
    <row r="99" s="2" customFormat="1" ht="21.75" customHeight="1">
      <c r="A99" s="39"/>
      <c r="B99" s="40"/>
      <c r="C99" s="213" t="s">
        <v>82</v>
      </c>
      <c r="D99" s="213" t="s">
        <v>247</v>
      </c>
      <c r="E99" s="214" t="s">
        <v>5145</v>
      </c>
      <c r="F99" s="215" t="s">
        <v>5146</v>
      </c>
      <c r="G99" s="216" t="s">
        <v>250</v>
      </c>
      <c r="H99" s="217">
        <v>1535</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252</v>
      </c>
      <c r="AT99" s="224" t="s">
        <v>247</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252</v>
      </c>
      <c r="BM99" s="224" t="s">
        <v>5147</v>
      </c>
    </row>
    <row r="100" s="14" customFormat="1">
      <c r="A100" s="14"/>
      <c r="B100" s="253"/>
      <c r="C100" s="254"/>
      <c r="D100" s="241" t="s">
        <v>284</v>
      </c>
      <c r="E100" s="255" t="s">
        <v>19</v>
      </c>
      <c r="F100" s="256" t="s">
        <v>5144</v>
      </c>
      <c r="G100" s="254"/>
      <c r="H100" s="257">
        <v>1535</v>
      </c>
      <c r="I100" s="258"/>
      <c r="J100" s="254"/>
      <c r="K100" s="254"/>
      <c r="L100" s="259"/>
      <c r="M100" s="260"/>
      <c r="N100" s="261"/>
      <c r="O100" s="261"/>
      <c r="P100" s="261"/>
      <c r="Q100" s="261"/>
      <c r="R100" s="261"/>
      <c r="S100" s="261"/>
      <c r="T100" s="262"/>
      <c r="U100" s="14"/>
      <c r="V100" s="14"/>
      <c r="W100" s="14"/>
      <c r="X100" s="14"/>
      <c r="Y100" s="14"/>
      <c r="Z100" s="14"/>
      <c r="AA100" s="14"/>
      <c r="AB100" s="14"/>
      <c r="AC100" s="14"/>
      <c r="AD100" s="14"/>
      <c r="AE100" s="14"/>
      <c r="AT100" s="263" t="s">
        <v>284</v>
      </c>
      <c r="AU100" s="263" t="s">
        <v>82</v>
      </c>
      <c r="AV100" s="14" t="s">
        <v>82</v>
      </c>
      <c r="AW100" s="14" t="s">
        <v>34</v>
      </c>
      <c r="AX100" s="14" t="s">
        <v>80</v>
      </c>
      <c r="AY100" s="263" t="s">
        <v>244</v>
      </c>
    </row>
    <row r="101" s="2" customFormat="1" ht="16.5" customHeight="1">
      <c r="A101" s="39"/>
      <c r="B101" s="40"/>
      <c r="C101" s="231" t="s">
        <v>243</v>
      </c>
      <c r="D101" s="231" t="s">
        <v>241</v>
      </c>
      <c r="E101" s="232" t="s">
        <v>5148</v>
      </c>
      <c r="F101" s="233" t="s">
        <v>5149</v>
      </c>
      <c r="G101" s="234" t="s">
        <v>250</v>
      </c>
      <c r="H101" s="235">
        <v>475</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5150</v>
      </c>
    </row>
    <row r="102" s="14" customFormat="1">
      <c r="A102" s="14"/>
      <c r="B102" s="253"/>
      <c r="C102" s="254"/>
      <c r="D102" s="241" t="s">
        <v>284</v>
      </c>
      <c r="E102" s="255" t="s">
        <v>19</v>
      </c>
      <c r="F102" s="256" t="s">
        <v>5151</v>
      </c>
      <c r="G102" s="254"/>
      <c r="H102" s="257">
        <v>475</v>
      </c>
      <c r="I102" s="258"/>
      <c r="J102" s="254"/>
      <c r="K102" s="254"/>
      <c r="L102" s="259"/>
      <c r="M102" s="260"/>
      <c r="N102" s="261"/>
      <c r="O102" s="261"/>
      <c r="P102" s="261"/>
      <c r="Q102" s="261"/>
      <c r="R102" s="261"/>
      <c r="S102" s="261"/>
      <c r="T102" s="262"/>
      <c r="U102" s="14"/>
      <c r="V102" s="14"/>
      <c r="W102" s="14"/>
      <c r="X102" s="14"/>
      <c r="Y102" s="14"/>
      <c r="Z102" s="14"/>
      <c r="AA102" s="14"/>
      <c r="AB102" s="14"/>
      <c r="AC102" s="14"/>
      <c r="AD102" s="14"/>
      <c r="AE102" s="14"/>
      <c r="AT102" s="263" t="s">
        <v>284</v>
      </c>
      <c r="AU102" s="263" t="s">
        <v>82</v>
      </c>
      <c r="AV102" s="14" t="s">
        <v>82</v>
      </c>
      <c r="AW102" s="14" t="s">
        <v>34</v>
      </c>
      <c r="AX102" s="14" t="s">
        <v>80</v>
      </c>
      <c r="AY102" s="263" t="s">
        <v>244</v>
      </c>
    </row>
    <row r="103" s="2" customFormat="1" ht="16.5" customHeight="1">
      <c r="A103" s="39"/>
      <c r="B103" s="40"/>
      <c r="C103" s="231" t="s">
        <v>264</v>
      </c>
      <c r="D103" s="231" t="s">
        <v>241</v>
      </c>
      <c r="E103" s="232" t="s">
        <v>5152</v>
      </c>
      <c r="F103" s="233" t="s">
        <v>5153</v>
      </c>
      <c r="G103" s="234" t="s">
        <v>250</v>
      </c>
      <c r="H103" s="235">
        <v>860</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82</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5154</v>
      </c>
    </row>
    <row r="104" s="14" customFormat="1">
      <c r="A104" s="14"/>
      <c r="B104" s="253"/>
      <c r="C104" s="254"/>
      <c r="D104" s="241" t="s">
        <v>284</v>
      </c>
      <c r="E104" s="255" t="s">
        <v>19</v>
      </c>
      <c r="F104" s="256" t="s">
        <v>5155</v>
      </c>
      <c r="G104" s="254"/>
      <c r="H104" s="257">
        <v>860</v>
      </c>
      <c r="I104" s="258"/>
      <c r="J104" s="254"/>
      <c r="K104" s="254"/>
      <c r="L104" s="259"/>
      <c r="M104" s="260"/>
      <c r="N104" s="261"/>
      <c r="O104" s="261"/>
      <c r="P104" s="261"/>
      <c r="Q104" s="261"/>
      <c r="R104" s="261"/>
      <c r="S104" s="261"/>
      <c r="T104" s="262"/>
      <c r="U104" s="14"/>
      <c r="V104" s="14"/>
      <c r="W104" s="14"/>
      <c r="X104" s="14"/>
      <c r="Y104" s="14"/>
      <c r="Z104" s="14"/>
      <c r="AA104" s="14"/>
      <c r="AB104" s="14"/>
      <c r="AC104" s="14"/>
      <c r="AD104" s="14"/>
      <c r="AE104" s="14"/>
      <c r="AT104" s="263" t="s">
        <v>284</v>
      </c>
      <c r="AU104" s="263" t="s">
        <v>82</v>
      </c>
      <c r="AV104" s="14" t="s">
        <v>82</v>
      </c>
      <c r="AW104" s="14" t="s">
        <v>34</v>
      </c>
      <c r="AX104" s="14" t="s">
        <v>80</v>
      </c>
      <c r="AY104" s="263" t="s">
        <v>244</v>
      </c>
    </row>
    <row r="105" s="2" customFormat="1" ht="21.75" customHeight="1">
      <c r="A105" s="39"/>
      <c r="B105" s="40"/>
      <c r="C105" s="213" t="s">
        <v>269</v>
      </c>
      <c r="D105" s="213" t="s">
        <v>247</v>
      </c>
      <c r="E105" s="214" t="s">
        <v>5156</v>
      </c>
      <c r="F105" s="215" t="s">
        <v>5157</v>
      </c>
      <c r="G105" s="216" t="s">
        <v>250</v>
      </c>
      <c r="H105" s="217">
        <v>1335</v>
      </c>
      <c r="I105" s="218"/>
      <c r="J105" s="219">
        <f>ROUND(I105*H105,2)</f>
        <v>0</v>
      </c>
      <c r="K105" s="215" t="s">
        <v>359</v>
      </c>
      <c r="L105" s="45"/>
      <c r="M105" s="220" t="s">
        <v>19</v>
      </c>
      <c r="N105" s="221"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252</v>
      </c>
      <c r="AT105" s="224" t="s">
        <v>247</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252</v>
      </c>
      <c r="BM105" s="224" t="s">
        <v>5158</v>
      </c>
    </row>
    <row r="106" s="14" customFormat="1">
      <c r="A106" s="14"/>
      <c r="B106" s="253"/>
      <c r="C106" s="254"/>
      <c r="D106" s="241" t="s">
        <v>284</v>
      </c>
      <c r="E106" s="255" t="s">
        <v>19</v>
      </c>
      <c r="F106" s="256" t="s">
        <v>5159</v>
      </c>
      <c r="G106" s="254"/>
      <c r="H106" s="257">
        <v>1335</v>
      </c>
      <c r="I106" s="258"/>
      <c r="J106" s="254"/>
      <c r="K106" s="254"/>
      <c r="L106" s="259"/>
      <c r="M106" s="260"/>
      <c r="N106" s="261"/>
      <c r="O106" s="261"/>
      <c r="P106" s="261"/>
      <c r="Q106" s="261"/>
      <c r="R106" s="261"/>
      <c r="S106" s="261"/>
      <c r="T106" s="262"/>
      <c r="U106" s="14"/>
      <c r="V106" s="14"/>
      <c r="W106" s="14"/>
      <c r="X106" s="14"/>
      <c r="Y106" s="14"/>
      <c r="Z106" s="14"/>
      <c r="AA106" s="14"/>
      <c r="AB106" s="14"/>
      <c r="AC106" s="14"/>
      <c r="AD106" s="14"/>
      <c r="AE106" s="14"/>
      <c r="AT106" s="263" t="s">
        <v>284</v>
      </c>
      <c r="AU106" s="263" t="s">
        <v>82</v>
      </c>
      <c r="AV106" s="14" t="s">
        <v>82</v>
      </c>
      <c r="AW106" s="14" t="s">
        <v>34</v>
      </c>
      <c r="AX106" s="14" t="s">
        <v>80</v>
      </c>
      <c r="AY106" s="263" t="s">
        <v>244</v>
      </c>
    </row>
    <row r="107" s="2" customFormat="1" ht="16.5" customHeight="1">
      <c r="A107" s="39"/>
      <c r="B107" s="40"/>
      <c r="C107" s="231" t="s">
        <v>275</v>
      </c>
      <c r="D107" s="231" t="s">
        <v>241</v>
      </c>
      <c r="E107" s="232" t="s">
        <v>5160</v>
      </c>
      <c r="F107" s="233" t="s">
        <v>5161</v>
      </c>
      <c r="G107" s="234" t="s">
        <v>250</v>
      </c>
      <c r="H107" s="235">
        <v>1940</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5162</v>
      </c>
    </row>
    <row r="108" s="14" customFormat="1">
      <c r="A108" s="14"/>
      <c r="B108" s="253"/>
      <c r="C108" s="254"/>
      <c r="D108" s="241" t="s">
        <v>284</v>
      </c>
      <c r="E108" s="255" t="s">
        <v>19</v>
      </c>
      <c r="F108" s="256" t="s">
        <v>5163</v>
      </c>
      <c r="G108" s="254"/>
      <c r="H108" s="257">
        <v>1940</v>
      </c>
      <c r="I108" s="258"/>
      <c r="J108" s="254"/>
      <c r="K108" s="254"/>
      <c r="L108" s="259"/>
      <c r="M108" s="260"/>
      <c r="N108" s="261"/>
      <c r="O108" s="261"/>
      <c r="P108" s="261"/>
      <c r="Q108" s="261"/>
      <c r="R108" s="261"/>
      <c r="S108" s="261"/>
      <c r="T108" s="262"/>
      <c r="U108" s="14"/>
      <c r="V108" s="14"/>
      <c r="W108" s="14"/>
      <c r="X108" s="14"/>
      <c r="Y108" s="14"/>
      <c r="Z108" s="14"/>
      <c r="AA108" s="14"/>
      <c r="AB108" s="14"/>
      <c r="AC108" s="14"/>
      <c r="AD108" s="14"/>
      <c r="AE108" s="14"/>
      <c r="AT108" s="263" t="s">
        <v>284</v>
      </c>
      <c r="AU108" s="263" t="s">
        <v>82</v>
      </c>
      <c r="AV108" s="14" t="s">
        <v>82</v>
      </c>
      <c r="AW108" s="14" t="s">
        <v>34</v>
      </c>
      <c r="AX108" s="14" t="s">
        <v>80</v>
      </c>
      <c r="AY108" s="263" t="s">
        <v>244</v>
      </c>
    </row>
    <row r="109" s="2" customFormat="1" ht="21.75" customHeight="1">
      <c r="A109" s="39"/>
      <c r="B109" s="40"/>
      <c r="C109" s="213" t="s">
        <v>288</v>
      </c>
      <c r="D109" s="213" t="s">
        <v>247</v>
      </c>
      <c r="E109" s="214" t="s">
        <v>4744</v>
      </c>
      <c r="F109" s="215" t="s">
        <v>4745</v>
      </c>
      <c r="G109" s="216" t="s">
        <v>250</v>
      </c>
      <c r="H109" s="217">
        <v>1940</v>
      </c>
      <c r="I109" s="218"/>
      <c r="J109" s="219">
        <f>ROUND(I109*H109,2)</f>
        <v>0</v>
      </c>
      <c r="K109" s="215" t="s">
        <v>359</v>
      </c>
      <c r="L109" s="45"/>
      <c r="M109" s="220" t="s">
        <v>19</v>
      </c>
      <c r="N109" s="221"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252</v>
      </c>
      <c r="AT109" s="224" t="s">
        <v>247</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252</v>
      </c>
      <c r="BM109" s="224" t="s">
        <v>5164</v>
      </c>
    </row>
    <row r="110" s="14" customFormat="1">
      <c r="A110" s="14"/>
      <c r="B110" s="253"/>
      <c r="C110" s="254"/>
      <c r="D110" s="241" t="s">
        <v>284</v>
      </c>
      <c r="E110" s="255" t="s">
        <v>19</v>
      </c>
      <c r="F110" s="256" t="s">
        <v>5163</v>
      </c>
      <c r="G110" s="254"/>
      <c r="H110" s="257">
        <v>1940</v>
      </c>
      <c r="I110" s="258"/>
      <c r="J110" s="254"/>
      <c r="K110" s="254"/>
      <c r="L110" s="259"/>
      <c r="M110" s="260"/>
      <c r="N110" s="261"/>
      <c r="O110" s="261"/>
      <c r="P110" s="261"/>
      <c r="Q110" s="261"/>
      <c r="R110" s="261"/>
      <c r="S110" s="261"/>
      <c r="T110" s="262"/>
      <c r="U110" s="14"/>
      <c r="V110" s="14"/>
      <c r="W110" s="14"/>
      <c r="X110" s="14"/>
      <c r="Y110" s="14"/>
      <c r="Z110" s="14"/>
      <c r="AA110" s="14"/>
      <c r="AB110" s="14"/>
      <c r="AC110" s="14"/>
      <c r="AD110" s="14"/>
      <c r="AE110" s="14"/>
      <c r="AT110" s="263" t="s">
        <v>284</v>
      </c>
      <c r="AU110" s="263" t="s">
        <v>82</v>
      </c>
      <c r="AV110" s="14" t="s">
        <v>82</v>
      </c>
      <c r="AW110" s="14" t="s">
        <v>34</v>
      </c>
      <c r="AX110" s="14" t="s">
        <v>80</v>
      </c>
      <c r="AY110" s="263" t="s">
        <v>244</v>
      </c>
    </row>
    <row r="111" s="2" customFormat="1" ht="21.75" customHeight="1">
      <c r="A111" s="39"/>
      <c r="B111" s="40"/>
      <c r="C111" s="231" t="s">
        <v>263</v>
      </c>
      <c r="D111" s="231" t="s">
        <v>241</v>
      </c>
      <c r="E111" s="232" t="s">
        <v>4760</v>
      </c>
      <c r="F111" s="233" t="s">
        <v>4761</v>
      </c>
      <c r="G111" s="234" t="s">
        <v>250</v>
      </c>
      <c r="H111" s="235">
        <v>345</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5165</v>
      </c>
    </row>
    <row r="112" s="2" customFormat="1">
      <c r="A112" s="39"/>
      <c r="B112" s="40"/>
      <c r="C112" s="41"/>
      <c r="D112" s="241" t="s">
        <v>282</v>
      </c>
      <c r="E112" s="41"/>
      <c r="F112" s="242" t="s">
        <v>4763</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282</v>
      </c>
      <c r="AU112" s="18" t="s">
        <v>82</v>
      </c>
    </row>
    <row r="113" s="14" customFormat="1">
      <c r="A113" s="14"/>
      <c r="B113" s="253"/>
      <c r="C113" s="254"/>
      <c r="D113" s="241" t="s">
        <v>284</v>
      </c>
      <c r="E113" s="255" t="s">
        <v>19</v>
      </c>
      <c r="F113" s="256" t="s">
        <v>5166</v>
      </c>
      <c r="G113" s="254"/>
      <c r="H113" s="257">
        <v>345</v>
      </c>
      <c r="I113" s="258"/>
      <c r="J113" s="254"/>
      <c r="K113" s="254"/>
      <c r="L113" s="259"/>
      <c r="M113" s="260"/>
      <c r="N113" s="261"/>
      <c r="O113" s="261"/>
      <c r="P113" s="261"/>
      <c r="Q113" s="261"/>
      <c r="R113" s="261"/>
      <c r="S113" s="261"/>
      <c r="T113" s="262"/>
      <c r="U113" s="14"/>
      <c r="V113" s="14"/>
      <c r="W113" s="14"/>
      <c r="X113" s="14"/>
      <c r="Y113" s="14"/>
      <c r="Z113" s="14"/>
      <c r="AA113" s="14"/>
      <c r="AB113" s="14"/>
      <c r="AC113" s="14"/>
      <c r="AD113" s="14"/>
      <c r="AE113" s="14"/>
      <c r="AT113" s="263" t="s">
        <v>284</v>
      </c>
      <c r="AU113" s="263" t="s">
        <v>82</v>
      </c>
      <c r="AV113" s="14" t="s">
        <v>82</v>
      </c>
      <c r="AW113" s="14" t="s">
        <v>34</v>
      </c>
      <c r="AX113" s="14" t="s">
        <v>80</v>
      </c>
      <c r="AY113" s="263" t="s">
        <v>244</v>
      </c>
    </row>
    <row r="114" s="2" customFormat="1" ht="21.75" customHeight="1">
      <c r="A114" s="39"/>
      <c r="B114" s="40"/>
      <c r="C114" s="213" t="s">
        <v>302</v>
      </c>
      <c r="D114" s="213" t="s">
        <v>247</v>
      </c>
      <c r="E114" s="214" t="s">
        <v>917</v>
      </c>
      <c r="F114" s="215" t="s">
        <v>918</v>
      </c>
      <c r="G114" s="216" t="s">
        <v>250</v>
      </c>
      <c r="H114" s="217">
        <v>345</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252</v>
      </c>
      <c r="AT114" s="224" t="s">
        <v>247</v>
      </c>
      <c r="AU114" s="224" t="s">
        <v>82</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252</v>
      </c>
      <c r="BM114" s="224" t="s">
        <v>5167</v>
      </c>
    </row>
    <row r="115" s="14" customFormat="1">
      <c r="A115" s="14"/>
      <c r="B115" s="253"/>
      <c r="C115" s="254"/>
      <c r="D115" s="241" t="s">
        <v>284</v>
      </c>
      <c r="E115" s="255" t="s">
        <v>19</v>
      </c>
      <c r="F115" s="256" t="s">
        <v>5166</v>
      </c>
      <c r="G115" s="254"/>
      <c r="H115" s="257">
        <v>345</v>
      </c>
      <c r="I115" s="258"/>
      <c r="J115" s="254"/>
      <c r="K115" s="254"/>
      <c r="L115" s="259"/>
      <c r="M115" s="260"/>
      <c r="N115" s="261"/>
      <c r="O115" s="261"/>
      <c r="P115" s="261"/>
      <c r="Q115" s="261"/>
      <c r="R115" s="261"/>
      <c r="S115" s="261"/>
      <c r="T115" s="262"/>
      <c r="U115" s="14"/>
      <c r="V115" s="14"/>
      <c r="W115" s="14"/>
      <c r="X115" s="14"/>
      <c r="Y115" s="14"/>
      <c r="Z115" s="14"/>
      <c r="AA115" s="14"/>
      <c r="AB115" s="14"/>
      <c r="AC115" s="14"/>
      <c r="AD115" s="14"/>
      <c r="AE115" s="14"/>
      <c r="AT115" s="263" t="s">
        <v>284</v>
      </c>
      <c r="AU115" s="263" t="s">
        <v>82</v>
      </c>
      <c r="AV115" s="14" t="s">
        <v>82</v>
      </c>
      <c r="AW115" s="14" t="s">
        <v>34</v>
      </c>
      <c r="AX115" s="14" t="s">
        <v>80</v>
      </c>
      <c r="AY115" s="263" t="s">
        <v>244</v>
      </c>
    </row>
    <row r="116" s="2" customFormat="1" ht="44.25" customHeight="1">
      <c r="A116" s="39"/>
      <c r="B116" s="40"/>
      <c r="C116" s="213" t="s">
        <v>308</v>
      </c>
      <c r="D116" s="213" t="s">
        <v>247</v>
      </c>
      <c r="E116" s="214" t="s">
        <v>920</v>
      </c>
      <c r="F116" s="215" t="s">
        <v>921</v>
      </c>
      <c r="G116" s="216" t="s">
        <v>258</v>
      </c>
      <c r="H116" s="217">
        <v>22</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391</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391</v>
      </c>
      <c r="BM116" s="224" t="s">
        <v>5168</v>
      </c>
    </row>
    <row r="117" s="2" customFormat="1" ht="44.25" customHeight="1">
      <c r="A117" s="39"/>
      <c r="B117" s="40"/>
      <c r="C117" s="213" t="s">
        <v>313</v>
      </c>
      <c r="D117" s="213" t="s">
        <v>247</v>
      </c>
      <c r="E117" s="214" t="s">
        <v>5169</v>
      </c>
      <c r="F117" s="215" t="s">
        <v>5170</v>
      </c>
      <c r="G117" s="216" t="s">
        <v>258</v>
      </c>
      <c r="H117" s="217">
        <v>16</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391</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391</v>
      </c>
      <c r="BM117" s="224" t="s">
        <v>5171</v>
      </c>
    </row>
    <row r="118" s="2" customFormat="1" ht="44.25" customHeight="1">
      <c r="A118" s="39"/>
      <c r="B118" s="40"/>
      <c r="C118" s="213" t="s">
        <v>8</v>
      </c>
      <c r="D118" s="213" t="s">
        <v>247</v>
      </c>
      <c r="E118" s="214" t="s">
        <v>4747</v>
      </c>
      <c r="F118" s="215" t="s">
        <v>4748</v>
      </c>
      <c r="G118" s="216" t="s">
        <v>258</v>
      </c>
      <c r="H118" s="217">
        <v>6</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391</v>
      </c>
      <c r="AT118" s="224" t="s">
        <v>247</v>
      </c>
      <c r="AU118" s="224" t="s">
        <v>82</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391</v>
      </c>
      <c r="BM118" s="224" t="s">
        <v>5172</v>
      </c>
    </row>
    <row r="119" s="2" customFormat="1" ht="24.15" customHeight="1">
      <c r="A119" s="39"/>
      <c r="B119" s="40"/>
      <c r="C119" s="231" t="s">
        <v>322</v>
      </c>
      <c r="D119" s="231" t="s">
        <v>241</v>
      </c>
      <c r="E119" s="232" t="s">
        <v>4783</v>
      </c>
      <c r="F119" s="233" t="s">
        <v>4784</v>
      </c>
      <c r="G119" s="234" t="s">
        <v>250</v>
      </c>
      <c r="H119" s="235">
        <v>40</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5173</v>
      </c>
    </row>
    <row r="120" s="2" customFormat="1" ht="37.8" customHeight="1">
      <c r="A120" s="39"/>
      <c r="B120" s="40"/>
      <c r="C120" s="213" t="s">
        <v>327</v>
      </c>
      <c r="D120" s="213" t="s">
        <v>247</v>
      </c>
      <c r="E120" s="214" t="s">
        <v>3007</v>
      </c>
      <c r="F120" s="215" t="s">
        <v>3008</v>
      </c>
      <c r="G120" s="216" t="s">
        <v>250</v>
      </c>
      <c r="H120" s="217">
        <v>40</v>
      </c>
      <c r="I120" s="218"/>
      <c r="J120" s="219">
        <f>ROUND(I120*H120,2)</f>
        <v>0</v>
      </c>
      <c r="K120" s="215" t="s">
        <v>359</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252</v>
      </c>
      <c r="AT120" s="224" t="s">
        <v>247</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252</v>
      </c>
      <c r="BM120" s="224" t="s">
        <v>5174</v>
      </c>
    </row>
    <row r="121" s="2" customFormat="1" ht="21.75" customHeight="1">
      <c r="A121" s="39"/>
      <c r="B121" s="40"/>
      <c r="C121" s="231" t="s">
        <v>332</v>
      </c>
      <c r="D121" s="231" t="s">
        <v>241</v>
      </c>
      <c r="E121" s="232" t="s">
        <v>2998</v>
      </c>
      <c r="F121" s="233" t="s">
        <v>2999</v>
      </c>
      <c r="G121" s="234" t="s">
        <v>258</v>
      </c>
      <c r="H121" s="235">
        <v>4</v>
      </c>
      <c r="I121" s="236"/>
      <c r="J121" s="237">
        <f>ROUND(I121*H121,2)</f>
        <v>0</v>
      </c>
      <c r="K121" s="233" t="s">
        <v>359</v>
      </c>
      <c r="L121" s="238"/>
      <c r="M121" s="239" t="s">
        <v>19</v>
      </c>
      <c r="N121" s="240"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364</v>
      </c>
      <c r="AT121" s="224" t="s">
        <v>241</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279</v>
      </c>
      <c r="BM121" s="224" t="s">
        <v>5175</v>
      </c>
    </row>
    <row r="122" s="2" customFormat="1" ht="24.15" customHeight="1">
      <c r="A122" s="39"/>
      <c r="B122" s="40"/>
      <c r="C122" s="213" t="s">
        <v>252</v>
      </c>
      <c r="D122" s="213" t="s">
        <v>247</v>
      </c>
      <c r="E122" s="214" t="s">
        <v>3001</v>
      </c>
      <c r="F122" s="215" t="s">
        <v>3002</v>
      </c>
      <c r="G122" s="216" t="s">
        <v>258</v>
      </c>
      <c r="H122" s="217">
        <v>4</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391</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5176</v>
      </c>
    </row>
    <row r="123" s="12" customFormat="1" ht="22.8" customHeight="1">
      <c r="A123" s="12"/>
      <c r="B123" s="197"/>
      <c r="C123" s="198"/>
      <c r="D123" s="199" t="s">
        <v>72</v>
      </c>
      <c r="E123" s="211" t="s">
        <v>3223</v>
      </c>
      <c r="F123" s="211" t="s">
        <v>4789</v>
      </c>
      <c r="G123" s="198"/>
      <c r="H123" s="198"/>
      <c r="I123" s="201"/>
      <c r="J123" s="212">
        <f>BK123</f>
        <v>0</v>
      </c>
      <c r="K123" s="198"/>
      <c r="L123" s="203"/>
      <c r="M123" s="204"/>
      <c r="N123" s="205"/>
      <c r="O123" s="205"/>
      <c r="P123" s="206">
        <f>SUM(P124:P167)</f>
        <v>0</v>
      </c>
      <c r="Q123" s="205"/>
      <c r="R123" s="206">
        <f>SUM(R124:R167)</f>
        <v>0</v>
      </c>
      <c r="S123" s="205"/>
      <c r="T123" s="207">
        <f>SUM(T124:T167)</f>
        <v>0</v>
      </c>
      <c r="U123" s="12"/>
      <c r="V123" s="12"/>
      <c r="W123" s="12"/>
      <c r="X123" s="12"/>
      <c r="Y123" s="12"/>
      <c r="Z123" s="12"/>
      <c r="AA123" s="12"/>
      <c r="AB123" s="12"/>
      <c r="AC123" s="12"/>
      <c r="AD123" s="12"/>
      <c r="AE123" s="12"/>
      <c r="AR123" s="208" t="s">
        <v>80</v>
      </c>
      <c r="AT123" s="209" t="s">
        <v>72</v>
      </c>
      <c r="AU123" s="209" t="s">
        <v>80</v>
      </c>
      <c r="AY123" s="208" t="s">
        <v>244</v>
      </c>
      <c r="BK123" s="210">
        <f>SUM(BK124:BK167)</f>
        <v>0</v>
      </c>
    </row>
    <row r="124" s="2" customFormat="1" ht="16.5" customHeight="1">
      <c r="A124" s="39"/>
      <c r="B124" s="40"/>
      <c r="C124" s="231" t="s">
        <v>411</v>
      </c>
      <c r="D124" s="231" t="s">
        <v>241</v>
      </c>
      <c r="E124" s="232" t="s">
        <v>378</v>
      </c>
      <c r="F124" s="233" t="s">
        <v>379</v>
      </c>
      <c r="G124" s="234" t="s">
        <v>250</v>
      </c>
      <c r="H124" s="235">
        <v>350</v>
      </c>
      <c r="I124" s="236"/>
      <c r="J124" s="237">
        <f>ROUND(I124*H124,2)</f>
        <v>0</v>
      </c>
      <c r="K124" s="233" t="s">
        <v>359</v>
      </c>
      <c r="L124" s="238"/>
      <c r="M124" s="239" t="s">
        <v>19</v>
      </c>
      <c r="N124" s="240"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364</v>
      </c>
      <c r="AT124" s="224" t="s">
        <v>241</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5177</v>
      </c>
    </row>
    <row r="125" s="2" customFormat="1">
      <c r="A125" s="39"/>
      <c r="B125" s="40"/>
      <c r="C125" s="41"/>
      <c r="D125" s="241" t="s">
        <v>282</v>
      </c>
      <c r="E125" s="41"/>
      <c r="F125" s="242" t="s">
        <v>5178</v>
      </c>
      <c r="G125" s="41"/>
      <c r="H125" s="41"/>
      <c r="I125" s="228"/>
      <c r="J125" s="41"/>
      <c r="K125" s="41"/>
      <c r="L125" s="45"/>
      <c r="M125" s="229"/>
      <c r="N125" s="230"/>
      <c r="O125" s="85"/>
      <c r="P125" s="85"/>
      <c r="Q125" s="85"/>
      <c r="R125" s="85"/>
      <c r="S125" s="85"/>
      <c r="T125" s="86"/>
      <c r="U125" s="39"/>
      <c r="V125" s="39"/>
      <c r="W125" s="39"/>
      <c r="X125" s="39"/>
      <c r="Y125" s="39"/>
      <c r="Z125" s="39"/>
      <c r="AA125" s="39"/>
      <c r="AB125" s="39"/>
      <c r="AC125" s="39"/>
      <c r="AD125" s="39"/>
      <c r="AE125" s="39"/>
      <c r="AT125" s="18" t="s">
        <v>282</v>
      </c>
      <c r="AU125" s="18" t="s">
        <v>82</v>
      </c>
    </row>
    <row r="126" s="2" customFormat="1" ht="21.75" customHeight="1">
      <c r="A126" s="39"/>
      <c r="B126" s="40"/>
      <c r="C126" s="231" t="s">
        <v>416</v>
      </c>
      <c r="D126" s="231" t="s">
        <v>241</v>
      </c>
      <c r="E126" s="232" t="s">
        <v>4918</v>
      </c>
      <c r="F126" s="233" t="s">
        <v>4919</v>
      </c>
      <c r="G126" s="234" t="s">
        <v>250</v>
      </c>
      <c r="H126" s="235">
        <v>168</v>
      </c>
      <c r="I126" s="236"/>
      <c r="J126" s="237">
        <f>ROUND(I126*H126,2)</f>
        <v>0</v>
      </c>
      <c r="K126" s="233" t="s">
        <v>359</v>
      </c>
      <c r="L126" s="238"/>
      <c r="M126" s="239" t="s">
        <v>19</v>
      </c>
      <c r="N126" s="240"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364</v>
      </c>
      <c r="AT126" s="224" t="s">
        <v>241</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279</v>
      </c>
      <c r="BM126" s="224" t="s">
        <v>5179</v>
      </c>
    </row>
    <row r="127" s="2" customFormat="1">
      <c r="A127" s="39"/>
      <c r="B127" s="40"/>
      <c r="C127" s="41"/>
      <c r="D127" s="241" t="s">
        <v>282</v>
      </c>
      <c r="E127" s="41"/>
      <c r="F127" s="242" t="s">
        <v>5180</v>
      </c>
      <c r="G127" s="41"/>
      <c r="H127" s="41"/>
      <c r="I127" s="228"/>
      <c r="J127" s="41"/>
      <c r="K127" s="41"/>
      <c r="L127" s="45"/>
      <c r="M127" s="229"/>
      <c r="N127" s="230"/>
      <c r="O127" s="85"/>
      <c r="P127" s="85"/>
      <c r="Q127" s="85"/>
      <c r="R127" s="85"/>
      <c r="S127" s="85"/>
      <c r="T127" s="86"/>
      <c r="U127" s="39"/>
      <c r="V127" s="39"/>
      <c r="W127" s="39"/>
      <c r="X127" s="39"/>
      <c r="Y127" s="39"/>
      <c r="Z127" s="39"/>
      <c r="AA127" s="39"/>
      <c r="AB127" s="39"/>
      <c r="AC127" s="39"/>
      <c r="AD127" s="39"/>
      <c r="AE127" s="39"/>
      <c r="AT127" s="18" t="s">
        <v>282</v>
      </c>
      <c r="AU127" s="18" t="s">
        <v>82</v>
      </c>
    </row>
    <row r="128" s="2" customFormat="1" ht="16.5" customHeight="1">
      <c r="A128" s="39"/>
      <c r="B128" s="40"/>
      <c r="C128" s="213" t="s">
        <v>420</v>
      </c>
      <c r="D128" s="213" t="s">
        <v>247</v>
      </c>
      <c r="E128" s="214" t="s">
        <v>4791</v>
      </c>
      <c r="F128" s="215" t="s">
        <v>4792</v>
      </c>
      <c r="G128" s="216" t="s">
        <v>250</v>
      </c>
      <c r="H128" s="217">
        <v>518</v>
      </c>
      <c r="I128" s="218"/>
      <c r="J128" s="219">
        <f>ROUND(I128*H128,2)</f>
        <v>0</v>
      </c>
      <c r="K128" s="215" t="s">
        <v>359</v>
      </c>
      <c r="L128" s="45"/>
      <c r="M128" s="220" t="s">
        <v>19</v>
      </c>
      <c r="N128" s="221"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252</v>
      </c>
      <c r="AT128" s="224" t="s">
        <v>247</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252</v>
      </c>
      <c r="BM128" s="224" t="s">
        <v>5181</v>
      </c>
    </row>
    <row r="129" s="2" customFormat="1">
      <c r="A129" s="39"/>
      <c r="B129" s="40"/>
      <c r="C129" s="41"/>
      <c r="D129" s="241" t="s">
        <v>282</v>
      </c>
      <c r="E129" s="41"/>
      <c r="F129" s="242" t="s">
        <v>4794</v>
      </c>
      <c r="G129" s="41"/>
      <c r="H129" s="41"/>
      <c r="I129" s="228"/>
      <c r="J129" s="41"/>
      <c r="K129" s="41"/>
      <c r="L129" s="45"/>
      <c r="M129" s="229"/>
      <c r="N129" s="230"/>
      <c r="O129" s="85"/>
      <c r="P129" s="85"/>
      <c r="Q129" s="85"/>
      <c r="R129" s="85"/>
      <c r="S129" s="85"/>
      <c r="T129" s="86"/>
      <c r="U129" s="39"/>
      <c r="V129" s="39"/>
      <c r="W129" s="39"/>
      <c r="X129" s="39"/>
      <c r="Y129" s="39"/>
      <c r="Z129" s="39"/>
      <c r="AA129" s="39"/>
      <c r="AB129" s="39"/>
      <c r="AC129" s="39"/>
      <c r="AD129" s="39"/>
      <c r="AE129" s="39"/>
      <c r="AT129" s="18" t="s">
        <v>282</v>
      </c>
      <c r="AU129" s="18" t="s">
        <v>82</v>
      </c>
    </row>
    <row r="130" s="13" customFormat="1">
      <c r="A130" s="13"/>
      <c r="B130" s="243"/>
      <c r="C130" s="244"/>
      <c r="D130" s="241" t="s">
        <v>284</v>
      </c>
      <c r="E130" s="245" t="s">
        <v>19</v>
      </c>
      <c r="F130" s="246" t="s">
        <v>4796</v>
      </c>
      <c r="G130" s="244"/>
      <c r="H130" s="245" t="s">
        <v>19</v>
      </c>
      <c r="I130" s="247"/>
      <c r="J130" s="244"/>
      <c r="K130" s="244"/>
      <c r="L130" s="248"/>
      <c r="M130" s="249"/>
      <c r="N130" s="250"/>
      <c r="O130" s="250"/>
      <c r="P130" s="250"/>
      <c r="Q130" s="250"/>
      <c r="R130" s="250"/>
      <c r="S130" s="250"/>
      <c r="T130" s="251"/>
      <c r="U130" s="13"/>
      <c r="V130" s="13"/>
      <c r="W130" s="13"/>
      <c r="X130" s="13"/>
      <c r="Y130" s="13"/>
      <c r="Z130" s="13"/>
      <c r="AA130" s="13"/>
      <c r="AB130" s="13"/>
      <c r="AC130" s="13"/>
      <c r="AD130" s="13"/>
      <c r="AE130" s="13"/>
      <c r="AT130" s="252" t="s">
        <v>284</v>
      </c>
      <c r="AU130" s="252" t="s">
        <v>82</v>
      </c>
      <c r="AV130" s="13" t="s">
        <v>80</v>
      </c>
      <c r="AW130" s="13" t="s">
        <v>34</v>
      </c>
      <c r="AX130" s="13" t="s">
        <v>73</v>
      </c>
      <c r="AY130" s="252" t="s">
        <v>244</v>
      </c>
    </row>
    <row r="131" s="14" customFormat="1">
      <c r="A131" s="14"/>
      <c r="B131" s="253"/>
      <c r="C131" s="254"/>
      <c r="D131" s="241" t="s">
        <v>284</v>
      </c>
      <c r="E131" s="255" t="s">
        <v>19</v>
      </c>
      <c r="F131" s="256" t="s">
        <v>5182</v>
      </c>
      <c r="G131" s="254"/>
      <c r="H131" s="257">
        <v>350</v>
      </c>
      <c r="I131" s="258"/>
      <c r="J131" s="254"/>
      <c r="K131" s="254"/>
      <c r="L131" s="259"/>
      <c r="M131" s="260"/>
      <c r="N131" s="261"/>
      <c r="O131" s="261"/>
      <c r="P131" s="261"/>
      <c r="Q131" s="261"/>
      <c r="R131" s="261"/>
      <c r="S131" s="261"/>
      <c r="T131" s="262"/>
      <c r="U131" s="14"/>
      <c r="V131" s="14"/>
      <c r="W131" s="14"/>
      <c r="X131" s="14"/>
      <c r="Y131" s="14"/>
      <c r="Z131" s="14"/>
      <c r="AA131" s="14"/>
      <c r="AB131" s="14"/>
      <c r="AC131" s="14"/>
      <c r="AD131" s="14"/>
      <c r="AE131" s="14"/>
      <c r="AT131" s="263" t="s">
        <v>284</v>
      </c>
      <c r="AU131" s="263" t="s">
        <v>82</v>
      </c>
      <c r="AV131" s="14" t="s">
        <v>82</v>
      </c>
      <c r="AW131" s="14" t="s">
        <v>34</v>
      </c>
      <c r="AX131" s="14" t="s">
        <v>73</v>
      </c>
      <c r="AY131" s="263" t="s">
        <v>244</v>
      </c>
    </row>
    <row r="132" s="13" customFormat="1">
      <c r="A132" s="13"/>
      <c r="B132" s="243"/>
      <c r="C132" s="244"/>
      <c r="D132" s="241" t="s">
        <v>284</v>
      </c>
      <c r="E132" s="245" t="s">
        <v>19</v>
      </c>
      <c r="F132" s="246" t="s">
        <v>5041</v>
      </c>
      <c r="G132" s="244"/>
      <c r="H132" s="245" t="s">
        <v>19</v>
      </c>
      <c r="I132" s="247"/>
      <c r="J132" s="244"/>
      <c r="K132" s="244"/>
      <c r="L132" s="248"/>
      <c r="M132" s="249"/>
      <c r="N132" s="250"/>
      <c r="O132" s="250"/>
      <c r="P132" s="250"/>
      <c r="Q132" s="250"/>
      <c r="R132" s="250"/>
      <c r="S132" s="250"/>
      <c r="T132" s="251"/>
      <c r="U132" s="13"/>
      <c r="V132" s="13"/>
      <c r="W132" s="13"/>
      <c r="X132" s="13"/>
      <c r="Y132" s="13"/>
      <c r="Z132" s="13"/>
      <c r="AA132" s="13"/>
      <c r="AB132" s="13"/>
      <c r="AC132" s="13"/>
      <c r="AD132" s="13"/>
      <c r="AE132" s="13"/>
      <c r="AT132" s="252" t="s">
        <v>284</v>
      </c>
      <c r="AU132" s="252" t="s">
        <v>82</v>
      </c>
      <c r="AV132" s="13" t="s">
        <v>80</v>
      </c>
      <c r="AW132" s="13" t="s">
        <v>34</v>
      </c>
      <c r="AX132" s="13" t="s">
        <v>73</v>
      </c>
      <c r="AY132" s="252" t="s">
        <v>244</v>
      </c>
    </row>
    <row r="133" s="14" customFormat="1">
      <c r="A133" s="14"/>
      <c r="B133" s="253"/>
      <c r="C133" s="254"/>
      <c r="D133" s="241" t="s">
        <v>284</v>
      </c>
      <c r="E133" s="255" t="s">
        <v>19</v>
      </c>
      <c r="F133" s="256" t="s">
        <v>1364</v>
      </c>
      <c r="G133" s="254"/>
      <c r="H133" s="257">
        <v>168</v>
      </c>
      <c r="I133" s="258"/>
      <c r="J133" s="254"/>
      <c r="K133" s="254"/>
      <c r="L133" s="259"/>
      <c r="M133" s="260"/>
      <c r="N133" s="261"/>
      <c r="O133" s="261"/>
      <c r="P133" s="261"/>
      <c r="Q133" s="261"/>
      <c r="R133" s="261"/>
      <c r="S133" s="261"/>
      <c r="T133" s="262"/>
      <c r="U133" s="14"/>
      <c r="V133" s="14"/>
      <c r="W133" s="14"/>
      <c r="X133" s="14"/>
      <c r="Y133" s="14"/>
      <c r="Z133" s="14"/>
      <c r="AA133" s="14"/>
      <c r="AB133" s="14"/>
      <c r="AC133" s="14"/>
      <c r="AD133" s="14"/>
      <c r="AE133" s="14"/>
      <c r="AT133" s="263" t="s">
        <v>284</v>
      </c>
      <c r="AU133" s="263" t="s">
        <v>82</v>
      </c>
      <c r="AV133" s="14" t="s">
        <v>82</v>
      </c>
      <c r="AW133" s="14" t="s">
        <v>34</v>
      </c>
      <c r="AX133" s="14" t="s">
        <v>73</v>
      </c>
      <c r="AY133" s="263" t="s">
        <v>244</v>
      </c>
    </row>
    <row r="134" s="15" customFormat="1">
      <c r="A134" s="15"/>
      <c r="B134" s="264"/>
      <c r="C134" s="265"/>
      <c r="D134" s="241" t="s">
        <v>284</v>
      </c>
      <c r="E134" s="266" t="s">
        <v>19</v>
      </c>
      <c r="F134" s="267" t="s">
        <v>287</v>
      </c>
      <c r="G134" s="265"/>
      <c r="H134" s="268">
        <v>518</v>
      </c>
      <c r="I134" s="269"/>
      <c r="J134" s="265"/>
      <c r="K134" s="265"/>
      <c r="L134" s="270"/>
      <c r="M134" s="271"/>
      <c r="N134" s="272"/>
      <c r="O134" s="272"/>
      <c r="P134" s="272"/>
      <c r="Q134" s="272"/>
      <c r="R134" s="272"/>
      <c r="S134" s="272"/>
      <c r="T134" s="273"/>
      <c r="U134" s="15"/>
      <c r="V134" s="15"/>
      <c r="W134" s="15"/>
      <c r="X134" s="15"/>
      <c r="Y134" s="15"/>
      <c r="Z134" s="15"/>
      <c r="AA134" s="15"/>
      <c r="AB134" s="15"/>
      <c r="AC134" s="15"/>
      <c r="AD134" s="15"/>
      <c r="AE134" s="15"/>
      <c r="AT134" s="274" t="s">
        <v>284</v>
      </c>
      <c r="AU134" s="274" t="s">
        <v>82</v>
      </c>
      <c r="AV134" s="15" t="s">
        <v>264</v>
      </c>
      <c r="AW134" s="15" t="s">
        <v>34</v>
      </c>
      <c r="AX134" s="15" t="s">
        <v>80</v>
      </c>
      <c r="AY134" s="274" t="s">
        <v>244</v>
      </c>
    </row>
    <row r="135" s="2" customFormat="1" ht="16.5" customHeight="1">
      <c r="A135" s="39"/>
      <c r="B135" s="40"/>
      <c r="C135" s="231" t="s">
        <v>424</v>
      </c>
      <c r="D135" s="231" t="s">
        <v>241</v>
      </c>
      <c r="E135" s="232" t="s">
        <v>774</v>
      </c>
      <c r="F135" s="233" t="s">
        <v>775</v>
      </c>
      <c r="G135" s="234" t="s">
        <v>250</v>
      </c>
      <c r="H135" s="235">
        <v>2074</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5183</v>
      </c>
    </row>
    <row r="136" s="14" customFormat="1">
      <c r="A136" s="14"/>
      <c r="B136" s="253"/>
      <c r="C136" s="254"/>
      <c r="D136" s="241" t="s">
        <v>284</v>
      </c>
      <c r="E136" s="255" t="s">
        <v>19</v>
      </c>
      <c r="F136" s="256" t="s">
        <v>5184</v>
      </c>
      <c r="G136" s="254"/>
      <c r="H136" s="257">
        <v>2074</v>
      </c>
      <c r="I136" s="258"/>
      <c r="J136" s="254"/>
      <c r="K136" s="254"/>
      <c r="L136" s="259"/>
      <c r="M136" s="260"/>
      <c r="N136" s="261"/>
      <c r="O136" s="261"/>
      <c r="P136" s="261"/>
      <c r="Q136" s="261"/>
      <c r="R136" s="261"/>
      <c r="S136" s="261"/>
      <c r="T136" s="262"/>
      <c r="U136" s="14"/>
      <c r="V136" s="14"/>
      <c r="W136" s="14"/>
      <c r="X136" s="14"/>
      <c r="Y136" s="14"/>
      <c r="Z136" s="14"/>
      <c r="AA136" s="14"/>
      <c r="AB136" s="14"/>
      <c r="AC136" s="14"/>
      <c r="AD136" s="14"/>
      <c r="AE136" s="14"/>
      <c r="AT136" s="263" t="s">
        <v>284</v>
      </c>
      <c r="AU136" s="263" t="s">
        <v>82</v>
      </c>
      <c r="AV136" s="14" t="s">
        <v>82</v>
      </c>
      <c r="AW136" s="14" t="s">
        <v>34</v>
      </c>
      <c r="AX136" s="14" t="s">
        <v>80</v>
      </c>
      <c r="AY136" s="263" t="s">
        <v>244</v>
      </c>
    </row>
    <row r="137" s="2" customFormat="1" ht="16.5" customHeight="1">
      <c r="A137" s="39"/>
      <c r="B137" s="40"/>
      <c r="C137" s="231" t="s">
        <v>7</v>
      </c>
      <c r="D137" s="231" t="s">
        <v>241</v>
      </c>
      <c r="E137" s="232" t="s">
        <v>5185</v>
      </c>
      <c r="F137" s="233" t="s">
        <v>5186</v>
      </c>
      <c r="G137" s="234" t="s">
        <v>250</v>
      </c>
      <c r="H137" s="235">
        <v>30</v>
      </c>
      <c r="I137" s="236"/>
      <c r="J137" s="237">
        <f>ROUND(I137*H137,2)</f>
        <v>0</v>
      </c>
      <c r="K137" s="233" t="s">
        <v>359</v>
      </c>
      <c r="L137" s="238"/>
      <c r="M137" s="239" t="s">
        <v>19</v>
      </c>
      <c r="N137" s="240"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364</v>
      </c>
      <c r="AT137" s="224" t="s">
        <v>241</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5187</v>
      </c>
    </row>
    <row r="138" s="2" customFormat="1" ht="16.5" customHeight="1">
      <c r="A138" s="39"/>
      <c r="B138" s="40"/>
      <c r="C138" s="231" t="s">
        <v>431</v>
      </c>
      <c r="D138" s="231" t="s">
        <v>241</v>
      </c>
      <c r="E138" s="232" t="s">
        <v>5188</v>
      </c>
      <c r="F138" s="233" t="s">
        <v>5189</v>
      </c>
      <c r="G138" s="234" t="s">
        <v>250</v>
      </c>
      <c r="H138" s="235">
        <v>30</v>
      </c>
      <c r="I138" s="236"/>
      <c r="J138" s="237">
        <f>ROUND(I138*H138,2)</f>
        <v>0</v>
      </c>
      <c r="K138" s="233" t="s">
        <v>359</v>
      </c>
      <c r="L138" s="238"/>
      <c r="M138" s="239" t="s">
        <v>19</v>
      </c>
      <c r="N138" s="240"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364</v>
      </c>
      <c r="AT138" s="224" t="s">
        <v>241</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5190</v>
      </c>
    </row>
    <row r="139" s="2" customFormat="1" ht="24.15" customHeight="1">
      <c r="A139" s="39"/>
      <c r="B139" s="40"/>
      <c r="C139" s="213" t="s">
        <v>437</v>
      </c>
      <c r="D139" s="213" t="s">
        <v>247</v>
      </c>
      <c r="E139" s="214" t="s">
        <v>5191</v>
      </c>
      <c r="F139" s="215" t="s">
        <v>5192</v>
      </c>
      <c r="G139" s="216" t="s">
        <v>250</v>
      </c>
      <c r="H139" s="217">
        <v>30</v>
      </c>
      <c r="I139" s="218"/>
      <c r="J139" s="219">
        <f>ROUND(I139*H139,2)</f>
        <v>0</v>
      </c>
      <c r="K139" s="215" t="s">
        <v>359</v>
      </c>
      <c r="L139" s="45"/>
      <c r="M139" s="220" t="s">
        <v>19</v>
      </c>
      <c r="N139" s="221"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264</v>
      </c>
      <c r="AT139" s="224" t="s">
        <v>247</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264</v>
      </c>
      <c r="BM139" s="224" t="s">
        <v>5193</v>
      </c>
    </row>
    <row r="140" s="2" customFormat="1" ht="21.75" customHeight="1">
      <c r="A140" s="39"/>
      <c r="B140" s="40"/>
      <c r="C140" s="231" t="s">
        <v>442</v>
      </c>
      <c r="D140" s="231" t="s">
        <v>241</v>
      </c>
      <c r="E140" s="232" t="s">
        <v>5194</v>
      </c>
      <c r="F140" s="233" t="s">
        <v>5195</v>
      </c>
      <c r="G140" s="234" t="s">
        <v>258</v>
      </c>
      <c r="H140" s="235">
        <v>2</v>
      </c>
      <c r="I140" s="236"/>
      <c r="J140" s="237">
        <f>ROUND(I140*H140,2)</f>
        <v>0</v>
      </c>
      <c r="K140" s="233" t="s">
        <v>359</v>
      </c>
      <c r="L140" s="238"/>
      <c r="M140" s="239" t="s">
        <v>19</v>
      </c>
      <c r="N140" s="240"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364</v>
      </c>
      <c r="AT140" s="224" t="s">
        <v>241</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279</v>
      </c>
      <c r="BM140" s="224" t="s">
        <v>5196</v>
      </c>
    </row>
    <row r="141" s="2" customFormat="1" ht="16.5" customHeight="1">
      <c r="A141" s="39"/>
      <c r="B141" s="40"/>
      <c r="C141" s="231" t="s">
        <v>446</v>
      </c>
      <c r="D141" s="231" t="s">
        <v>241</v>
      </c>
      <c r="E141" s="232" t="s">
        <v>5197</v>
      </c>
      <c r="F141" s="233" t="s">
        <v>5198</v>
      </c>
      <c r="G141" s="234" t="s">
        <v>258</v>
      </c>
      <c r="H141" s="235">
        <v>2</v>
      </c>
      <c r="I141" s="236"/>
      <c r="J141" s="237">
        <f>ROUND(I141*H141,2)</f>
        <v>0</v>
      </c>
      <c r="K141" s="233" t="s">
        <v>359</v>
      </c>
      <c r="L141" s="238"/>
      <c r="M141" s="239" t="s">
        <v>19</v>
      </c>
      <c r="N141" s="240" t="s">
        <v>44</v>
      </c>
      <c r="O141" s="85"/>
      <c r="P141" s="222">
        <f>O141*H141</f>
        <v>0</v>
      </c>
      <c r="Q141" s="222">
        <v>0</v>
      </c>
      <c r="R141" s="222">
        <f>Q141*H141</f>
        <v>0</v>
      </c>
      <c r="S141" s="222">
        <v>0</v>
      </c>
      <c r="T141" s="223">
        <f>S141*H141</f>
        <v>0</v>
      </c>
      <c r="U141" s="39"/>
      <c r="V141" s="39"/>
      <c r="W141" s="39"/>
      <c r="X141" s="39"/>
      <c r="Y141" s="39"/>
      <c r="Z141" s="39"/>
      <c r="AA141" s="39"/>
      <c r="AB141" s="39"/>
      <c r="AC141" s="39"/>
      <c r="AD141" s="39"/>
      <c r="AE141" s="39"/>
      <c r="AR141" s="224" t="s">
        <v>364</v>
      </c>
      <c r="AT141" s="224" t="s">
        <v>241</v>
      </c>
      <c r="AU141" s="224" t="s">
        <v>82</v>
      </c>
      <c r="AY141" s="18" t="s">
        <v>244</v>
      </c>
      <c r="BE141" s="225">
        <f>IF(N141="základní",J141,0)</f>
        <v>0</v>
      </c>
      <c r="BF141" s="225">
        <f>IF(N141="snížená",J141,0)</f>
        <v>0</v>
      </c>
      <c r="BG141" s="225">
        <f>IF(N141="zákl. přenesená",J141,0)</f>
        <v>0</v>
      </c>
      <c r="BH141" s="225">
        <f>IF(N141="sníž. přenesená",J141,0)</f>
        <v>0</v>
      </c>
      <c r="BI141" s="225">
        <f>IF(N141="nulová",J141,0)</f>
        <v>0</v>
      </c>
      <c r="BJ141" s="18" t="s">
        <v>80</v>
      </c>
      <c r="BK141" s="225">
        <f>ROUND(I141*H141,2)</f>
        <v>0</v>
      </c>
      <c r="BL141" s="18" t="s">
        <v>279</v>
      </c>
      <c r="BM141" s="224" t="s">
        <v>5199</v>
      </c>
    </row>
    <row r="142" s="2" customFormat="1" ht="24.15" customHeight="1">
      <c r="A142" s="39"/>
      <c r="B142" s="40"/>
      <c r="C142" s="213" t="s">
        <v>450</v>
      </c>
      <c r="D142" s="213" t="s">
        <v>247</v>
      </c>
      <c r="E142" s="214" t="s">
        <v>5200</v>
      </c>
      <c r="F142" s="215" t="s">
        <v>5201</v>
      </c>
      <c r="G142" s="216" t="s">
        <v>258</v>
      </c>
      <c r="H142" s="217">
        <v>2</v>
      </c>
      <c r="I142" s="218"/>
      <c r="J142" s="219">
        <f>ROUND(I142*H142,2)</f>
        <v>0</v>
      </c>
      <c r="K142" s="215" t="s">
        <v>359</v>
      </c>
      <c r="L142" s="45"/>
      <c r="M142" s="220" t="s">
        <v>19</v>
      </c>
      <c r="N142" s="221"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264</v>
      </c>
      <c r="AT142" s="224" t="s">
        <v>247</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264</v>
      </c>
      <c r="BM142" s="224" t="s">
        <v>5202</v>
      </c>
    </row>
    <row r="143" s="2" customFormat="1" ht="16.5" customHeight="1">
      <c r="A143" s="39"/>
      <c r="B143" s="40"/>
      <c r="C143" s="231" t="s">
        <v>454</v>
      </c>
      <c r="D143" s="231" t="s">
        <v>241</v>
      </c>
      <c r="E143" s="232" t="s">
        <v>5203</v>
      </c>
      <c r="F143" s="233" t="s">
        <v>5204</v>
      </c>
      <c r="G143" s="234" t="s">
        <v>258</v>
      </c>
      <c r="H143" s="235">
        <v>2</v>
      </c>
      <c r="I143" s="236"/>
      <c r="J143" s="237">
        <f>ROUND(I143*H143,2)</f>
        <v>0</v>
      </c>
      <c r="K143" s="233" t="s">
        <v>359</v>
      </c>
      <c r="L143" s="238"/>
      <c r="M143" s="239" t="s">
        <v>19</v>
      </c>
      <c r="N143" s="240"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364</v>
      </c>
      <c r="AT143" s="224" t="s">
        <v>241</v>
      </c>
      <c r="AU143" s="224" t="s">
        <v>82</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279</v>
      </c>
      <c r="BM143" s="224" t="s">
        <v>5205</v>
      </c>
    </row>
    <row r="144" s="2" customFormat="1" ht="16.5" customHeight="1">
      <c r="A144" s="39"/>
      <c r="B144" s="40"/>
      <c r="C144" s="231" t="s">
        <v>458</v>
      </c>
      <c r="D144" s="231" t="s">
        <v>241</v>
      </c>
      <c r="E144" s="232" t="s">
        <v>4805</v>
      </c>
      <c r="F144" s="233" t="s">
        <v>4806</v>
      </c>
      <c r="G144" s="234" t="s">
        <v>258</v>
      </c>
      <c r="H144" s="235">
        <v>29</v>
      </c>
      <c r="I144" s="236"/>
      <c r="J144" s="237">
        <f>ROUND(I144*H144,2)</f>
        <v>0</v>
      </c>
      <c r="K144" s="233" t="s">
        <v>359</v>
      </c>
      <c r="L144" s="238"/>
      <c r="M144" s="239" t="s">
        <v>19</v>
      </c>
      <c r="N144" s="240"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364</v>
      </c>
      <c r="AT144" s="224" t="s">
        <v>241</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279</v>
      </c>
      <c r="BM144" s="224" t="s">
        <v>5206</v>
      </c>
    </row>
    <row r="145" s="2" customFormat="1" ht="16.5" customHeight="1">
      <c r="A145" s="39"/>
      <c r="B145" s="40"/>
      <c r="C145" s="231" t="s">
        <v>462</v>
      </c>
      <c r="D145" s="231" t="s">
        <v>241</v>
      </c>
      <c r="E145" s="232" t="s">
        <v>4808</v>
      </c>
      <c r="F145" s="233" t="s">
        <v>4809</v>
      </c>
      <c r="G145" s="234" t="s">
        <v>258</v>
      </c>
      <c r="H145" s="235">
        <v>18</v>
      </c>
      <c r="I145" s="236"/>
      <c r="J145" s="237">
        <f>ROUND(I145*H145,2)</f>
        <v>0</v>
      </c>
      <c r="K145" s="233" t="s">
        <v>359</v>
      </c>
      <c r="L145" s="238"/>
      <c r="M145" s="239" t="s">
        <v>19</v>
      </c>
      <c r="N145" s="240"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364</v>
      </c>
      <c r="AT145" s="224" t="s">
        <v>241</v>
      </c>
      <c r="AU145" s="224" t="s">
        <v>82</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279</v>
      </c>
      <c r="BM145" s="224" t="s">
        <v>5207</v>
      </c>
    </row>
    <row r="146" s="2" customFormat="1" ht="16.5" customHeight="1">
      <c r="A146" s="39"/>
      <c r="B146" s="40"/>
      <c r="C146" s="231" t="s">
        <v>466</v>
      </c>
      <c r="D146" s="231" t="s">
        <v>241</v>
      </c>
      <c r="E146" s="232" t="s">
        <v>779</v>
      </c>
      <c r="F146" s="233" t="s">
        <v>780</v>
      </c>
      <c r="G146" s="234" t="s">
        <v>258</v>
      </c>
      <c r="H146" s="235">
        <v>1037</v>
      </c>
      <c r="I146" s="236"/>
      <c r="J146" s="237">
        <f>ROUND(I146*H146,2)</f>
        <v>0</v>
      </c>
      <c r="K146" s="233" t="s">
        <v>359</v>
      </c>
      <c r="L146" s="238"/>
      <c r="M146" s="239" t="s">
        <v>19</v>
      </c>
      <c r="N146" s="240"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364</v>
      </c>
      <c r="AT146" s="224" t="s">
        <v>241</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5208</v>
      </c>
    </row>
    <row r="147" s="2" customFormat="1" ht="16.5" customHeight="1">
      <c r="A147" s="39"/>
      <c r="B147" s="40"/>
      <c r="C147" s="213" t="s">
        <v>470</v>
      </c>
      <c r="D147" s="213" t="s">
        <v>247</v>
      </c>
      <c r="E147" s="214" t="s">
        <v>4801</v>
      </c>
      <c r="F147" s="215" t="s">
        <v>4802</v>
      </c>
      <c r="G147" s="216" t="s">
        <v>250</v>
      </c>
      <c r="H147" s="217">
        <v>2074</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80</v>
      </c>
      <c r="AT147" s="224" t="s">
        <v>247</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80</v>
      </c>
      <c r="BM147" s="224" t="s">
        <v>5209</v>
      </c>
    </row>
    <row r="148" s="2" customFormat="1">
      <c r="A148" s="39"/>
      <c r="B148" s="40"/>
      <c r="C148" s="41"/>
      <c r="D148" s="241" t="s">
        <v>282</v>
      </c>
      <c r="E148" s="41"/>
      <c r="F148" s="242" t="s">
        <v>4804</v>
      </c>
      <c r="G148" s="41"/>
      <c r="H148" s="41"/>
      <c r="I148" s="228"/>
      <c r="J148" s="41"/>
      <c r="K148" s="41"/>
      <c r="L148" s="45"/>
      <c r="M148" s="229"/>
      <c r="N148" s="230"/>
      <c r="O148" s="85"/>
      <c r="P148" s="85"/>
      <c r="Q148" s="85"/>
      <c r="R148" s="85"/>
      <c r="S148" s="85"/>
      <c r="T148" s="86"/>
      <c r="U148" s="39"/>
      <c r="V148" s="39"/>
      <c r="W148" s="39"/>
      <c r="X148" s="39"/>
      <c r="Y148" s="39"/>
      <c r="Z148" s="39"/>
      <c r="AA148" s="39"/>
      <c r="AB148" s="39"/>
      <c r="AC148" s="39"/>
      <c r="AD148" s="39"/>
      <c r="AE148" s="39"/>
      <c r="AT148" s="18" t="s">
        <v>282</v>
      </c>
      <c r="AU148" s="18" t="s">
        <v>82</v>
      </c>
    </row>
    <row r="149" s="14" customFormat="1">
      <c r="A149" s="14"/>
      <c r="B149" s="253"/>
      <c r="C149" s="254"/>
      <c r="D149" s="241" t="s">
        <v>284</v>
      </c>
      <c r="E149" s="255" t="s">
        <v>19</v>
      </c>
      <c r="F149" s="256" t="s">
        <v>5184</v>
      </c>
      <c r="G149" s="254"/>
      <c r="H149" s="257">
        <v>2074</v>
      </c>
      <c r="I149" s="258"/>
      <c r="J149" s="254"/>
      <c r="K149" s="254"/>
      <c r="L149" s="259"/>
      <c r="M149" s="260"/>
      <c r="N149" s="261"/>
      <c r="O149" s="261"/>
      <c r="P149" s="261"/>
      <c r="Q149" s="261"/>
      <c r="R149" s="261"/>
      <c r="S149" s="261"/>
      <c r="T149" s="262"/>
      <c r="U149" s="14"/>
      <c r="V149" s="14"/>
      <c r="W149" s="14"/>
      <c r="X149" s="14"/>
      <c r="Y149" s="14"/>
      <c r="Z149" s="14"/>
      <c r="AA149" s="14"/>
      <c r="AB149" s="14"/>
      <c r="AC149" s="14"/>
      <c r="AD149" s="14"/>
      <c r="AE149" s="14"/>
      <c r="AT149" s="263" t="s">
        <v>284</v>
      </c>
      <c r="AU149" s="263" t="s">
        <v>82</v>
      </c>
      <c r="AV149" s="14" t="s">
        <v>82</v>
      </c>
      <c r="AW149" s="14" t="s">
        <v>34</v>
      </c>
      <c r="AX149" s="14" t="s">
        <v>80</v>
      </c>
      <c r="AY149" s="263" t="s">
        <v>244</v>
      </c>
    </row>
    <row r="150" s="2" customFormat="1" ht="21.75" customHeight="1">
      <c r="A150" s="39"/>
      <c r="B150" s="40"/>
      <c r="C150" s="231" t="s">
        <v>474</v>
      </c>
      <c r="D150" s="231" t="s">
        <v>241</v>
      </c>
      <c r="E150" s="232" t="s">
        <v>4797</v>
      </c>
      <c r="F150" s="233" t="s">
        <v>4798</v>
      </c>
      <c r="G150" s="234" t="s">
        <v>250</v>
      </c>
      <c r="H150" s="235">
        <v>2424</v>
      </c>
      <c r="I150" s="236"/>
      <c r="J150" s="237">
        <f>ROUND(I150*H150,2)</f>
        <v>0</v>
      </c>
      <c r="K150" s="233" t="s">
        <v>359</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5210</v>
      </c>
    </row>
    <row r="151" s="13" customFormat="1">
      <c r="A151" s="13"/>
      <c r="B151" s="243"/>
      <c r="C151" s="244"/>
      <c r="D151" s="241" t="s">
        <v>284</v>
      </c>
      <c r="E151" s="245" t="s">
        <v>19</v>
      </c>
      <c r="F151" s="246" t="s">
        <v>5132</v>
      </c>
      <c r="G151" s="244"/>
      <c r="H151" s="245" t="s">
        <v>19</v>
      </c>
      <c r="I151" s="247"/>
      <c r="J151" s="244"/>
      <c r="K151" s="244"/>
      <c r="L151" s="248"/>
      <c r="M151" s="249"/>
      <c r="N151" s="250"/>
      <c r="O151" s="250"/>
      <c r="P151" s="250"/>
      <c r="Q151" s="250"/>
      <c r="R151" s="250"/>
      <c r="S151" s="250"/>
      <c r="T151" s="251"/>
      <c r="U151" s="13"/>
      <c r="V151" s="13"/>
      <c r="W151" s="13"/>
      <c r="X151" s="13"/>
      <c r="Y151" s="13"/>
      <c r="Z151" s="13"/>
      <c r="AA151" s="13"/>
      <c r="AB151" s="13"/>
      <c r="AC151" s="13"/>
      <c r="AD151" s="13"/>
      <c r="AE151" s="13"/>
      <c r="AT151" s="252" t="s">
        <v>284</v>
      </c>
      <c r="AU151" s="252" t="s">
        <v>82</v>
      </c>
      <c r="AV151" s="13" t="s">
        <v>80</v>
      </c>
      <c r="AW151" s="13" t="s">
        <v>34</v>
      </c>
      <c r="AX151" s="13" t="s">
        <v>73</v>
      </c>
      <c r="AY151" s="252" t="s">
        <v>244</v>
      </c>
    </row>
    <row r="152" s="14" customFormat="1">
      <c r="A152" s="14"/>
      <c r="B152" s="253"/>
      <c r="C152" s="254"/>
      <c r="D152" s="241" t="s">
        <v>284</v>
      </c>
      <c r="E152" s="255" t="s">
        <v>19</v>
      </c>
      <c r="F152" s="256" t="s">
        <v>5184</v>
      </c>
      <c r="G152" s="254"/>
      <c r="H152" s="257">
        <v>2074</v>
      </c>
      <c r="I152" s="258"/>
      <c r="J152" s="254"/>
      <c r="K152" s="254"/>
      <c r="L152" s="259"/>
      <c r="M152" s="260"/>
      <c r="N152" s="261"/>
      <c r="O152" s="261"/>
      <c r="P152" s="261"/>
      <c r="Q152" s="261"/>
      <c r="R152" s="261"/>
      <c r="S152" s="261"/>
      <c r="T152" s="262"/>
      <c r="U152" s="14"/>
      <c r="V152" s="14"/>
      <c r="W152" s="14"/>
      <c r="X152" s="14"/>
      <c r="Y152" s="14"/>
      <c r="Z152" s="14"/>
      <c r="AA152" s="14"/>
      <c r="AB152" s="14"/>
      <c r="AC152" s="14"/>
      <c r="AD152" s="14"/>
      <c r="AE152" s="14"/>
      <c r="AT152" s="263" t="s">
        <v>284</v>
      </c>
      <c r="AU152" s="263" t="s">
        <v>82</v>
      </c>
      <c r="AV152" s="14" t="s">
        <v>82</v>
      </c>
      <c r="AW152" s="14" t="s">
        <v>34</v>
      </c>
      <c r="AX152" s="14" t="s">
        <v>73</v>
      </c>
      <c r="AY152" s="263" t="s">
        <v>244</v>
      </c>
    </row>
    <row r="153" s="13" customFormat="1">
      <c r="A153" s="13"/>
      <c r="B153" s="243"/>
      <c r="C153" s="244"/>
      <c r="D153" s="241" t="s">
        <v>284</v>
      </c>
      <c r="E153" s="245" t="s">
        <v>19</v>
      </c>
      <c r="F153" s="246" t="s">
        <v>5211</v>
      </c>
      <c r="G153" s="244"/>
      <c r="H153" s="245" t="s">
        <v>19</v>
      </c>
      <c r="I153" s="247"/>
      <c r="J153" s="244"/>
      <c r="K153" s="244"/>
      <c r="L153" s="248"/>
      <c r="M153" s="249"/>
      <c r="N153" s="250"/>
      <c r="O153" s="250"/>
      <c r="P153" s="250"/>
      <c r="Q153" s="250"/>
      <c r="R153" s="250"/>
      <c r="S153" s="250"/>
      <c r="T153" s="251"/>
      <c r="U153" s="13"/>
      <c r="V153" s="13"/>
      <c r="W153" s="13"/>
      <c r="X153" s="13"/>
      <c r="Y153" s="13"/>
      <c r="Z153" s="13"/>
      <c r="AA153" s="13"/>
      <c r="AB153" s="13"/>
      <c r="AC153" s="13"/>
      <c r="AD153" s="13"/>
      <c r="AE153" s="13"/>
      <c r="AT153" s="252" t="s">
        <v>284</v>
      </c>
      <c r="AU153" s="252" t="s">
        <v>82</v>
      </c>
      <c r="AV153" s="13" t="s">
        <v>80</v>
      </c>
      <c r="AW153" s="13" t="s">
        <v>34</v>
      </c>
      <c r="AX153" s="13" t="s">
        <v>73</v>
      </c>
      <c r="AY153" s="252" t="s">
        <v>244</v>
      </c>
    </row>
    <row r="154" s="14" customFormat="1">
      <c r="A154" s="14"/>
      <c r="B154" s="253"/>
      <c r="C154" s="254"/>
      <c r="D154" s="241" t="s">
        <v>284</v>
      </c>
      <c r="E154" s="255" t="s">
        <v>19</v>
      </c>
      <c r="F154" s="256" t="s">
        <v>5182</v>
      </c>
      <c r="G154" s="254"/>
      <c r="H154" s="257">
        <v>350</v>
      </c>
      <c r="I154" s="258"/>
      <c r="J154" s="254"/>
      <c r="K154" s="254"/>
      <c r="L154" s="259"/>
      <c r="M154" s="260"/>
      <c r="N154" s="261"/>
      <c r="O154" s="261"/>
      <c r="P154" s="261"/>
      <c r="Q154" s="261"/>
      <c r="R154" s="261"/>
      <c r="S154" s="261"/>
      <c r="T154" s="262"/>
      <c r="U154" s="14"/>
      <c r="V154" s="14"/>
      <c r="W154" s="14"/>
      <c r="X154" s="14"/>
      <c r="Y154" s="14"/>
      <c r="Z154" s="14"/>
      <c r="AA154" s="14"/>
      <c r="AB154" s="14"/>
      <c r="AC154" s="14"/>
      <c r="AD154" s="14"/>
      <c r="AE154" s="14"/>
      <c r="AT154" s="263" t="s">
        <v>284</v>
      </c>
      <c r="AU154" s="263" t="s">
        <v>82</v>
      </c>
      <c r="AV154" s="14" t="s">
        <v>82</v>
      </c>
      <c r="AW154" s="14" t="s">
        <v>34</v>
      </c>
      <c r="AX154" s="14" t="s">
        <v>73</v>
      </c>
      <c r="AY154" s="263" t="s">
        <v>244</v>
      </c>
    </row>
    <row r="155" s="15" customFormat="1">
      <c r="A155" s="15"/>
      <c r="B155" s="264"/>
      <c r="C155" s="265"/>
      <c r="D155" s="241" t="s">
        <v>284</v>
      </c>
      <c r="E155" s="266" t="s">
        <v>19</v>
      </c>
      <c r="F155" s="267" t="s">
        <v>287</v>
      </c>
      <c r="G155" s="265"/>
      <c r="H155" s="268">
        <v>2424</v>
      </c>
      <c r="I155" s="269"/>
      <c r="J155" s="265"/>
      <c r="K155" s="265"/>
      <c r="L155" s="270"/>
      <c r="M155" s="271"/>
      <c r="N155" s="272"/>
      <c r="O155" s="272"/>
      <c r="P155" s="272"/>
      <c r="Q155" s="272"/>
      <c r="R155" s="272"/>
      <c r="S155" s="272"/>
      <c r="T155" s="273"/>
      <c r="U155" s="15"/>
      <c r="V155" s="15"/>
      <c r="W155" s="15"/>
      <c r="X155" s="15"/>
      <c r="Y155" s="15"/>
      <c r="Z155" s="15"/>
      <c r="AA155" s="15"/>
      <c r="AB155" s="15"/>
      <c r="AC155" s="15"/>
      <c r="AD155" s="15"/>
      <c r="AE155" s="15"/>
      <c r="AT155" s="274" t="s">
        <v>284</v>
      </c>
      <c r="AU155" s="274" t="s">
        <v>82</v>
      </c>
      <c r="AV155" s="15" t="s">
        <v>264</v>
      </c>
      <c r="AW155" s="15" t="s">
        <v>34</v>
      </c>
      <c r="AX155" s="15" t="s">
        <v>80</v>
      </c>
      <c r="AY155" s="274" t="s">
        <v>244</v>
      </c>
    </row>
    <row r="156" s="2" customFormat="1" ht="16.5" customHeight="1">
      <c r="A156" s="39"/>
      <c r="B156" s="40"/>
      <c r="C156" s="213" t="s">
        <v>478</v>
      </c>
      <c r="D156" s="213" t="s">
        <v>247</v>
      </c>
      <c r="E156" s="214" t="s">
        <v>4812</v>
      </c>
      <c r="F156" s="215" t="s">
        <v>4813</v>
      </c>
      <c r="G156" s="216" t="s">
        <v>250</v>
      </c>
      <c r="H156" s="217">
        <v>2424</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80</v>
      </c>
      <c r="AT156" s="224" t="s">
        <v>247</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80</v>
      </c>
      <c r="BM156" s="224" t="s">
        <v>5212</v>
      </c>
    </row>
    <row r="157" s="13" customFormat="1">
      <c r="A157" s="13"/>
      <c r="B157" s="243"/>
      <c r="C157" s="244"/>
      <c r="D157" s="241" t="s">
        <v>284</v>
      </c>
      <c r="E157" s="245" t="s">
        <v>19</v>
      </c>
      <c r="F157" s="246" t="s">
        <v>5132</v>
      </c>
      <c r="G157" s="244"/>
      <c r="H157" s="245" t="s">
        <v>19</v>
      </c>
      <c r="I157" s="247"/>
      <c r="J157" s="244"/>
      <c r="K157" s="244"/>
      <c r="L157" s="248"/>
      <c r="M157" s="249"/>
      <c r="N157" s="250"/>
      <c r="O157" s="250"/>
      <c r="P157" s="250"/>
      <c r="Q157" s="250"/>
      <c r="R157" s="250"/>
      <c r="S157" s="250"/>
      <c r="T157" s="251"/>
      <c r="U157" s="13"/>
      <c r="V157" s="13"/>
      <c r="W157" s="13"/>
      <c r="X157" s="13"/>
      <c r="Y157" s="13"/>
      <c r="Z157" s="13"/>
      <c r="AA157" s="13"/>
      <c r="AB157" s="13"/>
      <c r="AC157" s="13"/>
      <c r="AD157" s="13"/>
      <c r="AE157" s="13"/>
      <c r="AT157" s="252" t="s">
        <v>284</v>
      </c>
      <c r="AU157" s="252" t="s">
        <v>82</v>
      </c>
      <c r="AV157" s="13" t="s">
        <v>80</v>
      </c>
      <c r="AW157" s="13" t="s">
        <v>34</v>
      </c>
      <c r="AX157" s="13" t="s">
        <v>73</v>
      </c>
      <c r="AY157" s="252" t="s">
        <v>244</v>
      </c>
    </row>
    <row r="158" s="14" customFormat="1">
      <c r="A158" s="14"/>
      <c r="B158" s="253"/>
      <c r="C158" s="254"/>
      <c r="D158" s="241" t="s">
        <v>284</v>
      </c>
      <c r="E158" s="255" t="s">
        <v>19</v>
      </c>
      <c r="F158" s="256" t="s">
        <v>5184</v>
      </c>
      <c r="G158" s="254"/>
      <c r="H158" s="257">
        <v>2074</v>
      </c>
      <c r="I158" s="258"/>
      <c r="J158" s="254"/>
      <c r="K158" s="254"/>
      <c r="L158" s="259"/>
      <c r="M158" s="260"/>
      <c r="N158" s="261"/>
      <c r="O158" s="261"/>
      <c r="P158" s="261"/>
      <c r="Q158" s="261"/>
      <c r="R158" s="261"/>
      <c r="S158" s="261"/>
      <c r="T158" s="262"/>
      <c r="U158" s="14"/>
      <c r="V158" s="14"/>
      <c r="W158" s="14"/>
      <c r="X158" s="14"/>
      <c r="Y158" s="14"/>
      <c r="Z158" s="14"/>
      <c r="AA158" s="14"/>
      <c r="AB158" s="14"/>
      <c r="AC158" s="14"/>
      <c r="AD158" s="14"/>
      <c r="AE158" s="14"/>
      <c r="AT158" s="263" t="s">
        <v>284</v>
      </c>
      <c r="AU158" s="263" t="s">
        <v>82</v>
      </c>
      <c r="AV158" s="14" t="s">
        <v>82</v>
      </c>
      <c r="AW158" s="14" t="s">
        <v>34</v>
      </c>
      <c r="AX158" s="14" t="s">
        <v>73</v>
      </c>
      <c r="AY158" s="263" t="s">
        <v>244</v>
      </c>
    </row>
    <row r="159" s="13" customFormat="1">
      <c r="A159" s="13"/>
      <c r="B159" s="243"/>
      <c r="C159" s="244"/>
      <c r="D159" s="241" t="s">
        <v>284</v>
      </c>
      <c r="E159" s="245" t="s">
        <v>19</v>
      </c>
      <c r="F159" s="246" t="s">
        <v>5211</v>
      </c>
      <c r="G159" s="244"/>
      <c r="H159" s="245" t="s">
        <v>19</v>
      </c>
      <c r="I159" s="247"/>
      <c r="J159" s="244"/>
      <c r="K159" s="244"/>
      <c r="L159" s="248"/>
      <c r="M159" s="249"/>
      <c r="N159" s="250"/>
      <c r="O159" s="250"/>
      <c r="P159" s="250"/>
      <c r="Q159" s="250"/>
      <c r="R159" s="250"/>
      <c r="S159" s="250"/>
      <c r="T159" s="251"/>
      <c r="U159" s="13"/>
      <c r="V159" s="13"/>
      <c r="W159" s="13"/>
      <c r="X159" s="13"/>
      <c r="Y159" s="13"/>
      <c r="Z159" s="13"/>
      <c r="AA159" s="13"/>
      <c r="AB159" s="13"/>
      <c r="AC159" s="13"/>
      <c r="AD159" s="13"/>
      <c r="AE159" s="13"/>
      <c r="AT159" s="252" t="s">
        <v>284</v>
      </c>
      <c r="AU159" s="252" t="s">
        <v>82</v>
      </c>
      <c r="AV159" s="13" t="s">
        <v>80</v>
      </c>
      <c r="AW159" s="13" t="s">
        <v>34</v>
      </c>
      <c r="AX159" s="13" t="s">
        <v>73</v>
      </c>
      <c r="AY159" s="252" t="s">
        <v>244</v>
      </c>
    </row>
    <row r="160" s="14" customFormat="1">
      <c r="A160" s="14"/>
      <c r="B160" s="253"/>
      <c r="C160" s="254"/>
      <c r="D160" s="241" t="s">
        <v>284</v>
      </c>
      <c r="E160" s="255" t="s">
        <v>19</v>
      </c>
      <c r="F160" s="256" t="s">
        <v>5182</v>
      </c>
      <c r="G160" s="254"/>
      <c r="H160" s="257">
        <v>350</v>
      </c>
      <c r="I160" s="258"/>
      <c r="J160" s="254"/>
      <c r="K160" s="254"/>
      <c r="L160" s="259"/>
      <c r="M160" s="260"/>
      <c r="N160" s="261"/>
      <c r="O160" s="261"/>
      <c r="P160" s="261"/>
      <c r="Q160" s="261"/>
      <c r="R160" s="261"/>
      <c r="S160" s="261"/>
      <c r="T160" s="262"/>
      <c r="U160" s="14"/>
      <c r="V160" s="14"/>
      <c r="W160" s="14"/>
      <c r="X160" s="14"/>
      <c r="Y160" s="14"/>
      <c r="Z160" s="14"/>
      <c r="AA160" s="14"/>
      <c r="AB160" s="14"/>
      <c r="AC160" s="14"/>
      <c r="AD160" s="14"/>
      <c r="AE160" s="14"/>
      <c r="AT160" s="263" t="s">
        <v>284</v>
      </c>
      <c r="AU160" s="263" t="s">
        <v>82</v>
      </c>
      <c r="AV160" s="14" t="s">
        <v>82</v>
      </c>
      <c r="AW160" s="14" t="s">
        <v>34</v>
      </c>
      <c r="AX160" s="14" t="s">
        <v>73</v>
      </c>
      <c r="AY160" s="263" t="s">
        <v>244</v>
      </c>
    </row>
    <row r="161" s="15" customFormat="1">
      <c r="A161" s="15"/>
      <c r="B161" s="264"/>
      <c r="C161" s="265"/>
      <c r="D161" s="241" t="s">
        <v>284</v>
      </c>
      <c r="E161" s="266" t="s">
        <v>19</v>
      </c>
      <c r="F161" s="267" t="s">
        <v>287</v>
      </c>
      <c r="G161" s="265"/>
      <c r="H161" s="268">
        <v>2424</v>
      </c>
      <c r="I161" s="269"/>
      <c r="J161" s="265"/>
      <c r="K161" s="265"/>
      <c r="L161" s="270"/>
      <c r="M161" s="271"/>
      <c r="N161" s="272"/>
      <c r="O161" s="272"/>
      <c r="P161" s="272"/>
      <c r="Q161" s="272"/>
      <c r="R161" s="272"/>
      <c r="S161" s="272"/>
      <c r="T161" s="273"/>
      <c r="U161" s="15"/>
      <c r="V161" s="15"/>
      <c r="W161" s="15"/>
      <c r="X161" s="15"/>
      <c r="Y161" s="15"/>
      <c r="Z161" s="15"/>
      <c r="AA161" s="15"/>
      <c r="AB161" s="15"/>
      <c r="AC161" s="15"/>
      <c r="AD161" s="15"/>
      <c r="AE161" s="15"/>
      <c r="AT161" s="274" t="s">
        <v>284</v>
      </c>
      <c r="AU161" s="274" t="s">
        <v>82</v>
      </c>
      <c r="AV161" s="15" t="s">
        <v>264</v>
      </c>
      <c r="AW161" s="15" t="s">
        <v>34</v>
      </c>
      <c r="AX161" s="15" t="s">
        <v>80</v>
      </c>
      <c r="AY161" s="274" t="s">
        <v>244</v>
      </c>
    </row>
    <row r="162" s="2" customFormat="1" ht="16.5" customHeight="1">
      <c r="A162" s="39"/>
      <c r="B162" s="40"/>
      <c r="C162" s="231" t="s">
        <v>482</v>
      </c>
      <c r="D162" s="231" t="s">
        <v>241</v>
      </c>
      <c r="E162" s="232" t="s">
        <v>4817</v>
      </c>
      <c r="F162" s="233" t="s">
        <v>4818</v>
      </c>
      <c r="G162" s="234" t="s">
        <v>258</v>
      </c>
      <c r="H162" s="235">
        <v>64</v>
      </c>
      <c r="I162" s="236"/>
      <c r="J162" s="237">
        <f>ROUND(I162*H162,2)</f>
        <v>0</v>
      </c>
      <c r="K162" s="233" t="s">
        <v>359</v>
      </c>
      <c r="L162" s="238"/>
      <c r="M162" s="239" t="s">
        <v>19</v>
      </c>
      <c r="N162" s="240"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364</v>
      </c>
      <c r="AT162" s="224" t="s">
        <v>241</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279</v>
      </c>
      <c r="BM162" s="224" t="s">
        <v>5213</v>
      </c>
    </row>
    <row r="163" s="14" customFormat="1">
      <c r="A163" s="14"/>
      <c r="B163" s="253"/>
      <c r="C163" s="254"/>
      <c r="D163" s="241" t="s">
        <v>284</v>
      </c>
      <c r="E163" s="255" t="s">
        <v>19</v>
      </c>
      <c r="F163" s="256" t="s">
        <v>5214</v>
      </c>
      <c r="G163" s="254"/>
      <c r="H163" s="257">
        <v>64</v>
      </c>
      <c r="I163" s="258"/>
      <c r="J163" s="254"/>
      <c r="K163" s="254"/>
      <c r="L163" s="259"/>
      <c r="M163" s="260"/>
      <c r="N163" s="261"/>
      <c r="O163" s="261"/>
      <c r="P163" s="261"/>
      <c r="Q163" s="261"/>
      <c r="R163" s="261"/>
      <c r="S163" s="261"/>
      <c r="T163" s="262"/>
      <c r="U163" s="14"/>
      <c r="V163" s="14"/>
      <c r="W163" s="14"/>
      <c r="X163" s="14"/>
      <c r="Y163" s="14"/>
      <c r="Z163" s="14"/>
      <c r="AA163" s="14"/>
      <c r="AB163" s="14"/>
      <c r="AC163" s="14"/>
      <c r="AD163" s="14"/>
      <c r="AE163" s="14"/>
      <c r="AT163" s="263" t="s">
        <v>284</v>
      </c>
      <c r="AU163" s="263" t="s">
        <v>82</v>
      </c>
      <c r="AV163" s="14" t="s">
        <v>82</v>
      </c>
      <c r="AW163" s="14" t="s">
        <v>34</v>
      </c>
      <c r="AX163" s="14" t="s">
        <v>80</v>
      </c>
      <c r="AY163" s="263" t="s">
        <v>244</v>
      </c>
    </row>
    <row r="164" s="2" customFormat="1" ht="24.15" customHeight="1">
      <c r="A164" s="39"/>
      <c r="B164" s="40"/>
      <c r="C164" s="213" t="s">
        <v>486</v>
      </c>
      <c r="D164" s="213" t="s">
        <v>247</v>
      </c>
      <c r="E164" s="214" t="s">
        <v>372</v>
      </c>
      <c r="F164" s="215" t="s">
        <v>373</v>
      </c>
      <c r="G164" s="216" t="s">
        <v>258</v>
      </c>
      <c r="H164" s="217">
        <v>64</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80</v>
      </c>
      <c r="AT164" s="224" t="s">
        <v>247</v>
      </c>
      <c r="AU164" s="224" t="s">
        <v>82</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80</v>
      </c>
      <c r="BM164" s="224" t="s">
        <v>5215</v>
      </c>
    </row>
    <row r="165" s="2" customFormat="1">
      <c r="A165" s="39"/>
      <c r="B165" s="40"/>
      <c r="C165" s="41"/>
      <c r="D165" s="241" t="s">
        <v>282</v>
      </c>
      <c r="E165" s="41"/>
      <c r="F165" s="242" t="s">
        <v>4821</v>
      </c>
      <c r="G165" s="41"/>
      <c r="H165" s="41"/>
      <c r="I165" s="228"/>
      <c r="J165" s="41"/>
      <c r="K165" s="41"/>
      <c r="L165" s="45"/>
      <c r="M165" s="229"/>
      <c r="N165" s="230"/>
      <c r="O165" s="85"/>
      <c r="P165" s="85"/>
      <c r="Q165" s="85"/>
      <c r="R165" s="85"/>
      <c r="S165" s="85"/>
      <c r="T165" s="86"/>
      <c r="U165" s="39"/>
      <c r="V165" s="39"/>
      <c r="W165" s="39"/>
      <c r="X165" s="39"/>
      <c r="Y165" s="39"/>
      <c r="Z165" s="39"/>
      <c r="AA165" s="39"/>
      <c r="AB165" s="39"/>
      <c r="AC165" s="39"/>
      <c r="AD165" s="39"/>
      <c r="AE165" s="39"/>
      <c r="AT165" s="18" t="s">
        <v>282</v>
      </c>
      <c r="AU165" s="18" t="s">
        <v>82</v>
      </c>
    </row>
    <row r="166" s="2" customFormat="1" ht="16.5" customHeight="1">
      <c r="A166" s="39"/>
      <c r="B166" s="40"/>
      <c r="C166" s="231" t="s">
        <v>490</v>
      </c>
      <c r="D166" s="231" t="s">
        <v>241</v>
      </c>
      <c r="E166" s="232" t="s">
        <v>3265</v>
      </c>
      <c r="F166" s="233" t="s">
        <v>3266</v>
      </c>
      <c r="G166" s="234" t="s">
        <v>258</v>
      </c>
      <c r="H166" s="235">
        <v>2</v>
      </c>
      <c r="I166" s="236"/>
      <c r="J166" s="237">
        <f>ROUND(I166*H166,2)</f>
        <v>0</v>
      </c>
      <c r="K166" s="233" t="s">
        <v>359</v>
      </c>
      <c r="L166" s="238"/>
      <c r="M166" s="239" t="s">
        <v>19</v>
      </c>
      <c r="N166" s="240"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364</v>
      </c>
      <c r="AT166" s="224" t="s">
        <v>241</v>
      </c>
      <c r="AU166" s="224" t="s">
        <v>82</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279</v>
      </c>
      <c r="BM166" s="224" t="s">
        <v>5216</v>
      </c>
    </row>
    <row r="167" s="2" customFormat="1" ht="24.15" customHeight="1">
      <c r="A167" s="39"/>
      <c r="B167" s="40"/>
      <c r="C167" s="213" t="s">
        <v>494</v>
      </c>
      <c r="D167" s="213" t="s">
        <v>247</v>
      </c>
      <c r="E167" s="214" t="s">
        <v>3275</v>
      </c>
      <c r="F167" s="215" t="s">
        <v>3276</v>
      </c>
      <c r="G167" s="216" t="s">
        <v>258</v>
      </c>
      <c r="H167" s="217">
        <v>2</v>
      </c>
      <c r="I167" s="218"/>
      <c r="J167" s="219">
        <f>ROUND(I167*H167,2)</f>
        <v>0</v>
      </c>
      <c r="K167" s="215" t="s">
        <v>359</v>
      </c>
      <c r="L167" s="45"/>
      <c r="M167" s="220" t="s">
        <v>19</v>
      </c>
      <c r="N167" s="221" t="s">
        <v>44</v>
      </c>
      <c r="O167" s="85"/>
      <c r="P167" s="222">
        <f>O167*H167</f>
        <v>0</v>
      </c>
      <c r="Q167" s="222">
        <v>0</v>
      </c>
      <c r="R167" s="222">
        <f>Q167*H167</f>
        <v>0</v>
      </c>
      <c r="S167" s="222">
        <v>0</v>
      </c>
      <c r="T167" s="223">
        <f>S167*H167</f>
        <v>0</v>
      </c>
      <c r="U167" s="39"/>
      <c r="V167" s="39"/>
      <c r="W167" s="39"/>
      <c r="X167" s="39"/>
      <c r="Y167" s="39"/>
      <c r="Z167" s="39"/>
      <c r="AA167" s="39"/>
      <c r="AB167" s="39"/>
      <c r="AC167" s="39"/>
      <c r="AD167" s="39"/>
      <c r="AE167" s="39"/>
      <c r="AR167" s="224" t="s">
        <v>391</v>
      </c>
      <c r="AT167" s="224" t="s">
        <v>247</v>
      </c>
      <c r="AU167" s="224" t="s">
        <v>82</v>
      </c>
      <c r="AY167" s="18" t="s">
        <v>244</v>
      </c>
      <c r="BE167" s="225">
        <f>IF(N167="základní",J167,0)</f>
        <v>0</v>
      </c>
      <c r="BF167" s="225">
        <f>IF(N167="snížená",J167,0)</f>
        <v>0</v>
      </c>
      <c r="BG167" s="225">
        <f>IF(N167="zákl. přenesená",J167,0)</f>
        <v>0</v>
      </c>
      <c r="BH167" s="225">
        <f>IF(N167="sníž. přenesená",J167,0)</f>
        <v>0</v>
      </c>
      <c r="BI167" s="225">
        <f>IF(N167="nulová",J167,0)</f>
        <v>0</v>
      </c>
      <c r="BJ167" s="18" t="s">
        <v>80</v>
      </c>
      <c r="BK167" s="225">
        <f>ROUND(I167*H167,2)</f>
        <v>0</v>
      </c>
      <c r="BL167" s="18" t="s">
        <v>391</v>
      </c>
      <c r="BM167" s="224" t="s">
        <v>5217</v>
      </c>
    </row>
    <row r="168" s="12" customFormat="1" ht="22.8" customHeight="1">
      <c r="A168" s="12"/>
      <c r="B168" s="197"/>
      <c r="C168" s="198"/>
      <c r="D168" s="199" t="s">
        <v>72</v>
      </c>
      <c r="E168" s="211" t="s">
        <v>3263</v>
      </c>
      <c r="F168" s="211" t="s">
        <v>667</v>
      </c>
      <c r="G168" s="198"/>
      <c r="H168" s="198"/>
      <c r="I168" s="201"/>
      <c r="J168" s="212">
        <f>BK168</f>
        <v>0</v>
      </c>
      <c r="K168" s="198"/>
      <c r="L168" s="203"/>
      <c r="M168" s="204"/>
      <c r="N168" s="205"/>
      <c r="O168" s="205"/>
      <c r="P168" s="206">
        <f>SUM(P169:P181)</f>
        <v>0</v>
      </c>
      <c r="Q168" s="205"/>
      <c r="R168" s="206">
        <f>SUM(R169:R181)</f>
        <v>0</v>
      </c>
      <c r="S168" s="205"/>
      <c r="T168" s="207">
        <f>SUM(T169:T181)</f>
        <v>0</v>
      </c>
      <c r="U168" s="12"/>
      <c r="V168" s="12"/>
      <c r="W168" s="12"/>
      <c r="X168" s="12"/>
      <c r="Y168" s="12"/>
      <c r="Z168" s="12"/>
      <c r="AA168" s="12"/>
      <c r="AB168" s="12"/>
      <c r="AC168" s="12"/>
      <c r="AD168" s="12"/>
      <c r="AE168" s="12"/>
      <c r="AR168" s="208" t="s">
        <v>80</v>
      </c>
      <c r="AT168" s="209" t="s">
        <v>72</v>
      </c>
      <c r="AU168" s="209" t="s">
        <v>80</v>
      </c>
      <c r="AY168" s="208" t="s">
        <v>244</v>
      </c>
      <c r="BK168" s="210">
        <f>SUM(BK169:BK181)</f>
        <v>0</v>
      </c>
    </row>
    <row r="169" s="2" customFormat="1" ht="16.5" customHeight="1">
      <c r="A169" s="39"/>
      <c r="B169" s="40"/>
      <c r="C169" s="231" t="s">
        <v>499</v>
      </c>
      <c r="D169" s="231" t="s">
        <v>241</v>
      </c>
      <c r="E169" s="232" t="s">
        <v>939</v>
      </c>
      <c r="F169" s="233" t="s">
        <v>940</v>
      </c>
      <c r="G169" s="234" t="s">
        <v>250</v>
      </c>
      <c r="H169" s="235">
        <v>180</v>
      </c>
      <c r="I169" s="236"/>
      <c r="J169" s="237">
        <f>ROUND(I169*H169,2)</f>
        <v>0</v>
      </c>
      <c r="K169" s="233" t="s">
        <v>359</v>
      </c>
      <c r="L169" s="238"/>
      <c r="M169" s="239" t="s">
        <v>19</v>
      </c>
      <c r="N169" s="240" t="s">
        <v>44</v>
      </c>
      <c r="O169" s="85"/>
      <c r="P169" s="222">
        <f>O169*H169</f>
        <v>0</v>
      </c>
      <c r="Q169" s="222">
        <v>0</v>
      </c>
      <c r="R169" s="222">
        <f>Q169*H169</f>
        <v>0</v>
      </c>
      <c r="S169" s="222">
        <v>0</v>
      </c>
      <c r="T169" s="223">
        <f>S169*H169</f>
        <v>0</v>
      </c>
      <c r="U169" s="39"/>
      <c r="V169" s="39"/>
      <c r="W169" s="39"/>
      <c r="X169" s="39"/>
      <c r="Y169" s="39"/>
      <c r="Z169" s="39"/>
      <c r="AA169" s="39"/>
      <c r="AB169" s="39"/>
      <c r="AC169" s="39"/>
      <c r="AD169" s="39"/>
      <c r="AE169" s="39"/>
      <c r="AR169" s="224" t="s">
        <v>364</v>
      </c>
      <c r="AT169" s="224" t="s">
        <v>241</v>
      </c>
      <c r="AU169" s="224" t="s">
        <v>82</v>
      </c>
      <c r="AY169" s="18" t="s">
        <v>244</v>
      </c>
      <c r="BE169" s="225">
        <f>IF(N169="základní",J169,0)</f>
        <v>0</v>
      </c>
      <c r="BF169" s="225">
        <f>IF(N169="snížená",J169,0)</f>
        <v>0</v>
      </c>
      <c r="BG169" s="225">
        <f>IF(N169="zákl. přenesená",J169,0)</f>
        <v>0</v>
      </c>
      <c r="BH169" s="225">
        <f>IF(N169="sníž. přenesená",J169,0)</f>
        <v>0</v>
      </c>
      <c r="BI169" s="225">
        <f>IF(N169="nulová",J169,0)</f>
        <v>0</v>
      </c>
      <c r="BJ169" s="18" t="s">
        <v>80</v>
      </c>
      <c r="BK169" s="225">
        <f>ROUND(I169*H169,2)</f>
        <v>0</v>
      </c>
      <c r="BL169" s="18" t="s">
        <v>279</v>
      </c>
      <c r="BM169" s="224" t="s">
        <v>5218</v>
      </c>
    </row>
    <row r="170" s="2" customFormat="1" ht="16.5" customHeight="1">
      <c r="A170" s="39"/>
      <c r="B170" s="40"/>
      <c r="C170" s="231" t="s">
        <v>503</v>
      </c>
      <c r="D170" s="231" t="s">
        <v>241</v>
      </c>
      <c r="E170" s="232" t="s">
        <v>4823</v>
      </c>
      <c r="F170" s="233" t="s">
        <v>4824</v>
      </c>
      <c r="G170" s="234" t="s">
        <v>250</v>
      </c>
      <c r="H170" s="235">
        <v>22</v>
      </c>
      <c r="I170" s="236"/>
      <c r="J170" s="237">
        <f>ROUND(I170*H170,2)</f>
        <v>0</v>
      </c>
      <c r="K170" s="233" t="s">
        <v>359</v>
      </c>
      <c r="L170" s="238"/>
      <c r="M170" s="239" t="s">
        <v>19</v>
      </c>
      <c r="N170" s="240"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364</v>
      </c>
      <c r="AT170" s="224" t="s">
        <v>241</v>
      </c>
      <c r="AU170" s="224" t="s">
        <v>82</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279</v>
      </c>
      <c r="BM170" s="224" t="s">
        <v>5219</v>
      </c>
    </row>
    <row r="171" s="2" customFormat="1" ht="44.25" customHeight="1">
      <c r="A171" s="39"/>
      <c r="B171" s="40"/>
      <c r="C171" s="213" t="s">
        <v>507</v>
      </c>
      <c r="D171" s="213" t="s">
        <v>247</v>
      </c>
      <c r="E171" s="214" t="s">
        <v>948</v>
      </c>
      <c r="F171" s="215" t="s">
        <v>949</v>
      </c>
      <c r="G171" s="216" t="s">
        <v>250</v>
      </c>
      <c r="H171" s="217">
        <v>202</v>
      </c>
      <c r="I171" s="218"/>
      <c r="J171" s="219">
        <f>ROUND(I171*H171,2)</f>
        <v>0</v>
      </c>
      <c r="K171" s="215" t="s">
        <v>359</v>
      </c>
      <c r="L171" s="45"/>
      <c r="M171" s="220" t="s">
        <v>19</v>
      </c>
      <c r="N171" s="221" t="s">
        <v>44</v>
      </c>
      <c r="O171" s="85"/>
      <c r="P171" s="222">
        <f>O171*H171</f>
        <v>0</v>
      </c>
      <c r="Q171" s="222">
        <v>0</v>
      </c>
      <c r="R171" s="222">
        <f>Q171*H171</f>
        <v>0</v>
      </c>
      <c r="S171" s="222">
        <v>0</v>
      </c>
      <c r="T171" s="223">
        <f>S171*H171</f>
        <v>0</v>
      </c>
      <c r="U171" s="39"/>
      <c r="V171" s="39"/>
      <c r="W171" s="39"/>
      <c r="X171" s="39"/>
      <c r="Y171" s="39"/>
      <c r="Z171" s="39"/>
      <c r="AA171" s="39"/>
      <c r="AB171" s="39"/>
      <c r="AC171" s="39"/>
      <c r="AD171" s="39"/>
      <c r="AE171" s="39"/>
      <c r="AR171" s="224" t="s">
        <v>264</v>
      </c>
      <c r="AT171" s="224" t="s">
        <v>247</v>
      </c>
      <c r="AU171" s="224" t="s">
        <v>82</v>
      </c>
      <c r="AY171" s="18" t="s">
        <v>244</v>
      </c>
      <c r="BE171" s="225">
        <f>IF(N171="základní",J171,0)</f>
        <v>0</v>
      </c>
      <c r="BF171" s="225">
        <f>IF(N171="snížená",J171,0)</f>
        <v>0</v>
      </c>
      <c r="BG171" s="225">
        <f>IF(N171="zákl. přenesená",J171,0)</f>
        <v>0</v>
      </c>
      <c r="BH171" s="225">
        <f>IF(N171="sníž. přenesená",J171,0)</f>
        <v>0</v>
      </c>
      <c r="BI171" s="225">
        <f>IF(N171="nulová",J171,0)</f>
        <v>0</v>
      </c>
      <c r="BJ171" s="18" t="s">
        <v>80</v>
      </c>
      <c r="BK171" s="225">
        <f>ROUND(I171*H171,2)</f>
        <v>0</v>
      </c>
      <c r="BL171" s="18" t="s">
        <v>264</v>
      </c>
      <c r="BM171" s="224" t="s">
        <v>5220</v>
      </c>
    </row>
    <row r="172" s="14" customFormat="1">
      <c r="A172" s="14"/>
      <c r="B172" s="253"/>
      <c r="C172" s="254"/>
      <c r="D172" s="241" t="s">
        <v>284</v>
      </c>
      <c r="E172" s="255" t="s">
        <v>19</v>
      </c>
      <c r="F172" s="256" t="s">
        <v>5221</v>
      </c>
      <c r="G172" s="254"/>
      <c r="H172" s="257">
        <v>202</v>
      </c>
      <c r="I172" s="258"/>
      <c r="J172" s="254"/>
      <c r="K172" s="254"/>
      <c r="L172" s="259"/>
      <c r="M172" s="260"/>
      <c r="N172" s="261"/>
      <c r="O172" s="261"/>
      <c r="P172" s="261"/>
      <c r="Q172" s="261"/>
      <c r="R172" s="261"/>
      <c r="S172" s="261"/>
      <c r="T172" s="262"/>
      <c r="U172" s="14"/>
      <c r="V172" s="14"/>
      <c r="W172" s="14"/>
      <c r="X172" s="14"/>
      <c r="Y172" s="14"/>
      <c r="Z172" s="14"/>
      <c r="AA172" s="14"/>
      <c r="AB172" s="14"/>
      <c r="AC172" s="14"/>
      <c r="AD172" s="14"/>
      <c r="AE172" s="14"/>
      <c r="AT172" s="263" t="s">
        <v>284</v>
      </c>
      <c r="AU172" s="263" t="s">
        <v>82</v>
      </c>
      <c r="AV172" s="14" t="s">
        <v>82</v>
      </c>
      <c r="AW172" s="14" t="s">
        <v>34</v>
      </c>
      <c r="AX172" s="14" t="s">
        <v>80</v>
      </c>
      <c r="AY172" s="263" t="s">
        <v>244</v>
      </c>
    </row>
    <row r="173" s="2" customFormat="1" ht="16.5" customHeight="1">
      <c r="A173" s="39"/>
      <c r="B173" s="40"/>
      <c r="C173" s="231" t="s">
        <v>513</v>
      </c>
      <c r="D173" s="231" t="s">
        <v>241</v>
      </c>
      <c r="E173" s="232" t="s">
        <v>4827</v>
      </c>
      <c r="F173" s="233" t="s">
        <v>4828</v>
      </c>
      <c r="G173" s="234" t="s">
        <v>258</v>
      </c>
      <c r="H173" s="235">
        <v>38</v>
      </c>
      <c r="I173" s="236"/>
      <c r="J173" s="237">
        <f>ROUND(I173*H173,2)</f>
        <v>0</v>
      </c>
      <c r="K173" s="233" t="s">
        <v>359</v>
      </c>
      <c r="L173" s="238"/>
      <c r="M173" s="239" t="s">
        <v>19</v>
      </c>
      <c r="N173" s="240"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364</v>
      </c>
      <c r="AT173" s="224" t="s">
        <v>241</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279</v>
      </c>
      <c r="BM173" s="224" t="s">
        <v>5222</v>
      </c>
    </row>
    <row r="174" s="14" customFormat="1">
      <c r="A174" s="14"/>
      <c r="B174" s="253"/>
      <c r="C174" s="254"/>
      <c r="D174" s="241" t="s">
        <v>284</v>
      </c>
      <c r="E174" s="255" t="s">
        <v>19</v>
      </c>
      <c r="F174" s="256" t="s">
        <v>5223</v>
      </c>
      <c r="G174" s="254"/>
      <c r="H174" s="257">
        <v>27</v>
      </c>
      <c r="I174" s="258"/>
      <c r="J174" s="254"/>
      <c r="K174" s="254"/>
      <c r="L174" s="259"/>
      <c r="M174" s="260"/>
      <c r="N174" s="261"/>
      <c r="O174" s="261"/>
      <c r="P174" s="261"/>
      <c r="Q174" s="261"/>
      <c r="R174" s="261"/>
      <c r="S174" s="261"/>
      <c r="T174" s="262"/>
      <c r="U174" s="14"/>
      <c r="V174" s="14"/>
      <c r="W174" s="14"/>
      <c r="X174" s="14"/>
      <c r="Y174" s="14"/>
      <c r="Z174" s="14"/>
      <c r="AA174" s="14"/>
      <c r="AB174" s="14"/>
      <c r="AC174" s="14"/>
      <c r="AD174" s="14"/>
      <c r="AE174" s="14"/>
      <c r="AT174" s="263" t="s">
        <v>284</v>
      </c>
      <c r="AU174" s="263" t="s">
        <v>82</v>
      </c>
      <c r="AV174" s="14" t="s">
        <v>82</v>
      </c>
      <c r="AW174" s="14" t="s">
        <v>34</v>
      </c>
      <c r="AX174" s="14" t="s">
        <v>73</v>
      </c>
      <c r="AY174" s="263" t="s">
        <v>244</v>
      </c>
    </row>
    <row r="175" s="14" customFormat="1">
      <c r="A175" s="14"/>
      <c r="B175" s="253"/>
      <c r="C175" s="254"/>
      <c r="D175" s="241" t="s">
        <v>284</v>
      </c>
      <c r="E175" s="255" t="s">
        <v>19</v>
      </c>
      <c r="F175" s="256" t="s">
        <v>313</v>
      </c>
      <c r="G175" s="254"/>
      <c r="H175" s="257">
        <v>11</v>
      </c>
      <c r="I175" s="258"/>
      <c r="J175" s="254"/>
      <c r="K175" s="254"/>
      <c r="L175" s="259"/>
      <c r="M175" s="260"/>
      <c r="N175" s="261"/>
      <c r="O175" s="261"/>
      <c r="P175" s="261"/>
      <c r="Q175" s="261"/>
      <c r="R175" s="261"/>
      <c r="S175" s="261"/>
      <c r="T175" s="262"/>
      <c r="U175" s="14"/>
      <c r="V175" s="14"/>
      <c r="W175" s="14"/>
      <c r="X175" s="14"/>
      <c r="Y175" s="14"/>
      <c r="Z175" s="14"/>
      <c r="AA175" s="14"/>
      <c r="AB175" s="14"/>
      <c r="AC175" s="14"/>
      <c r="AD175" s="14"/>
      <c r="AE175" s="14"/>
      <c r="AT175" s="263" t="s">
        <v>284</v>
      </c>
      <c r="AU175" s="263" t="s">
        <v>82</v>
      </c>
      <c r="AV175" s="14" t="s">
        <v>82</v>
      </c>
      <c r="AW175" s="14" t="s">
        <v>34</v>
      </c>
      <c r="AX175" s="14" t="s">
        <v>73</v>
      </c>
      <c r="AY175" s="263" t="s">
        <v>244</v>
      </c>
    </row>
    <row r="176" s="15" customFormat="1">
      <c r="A176" s="15"/>
      <c r="B176" s="264"/>
      <c r="C176" s="265"/>
      <c r="D176" s="241" t="s">
        <v>284</v>
      </c>
      <c r="E176" s="266" t="s">
        <v>19</v>
      </c>
      <c r="F176" s="267" t="s">
        <v>287</v>
      </c>
      <c r="G176" s="265"/>
      <c r="H176" s="268">
        <v>38</v>
      </c>
      <c r="I176" s="269"/>
      <c r="J176" s="265"/>
      <c r="K176" s="265"/>
      <c r="L176" s="270"/>
      <c r="M176" s="271"/>
      <c r="N176" s="272"/>
      <c r="O176" s="272"/>
      <c r="P176" s="272"/>
      <c r="Q176" s="272"/>
      <c r="R176" s="272"/>
      <c r="S176" s="272"/>
      <c r="T176" s="273"/>
      <c r="U176" s="15"/>
      <c r="V176" s="15"/>
      <c r="W176" s="15"/>
      <c r="X176" s="15"/>
      <c r="Y176" s="15"/>
      <c r="Z176" s="15"/>
      <c r="AA176" s="15"/>
      <c r="AB176" s="15"/>
      <c r="AC176" s="15"/>
      <c r="AD176" s="15"/>
      <c r="AE176" s="15"/>
      <c r="AT176" s="274" t="s">
        <v>284</v>
      </c>
      <c r="AU176" s="274" t="s">
        <v>82</v>
      </c>
      <c r="AV176" s="15" t="s">
        <v>264</v>
      </c>
      <c r="AW176" s="15" t="s">
        <v>34</v>
      </c>
      <c r="AX176" s="15" t="s">
        <v>80</v>
      </c>
      <c r="AY176" s="274" t="s">
        <v>244</v>
      </c>
    </row>
    <row r="177" s="2" customFormat="1" ht="24.15" customHeight="1">
      <c r="A177" s="39"/>
      <c r="B177" s="40"/>
      <c r="C177" s="213" t="s">
        <v>518</v>
      </c>
      <c r="D177" s="213" t="s">
        <v>247</v>
      </c>
      <c r="E177" s="214" t="s">
        <v>3435</v>
      </c>
      <c r="F177" s="215" t="s">
        <v>3436</v>
      </c>
      <c r="G177" s="216" t="s">
        <v>258</v>
      </c>
      <c r="H177" s="217">
        <v>38</v>
      </c>
      <c r="I177" s="218"/>
      <c r="J177" s="219">
        <f>ROUND(I177*H177,2)</f>
        <v>0</v>
      </c>
      <c r="K177" s="215" t="s">
        <v>359</v>
      </c>
      <c r="L177" s="45"/>
      <c r="M177" s="220" t="s">
        <v>19</v>
      </c>
      <c r="N177" s="221" t="s">
        <v>44</v>
      </c>
      <c r="O177" s="85"/>
      <c r="P177" s="222">
        <f>O177*H177</f>
        <v>0</v>
      </c>
      <c r="Q177" s="222">
        <v>0</v>
      </c>
      <c r="R177" s="222">
        <f>Q177*H177</f>
        <v>0</v>
      </c>
      <c r="S177" s="222">
        <v>0</v>
      </c>
      <c r="T177" s="223">
        <f>S177*H177</f>
        <v>0</v>
      </c>
      <c r="U177" s="39"/>
      <c r="V177" s="39"/>
      <c r="W177" s="39"/>
      <c r="X177" s="39"/>
      <c r="Y177" s="39"/>
      <c r="Z177" s="39"/>
      <c r="AA177" s="39"/>
      <c r="AB177" s="39"/>
      <c r="AC177" s="39"/>
      <c r="AD177" s="39"/>
      <c r="AE177" s="39"/>
      <c r="AR177" s="224" t="s">
        <v>264</v>
      </c>
      <c r="AT177" s="224" t="s">
        <v>247</v>
      </c>
      <c r="AU177" s="224" t="s">
        <v>82</v>
      </c>
      <c r="AY177" s="18" t="s">
        <v>244</v>
      </c>
      <c r="BE177" s="225">
        <f>IF(N177="základní",J177,0)</f>
        <v>0</v>
      </c>
      <c r="BF177" s="225">
        <f>IF(N177="snížená",J177,0)</f>
        <v>0</v>
      </c>
      <c r="BG177" s="225">
        <f>IF(N177="zákl. přenesená",J177,0)</f>
        <v>0</v>
      </c>
      <c r="BH177" s="225">
        <f>IF(N177="sníž. přenesená",J177,0)</f>
        <v>0</v>
      </c>
      <c r="BI177" s="225">
        <f>IF(N177="nulová",J177,0)</f>
        <v>0</v>
      </c>
      <c r="BJ177" s="18" t="s">
        <v>80</v>
      </c>
      <c r="BK177" s="225">
        <f>ROUND(I177*H177,2)</f>
        <v>0</v>
      </c>
      <c r="BL177" s="18" t="s">
        <v>264</v>
      </c>
      <c r="BM177" s="224" t="s">
        <v>5224</v>
      </c>
    </row>
    <row r="178" s="2" customFormat="1" ht="16.5" customHeight="1">
      <c r="A178" s="39"/>
      <c r="B178" s="40"/>
      <c r="C178" s="231" t="s">
        <v>522</v>
      </c>
      <c r="D178" s="231" t="s">
        <v>241</v>
      </c>
      <c r="E178" s="232" t="s">
        <v>3319</v>
      </c>
      <c r="F178" s="233" t="s">
        <v>3320</v>
      </c>
      <c r="G178" s="234" t="s">
        <v>258</v>
      </c>
      <c r="H178" s="235">
        <v>23</v>
      </c>
      <c r="I178" s="236"/>
      <c r="J178" s="237">
        <f>ROUND(I178*H178,2)</f>
        <v>0</v>
      </c>
      <c r="K178" s="233" t="s">
        <v>359</v>
      </c>
      <c r="L178" s="238"/>
      <c r="M178" s="239" t="s">
        <v>19</v>
      </c>
      <c r="N178" s="240"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364</v>
      </c>
      <c r="AT178" s="224" t="s">
        <v>241</v>
      </c>
      <c r="AU178" s="224" t="s">
        <v>82</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279</v>
      </c>
      <c r="BM178" s="224" t="s">
        <v>5225</v>
      </c>
    </row>
    <row r="179" s="2" customFormat="1" ht="16.5" customHeight="1">
      <c r="A179" s="39"/>
      <c r="B179" s="40"/>
      <c r="C179" s="231" t="s">
        <v>526</v>
      </c>
      <c r="D179" s="231" t="s">
        <v>241</v>
      </c>
      <c r="E179" s="232" t="s">
        <v>4416</v>
      </c>
      <c r="F179" s="233" t="s">
        <v>4417</v>
      </c>
      <c r="G179" s="234" t="s">
        <v>258</v>
      </c>
      <c r="H179" s="235">
        <v>9</v>
      </c>
      <c r="I179" s="236"/>
      <c r="J179" s="237">
        <f>ROUND(I179*H179,2)</f>
        <v>0</v>
      </c>
      <c r="K179" s="233" t="s">
        <v>359</v>
      </c>
      <c r="L179" s="238"/>
      <c r="M179" s="239" t="s">
        <v>19</v>
      </c>
      <c r="N179" s="240" t="s">
        <v>44</v>
      </c>
      <c r="O179" s="85"/>
      <c r="P179" s="222">
        <f>O179*H179</f>
        <v>0</v>
      </c>
      <c r="Q179" s="222">
        <v>0</v>
      </c>
      <c r="R179" s="222">
        <f>Q179*H179</f>
        <v>0</v>
      </c>
      <c r="S179" s="222">
        <v>0</v>
      </c>
      <c r="T179" s="223">
        <f>S179*H179</f>
        <v>0</v>
      </c>
      <c r="U179" s="39"/>
      <c r="V179" s="39"/>
      <c r="W179" s="39"/>
      <c r="X179" s="39"/>
      <c r="Y179" s="39"/>
      <c r="Z179" s="39"/>
      <c r="AA179" s="39"/>
      <c r="AB179" s="39"/>
      <c r="AC179" s="39"/>
      <c r="AD179" s="39"/>
      <c r="AE179" s="39"/>
      <c r="AR179" s="224" t="s">
        <v>364</v>
      </c>
      <c r="AT179" s="224" t="s">
        <v>241</v>
      </c>
      <c r="AU179" s="224" t="s">
        <v>82</v>
      </c>
      <c r="AY179" s="18" t="s">
        <v>244</v>
      </c>
      <c r="BE179" s="225">
        <f>IF(N179="základní",J179,0)</f>
        <v>0</v>
      </c>
      <c r="BF179" s="225">
        <f>IF(N179="snížená",J179,0)</f>
        <v>0</v>
      </c>
      <c r="BG179" s="225">
        <f>IF(N179="zákl. přenesená",J179,0)</f>
        <v>0</v>
      </c>
      <c r="BH179" s="225">
        <f>IF(N179="sníž. přenesená",J179,0)</f>
        <v>0</v>
      </c>
      <c r="BI179" s="225">
        <f>IF(N179="nulová",J179,0)</f>
        <v>0</v>
      </c>
      <c r="BJ179" s="18" t="s">
        <v>80</v>
      </c>
      <c r="BK179" s="225">
        <f>ROUND(I179*H179,2)</f>
        <v>0</v>
      </c>
      <c r="BL179" s="18" t="s">
        <v>279</v>
      </c>
      <c r="BM179" s="224" t="s">
        <v>5226</v>
      </c>
    </row>
    <row r="180" s="2" customFormat="1" ht="16.5" customHeight="1">
      <c r="A180" s="39"/>
      <c r="B180" s="40"/>
      <c r="C180" s="213" t="s">
        <v>530</v>
      </c>
      <c r="D180" s="213" t="s">
        <v>247</v>
      </c>
      <c r="E180" s="214" t="s">
        <v>3322</v>
      </c>
      <c r="F180" s="215" t="s">
        <v>3323</v>
      </c>
      <c r="G180" s="216" t="s">
        <v>258</v>
      </c>
      <c r="H180" s="217">
        <v>32</v>
      </c>
      <c r="I180" s="218"/>
      <c r="J180" s="219">
        <f>ROUND(I180*H180,2)</f>
        <v>0</v>
      </c>
      <c r="K180" s="215" t="s">
        <v>359</v>
      </c>
      <c r="L180" s="45"/>
      <c r="M180" s="220" t="s">
        <v>19</v>
      </c>
      <c r="N180" s="221" t="s">
        <v>44</v>
      </c>
      <c r="O180" s="85"/>
      <c r="P180" s="222">
        <f>O180*H180</f>
        <v>0</v>
      </c>
      <c r="Q180" s="222">
        <v>0</v>
      </c>
      <c r="R180" s="222">
        <f>Q180*H180</f>
        <v>0</v>
      </c>
      <c r="S180" s="222">
        <v>0</v>
      </c>
      <c r="T180" s="223">
        <f>S180*H180</f>
        <v>0</v>
      </c>
      <c r="U180" s="39"/>
      <c r="V180" s="39"/>
      <c r="W180" s="39"/>
      <c r="X180" s="39"/>
      <c r="Y180" s="39"/>
      <c r="Z180" s="39"/>
      <c r="AA180" s="39"/>
      <c r="AB180" s="39"/>
      <c r="AC180" s="39"/>
      <c r="AD180" s="39"/>
      <c r="AE180" s="39"/>
      <c r="AR180" s="224" t="s">
        <v>264</v>
      </c>
      <c r="AT180" s="224" t="s">
        <v>247</v>
      </c>
      <c r="AU180" s="224" t="s">
        <v>82</v>
      </c>
      <c r="AY180" s="18" t="s">
        <v>244</v>
      </c>
      <c r="BE180" s="225">
        <f>IF(N180="základní",J180,0)</f>
        <v>0</v>
      </c>
      <c r="BF180" s="225">
        <f>IF(N180="snížená",J180,0)</f>
        <v>0</v>
      </c>
      <c r="BG180" s="225">
        <f>IF(N180="zákl. přenesená",J180,0)</f>
        <v>0</v>
      </c>
      <c r="BH180" s="225">
        <f>IF(N180="sníž. přenesená",J180,0)</f>
        <v>0</v>
      </c>
      <c r="BI180" s="225">
        <f>IF(N180="nulová",J180,0)</f>
        <v>0</v>
      </c>
      <c r="BJ180" s="18" t="s">
        <v>80</v>
      </c>
      <c r="BK180" s="225">
        <f>ROUND(I180*H180,2)</f>
        <v>0</v>
      </c>
      <c r="BL180" s="18" t="s">
        <v>264</v>
      </c>
      <c r="BM180" s="224" t="s">
        <v>5227</v>
      </c>
    </row>
    <row r="181" s="14" customFormat="1">
      <c r="A181" s="14"/>
      <c r="B181" s="253"/>
      <c r="C181" s="254"/>
      <c r="D181" s="241" t="s">
        <v>284</v>
      </c>
      <c r="E181" s="255" t="s">
        <v>19</v>
      </c>
      <c r="F181" s="256" t="s">
        <v>5228</v>
      </c>
      <c r="G181" s="254"/>
      <c r="H181" s="257">
        <v>32</v>
      </c>
      <c r="I181" s="258"/>
      <c r="J181" s="254"/>
      <c r="K181" s="254"/>
      <c r="L181" s="259"/>
      <c r="M181" s="260"/>
      <c r="N181" s="261"/>
      <c r="O181" s="261"/>
      <c r="P181" s="261"/>
      <c r="Q181" s="261"/>
      <c r="R181" s="261"/>
      <c r="S181" s="261"/>
      <c r="T181" s="262"/>
      <c r="U181" s="14"/>
      <c r="V181" s="14"/>
      <c r="W181" s="14"/>
      <c r="X181" s="14"/>
      <c r="Y181" s="14"/>
      <c r="Z181" s="14"/>
      <c r="AA181" s="14"/>
      <c r="AB181" s="14"/>
      <c r="AC181" s="14"/>
      <c r="AD181" s="14"/>
      <c r="AE181" s="14"/>
      <c r="AT181" s="263" t="s">
        <v>284</v>
      </c>
      <c r="AU181" s="263" t="s">
        <v>82</v>
      </c>
      <c r="AV181" s="14" t="s">
        <v>82</v>
      </c>
      <c r="AW181" s="14" t="s">
        <v>34</v>
      </c>
      <c r="AX181" s="14" t="s">
        <v>80</v>
      </c>
      <c r="AY181" s="263" t="s">
        <v>244</v>
      </c>
    </row>
    <row r="182" s="12" customFormat="1" ht="25.92" customHeight="1">
      <c r="A182" s="12"/>
      <c r="B182" s="197"/>
      <c r="C182" s="198"/>
      <c r="D182" s="199" t="s">
        <v>72</v>
      </c>
      <c r="E182" s="200" t="s">
        <v>511</v>
      </c>
      <c r="F182" s="200" t="s">
        <v>5229</v>
      </c>
      <c r="G182" s="198"/>
      <c r="H182" s="198"/>
      <c r="I182" s="201"/>
      <c r="J182" s="202">
        <f>BK182</f>
        <v>0</v>
      </c>
      <c r="K182" s="198"/>
      <c r="L182" s="203"/>
      <c r="M182" s="204"/>
      <c r="N182" s="205"/>
      <c r="O182" s="205"/>
      <c r="P182" s="206">
        <f>P183+P211</f>
        <v>0</v>
      </c>
      <c r="Q182" s="205"/>
      <c r="R182" s="206">
        <f>R183+R211</f>
        <v>0</v>
      </c>
      <c r="S182" s="205"/>
      <c r="T182" s="207">
        <f>T183+T211</f>
        <v>0</v>
      </c>
      <c r="U182" s="12"/>
      <c r="V182" s="12"/>
      <c r="W182" s="12"/>
      <c r="X182" s="12"/>
      <c r="Y182" s="12"/>
      <c r="Z182" s="12"/>
      <c r="AA182" s="12"/>
      <c r="AB182" s="12"/>
      <c r="AC182" s="12"/>
      <c r="AD182" s="12"/>
      <c r="AE182" s="12"/>
      <c r="AR182" s="208" t="s">
        <v>80</v>
      </c>
      <c r="AT182" s="209" t="s">
        <v>72</v>
      </c>
      <c r="AU182" s="209" t="s">
        <v>73</v>
      </c>
      <c r="AY182" s="208" t="s">
        <v>244</v>
      </c>
      <c r="BK182" s="210">
        <f>BK183+BK211</f>
        <v>0</v>
      </c>
    </row>
    <row r="183" s="12" customFormat="1" ht="22.8" customHeight="1">
      <c r="A183" s="12"/>
      <c r="B183" s="197"/>
      <c r="C183" s="198"/>
      <c r="D183" s="199" t="s">
        <v>72</v>
      </c>
      <c r="E183" s="211" t="s">
        <v>4837</v>
      </c>
      <c r="F183" s="211" t="s">
        <v>4177</v>
      </c>
      <c r="G183" s="198"/>
      <c r="H183" s="198"/>
      <c r="I183" s="201"/>
      <c r="J183" s="212">
        <f>BK183</f>
        <v>0</v>
      </c>
      <c r="K183" s="198"/>
      <c r="L183" s="203"/>
      <c r="M183" s="204"/>
      <c r="N183" s="205"/>
      <c r="O183" s="205"/>
      <c r="P183" s="206">
        <f>SUM(P184:P210)</f>
        <v>0</v>
      </c>
      <c r="Q183" s="205"/>
      <c r="R183" s="206">
        <f>SUM(R184:R210)</f>
        <v>0</v>
      </c>
      <c r="S183" s="205"/>
      <c r="T183" s="207">
        <f>SUM(T184:T210)</f>
        <v>0</v>
      </c>
      <c r="U183" s="12"/>
      <c r="V183" s="12"/>
      <c r="W183" s="12"/>
      <c r="X183" s="12"/>
      <c r="Y183" s="12"/>
      <c r="Z183" s="12"/>
      <c r="AA183" s="12"/>
      <c r="AB183" s="12"/>
      <c r="AC183" s="12"/>
      <c r="AD183" s="12"/>
      <c r="AE183" s="12"/>
      <c r="AR183" s="208" t="s">
        <v>80</v>
      </c>
      <c r="AT183" s="209" t="s">
        <v>72</v>
      </c>
      <c r="AU183" s="209" t="s">
        <v>80</v>
      </c>
      <c r="AY183" s="208" t="s">
        <v>244</v>
      </c>
      <c r="BK183" s="210">
        <f>SUM(BK184:BK210)</f>
        <v>0</v>
      </c>
    </row>
    <row r="184" s="2" customFormat="1" ht="24.15" customHeight="1">
      <c r="A184" s="39"/>
      <c r="B184" s="40"/>
      <c r="C184" s="231" t="s">
        <v>534</v>
      </c>
      <c r="D184" s="231" t="s">
        <v>241</v>
      </c>
      <c r="E184" s="232" t="s">
        <v>5230</v>
      </c>
      <c r="F184" s="233" t="s">
        <v>5231</v>
      </c>
      <c r="G184" s="234" t="s">
        <v>258</v>
      </c>
      <c r="H184" s="235">
        <v>3</v>
      </c>
      <c r="I184" s="236"/>
      <c r="J184" s="237">
        <f>ROUND(I184*H184,2)</f>
        <v>0</v>
      </c>
      <c r="K184" s="233" t="s">
        <v>359</v>
      </c>
      <c r="L184" s="238"/>
      <c r="M184" s="239" t="s">
        <v>19</v>
      </c>
      <c r="N184" s="240"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440</v>
      </c>
      <c r="AT184" s="224" t="s">
        <v>241</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440</v>
      </c>
      <c r="BM184" s="224" t="s">
        <v>5232</v>
      </c>
    </row>
    <row r="185" s="2" customFormat="1">
      <c r="A185" s="39"/>
      <c r="B185" s="40"/>
      <c r="C185" s="41"/>
      <c r="D185" s="241" t="s">
        <v>282</v>
      </c>
      <c r="E185" s="41"/>
      <c r="F185" s="242" t="s">
        <v>5233</v>
      </c>
      <c r="G185" s="41"/>
      <c r="H185" s="41"/>
      <c r="I185" s="228"/>
      <c r="J185" s="41"/>
      <c r="K185" s="41"/>
      <c r="L185" s="45"/>
      <c r="M185" s="229"/>
      <c r="N185" s="230"/>
      <c r="O185" s="85"/>
      <c r="P185" s="85"/>
      <c r="Q185" s="85"/>
      <c r="R185" s="85"/>
      <c r="S185" s="85"/>
      <c r="T185" s="86"/>
      <c r="U185" s="39"/>
      <c r="V185" s="39"/>
      <c r="W185" s="39"/>
      <c r="X185" s="39"/>
      <c r="Y185" s="39"/>
      <c r="Z185" s="39"/>
      <c r="AA185" s="39"/>
      <c r="AB185" s="39"/>
      <c r="AC185" s="39"/>
      <c r="AD185" s="39"/>
      <c r="AE185" s="39"/>
      <c r="AT185" s="18" t="s">
        <v>282</v>
      </c>
      <c r="AU185" s="18" t="s">
        <v>82</v>
      </c>
    </row>
    <row r="186" s="2" customFormat="1" ht="24.15" customHeight="1">
      <c r="A186" s="39"/>
      <c r="B186" s="40"/>
      <c r="C186" s="213" t="s">
        <v>538</v>
      </c>
      <c r="D186" s="213" t="s">
        <v>247</v>
      </c>
      <c r="E186" s="214" t="s">
        <v>5234</v>
      </c>
      <c r="F186" s="215" t="s">
        <v>5235</v>
      </c>
      <c r="G186" s="216" t="s">
        <v>258</v>
      </c>
      <c r="H186" s="217">
        <v>3</v>
      </c>
      <c r="I186" s="218"/>
      <c r="J186" s="219">
        <f>ROUND(I186*H186,2)</f>
        <v>0</v>
      </c>
      <c r="K186" s="215" t="s">
        <v>359</v>
      </c>
      <c r="L186" s="45"/>
      <c r="M186" s="220" t="s">
        <v>19</v>
      </c>
      <c r="N186" s="221" t="s">
        <v>44</v>
      </c>
      <c r="O186" s="85"/>
      <c r="P186" s="222">
        <f>O186*H186</f>
        <v>0</v>
      </c>
      <c r="Q186" s="222">
        <v>0</v>
      </c>
      <c r="R186" s="222">
        <f>Q186*H186</f>
        <v>0</v>
      </c>
      <c r="S186" s="222">
        <v>0</v>
      </c>
      <c r="T186" s="223">
        <f>S186*H186</f>
        <v>0</v>
      </c>
      <c r="U186" s="39"/>
      <c r="V186" s="39"/>
      <c r="W186" s="39"/>
      <c r="X186" s="39"/>
      <c r="Y186" s="39"/>
      <c r="Z186" s="39"/>
      <c r="AA186" s="39"/>
      <c r="AB186" s="39"/>
      <c r="AC186" s="39"/>
      <c r="AD186" s="39"/>
      <c r="AE186" s="39"/>
      <c r="AR186" s="224" t="s">
        <v>264</v>
      </c>
      <c r="AT186" s="224" t="s">
        <v>247</v>
      </c>
      <c r="AU186" s="224" t="s">
        <v>82</v>
      </c>
      <c r="AY186" s="18" t="s">
        <v>244</v>
      </c>
      <c r="BE186" s="225">
        <f>IF(N186="základní",J186,0)</f>
        <v>0</v>
      </c>
      <c r="BF186" s="225">
        <f>IF(N186="snížená",J186,0)</f>
        <v>0</v>
      </c>
      <c r="BG186" s="225">
        <f>IF(N186="zákl. přenesená",J186,0)</f>
        <v>0</v>
      </c>
      <c r="BH186" s="225">
        <f>IF(N186="sníž. přenesená",J186,0)</f>
        <v>0</v>
      </c>
      <c r="BI186" s="225">
        <f>IF(N186="nulová",J186,0)</f>
        <v>0</v>
      </c>
      <c r="BJ186" s="18" t="s">
        <v>80</v>
      </c>
      <c r="BK186" s="225">
        <f>ROUND(I186*H186,2)</f>
        <v>0</v>
      </c>
      <c r="BL186" s="18" t="s">
        <v>264</v>
      </c>
      <c r="BM186" s="224" t="s">
        <v>5236</v>
      </c>
    </row>
    <row r="187" s="2" customFormat="1">
      <c r="A187" s="39"/>
      <c r="B187" s="40"/>
      <c r="C187" s="41"/>
      <c r="D187" s="241" t="s">
        <v>282</v>
      </c>
      <c r="E187" s="41"/>
      <c r="F187" s="242" t="s">
        <v>5237</v>
      </c>
      <c r="G187" s="41"/>
      <c r="H187" s="41"/>
      <c r="I187" s="228"/>
      <c r="J187" s="41"/>
      <c r="K187" s="41"/>
      <c r="L187" s="45"/>
      <c r="M187" s="229"/>
      <c r="N187" s="230"/>
      <c r="O187" s="85"/>
      <c r="P187" s="85"/>
      <c r="Q187" s="85"/>
      <c r="R187" s="85"/>
      <c r="S187" s="85"/>
      <c r="T187" s="86"/>
      <c r="U187" s="39"/>
      <c r="V187" s="39"/>
      <c r="W187" s="39"/>
      <c r="X187" s="39"/>
      <c r="Y187" s="39"/>
      <c r="Z187" s="39"/>
      <c r="AA187" s="39"/>
      <c r="AB187" s="39"/>
      <c r="AC187" s="39"/>
      <c r="AD187" s="39"/>
      <c r="AE187" s="39"/>
      <c r="AT187" s="18" t="s">
        <v>282</v>
      </c>
      <c r="AU187" s="18" t="s">
        <v>82</v>
      </c>
    </row>
    <row r="188" s="2" customFormat="1" ht="24.15" customHeight="1">
      <c r="A188" s="39"/>
      <c r="B188" s="40"/>
      <c r="C188" s="231" t="s">
        <v>542</v>
      </c>
      <c r="D188" s="231" t="s">
        <v>241</v>
      </c>
      <c r="E188" s="232" t="s">
        <v>5238</v>
      </c>
      <c r="F188" s="233" t="s">
        <v>5239</v>
      </c>
      <c r="G188" s="234" t="s">
        <v>258</v>
      </c>
      <c r="H188" s="235">
        <v>2</v>
      </c>
      <c r="I188" s="236"/>
      <c r="J188" s="237">
        <f>ROUND(I188*H188,2)</f>
        <v>0</v>
      </c>
      <c r="K188" s="233" t="s">
        <v>359</v>
      </c>
      <c r="L188" s="238"/>
      <c r="M188" s="239" t="s">
        <v>19</v>
      </c>
      <c r="N188" s="240" t="s">
        <v>44</v>
      </c>
      <c r="O188" s="85"/>
      <c r="P188" s="222">
        <f>O188*H188</f>
        <v>0</v>
      </c>
      <c r="Q188" s="222">
        <v>0</v>
      </c>
      <c r="R188" s="222">
        <f>Q188*H188</f>
        <v>0</v>
      </c>
      <c r="S188" s="222">
        <v>0</v>
      </c>
      <c r="T188" s="223">
        <f>S188*H188</f>
        <v>0</v>
      </c>
      <c r="U188" s="39"/>
      <c r="V188" s="39"/>
      <c r="W188" s="39"/>
      <c r="X188" s="39"/>
      <c r="Y188" s="39"/>
      <c r="Z188" s="39"/>
      <c r="AA188" s="39"/>
      <c r="AB188" s="39"/>
      <c r="AC188" s="39"/>
      <c r="AD188" s="39"/>
      <c r="AE188" s="39"/>
      <c r="AR188" s="224" t="s">
        <v>440</v>
      </c>
      <c r="AT188" s="224" t="s">
        <v>241</v>
      </c>
      <c r="AU188" s="224" t="s">
        <v>82</v>
      </c>
      <c r="AY188" s="18" t="s">
        <v>244</v>
      </c>
      <c r="BE188" s="225">
        <f>IF(N188="základní",J188,0)</f>
        <v>0</v>
      </c>
      <c r="BF188" s="225">
        <f>IF(N188="snížená",J188,0)</f>
        <v>0</v>
      </c>
      <c r="BG188" s="225">
        <f>IF(N188="zákl. přenesená",J188,0)</f>
        <v>0</v>
      </c>
      <c r="BH188" s="225">
        <f>IF(N188="sníž. přenesená",J188,0)</f>
        <v>0</v>
      </c>
      <c r="BI188" s="225">
        <f>IF(N188="nulová",J188,0)</f>
        <v>0</v>
      </c>
      <c r="BJ188" s="18" t="s">
        <v>80</v>
      </c>
      <c r="BK188" s="225">
        <f>ROUND(I188*H188,2)</f>
        <v>0</v>
      </c>
      <c r="BL188" s="18" t="s">
        <v>440</v>
      </c>
      <c r="BM188" s="224" t="s">
        <v>5240</v>
      </c>
    </row>
    <row r="189" s="2" customFormat="1" ht="24.15" customHeight="1">
      <c r="A189" s="39"/>
      <c r="B189" s="40"/>
      <c r="C189" s="213" t="s">
        <v>546</v>
      </c>
      <c r="D189" s="213" t="s">
        <v>247</v>
      </c>
      <c r="E189" s="214" t="s">
        <v>5241</v>
      </c>
      <c r="F189" s="215" t="s">
        <v>5242</v>
      </c>
      <c r="G189" s="216" t="s">
        <v>258</v>
      </c>
      <c r="H189" s="217">
        <v>3</v>
      </c>
      <c r="I189" s="218"/>
      <c r="J189" s="219">
        <f>ROUND(I189*H189,2)</f>
        <v>0</v>
      </c>
      <c r="K189" s="215" t="s">
        <v>359</v>
      </c>
      <c r="L189" s="45"/>
      <c r="M189" s="220" t="s">
        <v>19</v>
      </c>
      <c r="N189" s="221" t="s">
        <v>44</v>
      </c>
      <c r="O189" s="85"/>
      <c r="P189" s="222">
        <f>O189*H189</f>
        <v>0</v>
      </c>
      <c r="Q189" s="222">
        <v>0</v>
      </c>
      <c r="R189" s="222">
        <f>Q189*H189</f>
        <v>0</v>
      </c>
      <c r="S189" s="222">
        <v>0</v>
      </c>
      <c r="T189" s="223">
        <f>S189*H189</f>
        <v>0</v>
      </c>
      <c r="U189" s="39"/>
      <c r="V189" s="39"/>
      <c r="W189" s="39"/>
      <c r="X189" s="39"/>
      <c r="Y189" s="39"/>
      <c r="Z189" s="39"/>
      <c r="AA189" s="39"/>
      <c r="AB189" s="39"/>
      <c r="AC189" s="39"/>
      <c r="AD189" s="39"/>
      <c r="AE189" s="39"/>
      <c r="AR189" s="224" t="s">
        <v>264</v>
      </c>
      <c r="AT189" s="224" t="s">
        <v>247</v>
      </c>
      <c r="AU189" s="224" t="s">
        <v>82</v>
      </c>
      <c r="AY189" s="18" t="s">
        <v>244</v>
      </c>
      <c r="BE189" s="225">
        <f>IF(N189="základní",J189,0)</f>
        <v>0</v>
      </c>
      <c r="BF189" s="225">
        <f>IF(N189="snížená",J189,0)</f>
        <v>0</v>
      </c>
      <c r="BG189" s="225">
        <f>IF(N189="zákl. přenesená",J189,0)</f>
        <v>0</v>
      </c>
      <c r="BH189" s="225">
        <f>IF(N189="sníž. přenesená",J189,0)</f>
        <v>0</v>
      </c>
      <c r="BI189" s="225">
        <f>IF(N189="nulová",J189,0)</f>
        <v>0</v>
      </c>
      <c r="BJ189" s="18" t="s">
        <v>80</v>
      </c>
      <c r="BK189" s="225">
        <f>ROUND(I189*H189,2)</f>
        <v>0</v>
      </c>
      <c r="BL189" s="18" t="s">
        <v>264</v>
      </c>
      <c r="BM189" s="224" t="s">
        <v>5243</v>
      </c>
    </row>
    <row r="190" s="2" customFormat="1">
      <c r="A190" s="39"/>
      <c r="B190" s="40"/>
      <c r="C190" s="41"/>
      <c r="D190" s="241" t="s">
        <v>282</v>
      </c>
      <c r="E190" s="41"/>
      <c r="F190" s="242" t="s">
        <v>5244</v>
      </c>
      <c r="G190" s="41"/>
      <c r="H190" s="41"/>
      <c r="I190" s="228"/>
      <c r="J190" s="41"/>
      <c r="K190" s="41"/>
      <c r="L190" s="45"/>
      <c r="M190" s="229"/>
      <c r="N190" s="230"/>
      <c r="O190" s="85"/>
      <c r="P190" s="85"/>
      <c r="Q190" s="85"/>
      <c r="R190" s="85"/>
      <c r="S190" s="85"/>
      <c r="T190" s="86"/>
      <c r="U190" s="39"/>
      <c r="V190" s="39"/>
      <c r="W190" s="39"/>
      <c r="X190" s="39"/>
      <c r="Y190" s="39"/>
      <c r="Z190" s="39"/>
      <c r="AA190" s="39"/>
      <c r="AB190" s="39"/>
      <c r="AC190" s="39"/>
      <c r="AD190" s="39"/>
      <c r="AE190" s="39"/>
      <c r="AT190" s="18" t="s">
        <v>282</v>
      </c>
      <c r="AU190" s="18" t="s">
        <v>82</v>
      </c>
    </row>
    <row r="191" s="2" customFormat="1" ht="24.15" customHeight="1">
      <c r="A191" s="39"/>
      <c r="B191" s="40"/>
      <c r="C191" s="231" t="s">
        <v>550</v>
      </c>
      <c r="D191" s="231" t="s">
        <v>241</v>
      </c>
      <c r="E191" s="232" t="s">
        <v>5245</v>
      </c>
      <c r="F191" s="233" t="s">
        <v>5246</v>
      </c>
      <c r="G191" s="234" t="s">
        <v>258</v>
      </c>
      <c r="H191" s="235">
        <v>1</v>
      </c>
      <c r="I191" s="236"/>
      <c r="J191" s="237">
        <f>ROUND(I191*H191,2)</f>
        <v>0</v>
      </c>
      <c r="K191" s="233" t="s">
        <v>359</v>
      </c>
      <c r="L191" s="238"/>
      <c r="M191" s="239" t="s">
        <v>19</v>
      </c>
      <c r="N191" s="240" t="s">
        <v>44</v>
      </c>
      <c r="O191" s="85"/>
      <c r="P191" s="222">
        <f>O191*H191</f>
        <v>0</v>
      </c>
      <c r="Q191" s="222">
        <v>0</v>
      </c>
      <c r="R191" s="222">
        <f>Q191*H191</f>
        <v>0</v>
      </c>
      <c r="S191" s="222">
        <v>0</v>
      </c>
      <c r="T191" s="223">
        <f>S191*H191</f>
        <v>0</v>
      </c>
      <c r="U191" s="39"/>
      <c r="V191" s="39"/>
      <c r="W191" s="39"/>
      <c r="X191" s="39"/>
      <c r="Y191" s="39"/>
      <c r="Z191" s="39"/>
      <c r="AA191" s="39"/>
      <c r="AB191" s="39"/>
      <c r="AC191" s="39"/>
      <c r="AD191" s="39"/>
      <c r="AE191" s="39"/>
      <c r="AR191" s="224" t="s">
        <v>364</v>
      </c>
      <c r="AT191" s="224" t="s">
        <v>241</v>
      </c>
      <c r="AU191" s="224" t="s">
        <v>82</v>
      </c>
      <c r="AY191" s="18" t="s">
        <v>244</v>
      </c>
      <c r="BE191" s="225">
        <f>IF(N191="základní",J191,0)</f>
        <v>0</v>
      </c>
      <c r="BF191" s="225">
        <f>IF(N191="snížená",J191,0)</f>
        <v>0</v>
      </c>
      <c r="BG191" s="225">
        <f>IF(N191="zákl. přenesená",J191,0)</f>
        <v>0</v>
      </c>
      <c r="BH191" s="225">
        <f>IF(N191="sníž. přenesená",J191,0)</f>
        <v>0</v>
      </c>
      <c r="BI191" s="225">
        <f>IF(N191="nulová",J191,0)</f>
        <v>0</v>
      </c>
      <c r="BJ191" s="18" t="s">
        <v>80</v>
      </c>
      <c r="BK191" s="225">
        <f>ROUND(I191*H191,2)</f>
        <v>0</v>
      </c>
      <c r="BL191" s="18" t="s">
        <v>279</v>
      </c>
      <c r="BM191" s="224" t="s">
        <v>5247</v>
      </c>
    </row>
    <row r="192" s="2" customFormat="1" ht="24.15" customHeight="1">
      <c r="A192" s="39"/>
      <c r="B192" s="40"/>
      <c r="C192" s="213" t="s">
        <v>554</v>
      </c>
      <c r="D192" s="213" t="s">
        <v>247</v>
      </c>
      <c r="E192" s="214" t="s">
        <v>3109</v>
      </c>
      <c r="F192" s="215" t="s">
        <v>3110</v>
      </c>
      <c r="G192" s="216" t="s">
        <v>258</v>
      </c>
      <c r="H192" s="217">
        <v>1</v>
      </c>
      <c r="I192" s="218"/>
      <c r="J192" s="219">
        <f>ROUND(I192*H192,2)</f>
        <v>0</v>
      </c>
      <c r="K192" s="215" t="s">
        <v>359</v>
      </c>
      <c r="L192" s="45"/>
      <c r="M192" s="220" t="s">
        <v>19</v>
      </c>
      <c r="N192" s="221" t="s">
        <v>44</v>
      </c>
      <c r="O192" s="85"/>
      <c r="P192" s="222">
        <f>O192*H192</f>
        <v>0</v>
      </c>
      <c r="Q192" s="222">
        <v>0</v>
      </c>
      <c r="R192" s="222">
        <f>Q192*H192</f>
        <v>0</v>
      </c>
      <c r="S192" s="222">
        <v>0</v>
      </c>
      <c r="T192" s="223">
        <f>S192*H192</f>
        <v>0</v>
      </c>
      <c r="U192" s="39"/>
      <c r="V192" s="39"/>
      <c r="W192" s="39"/>
      <c r="X192" s="39"/>
      <c r="Y192" s="39"/>
      <c r="Z192" s="39"/>
      <c r="AA192" s="39"/>
      <c r="AB192" s="39"/>
      <c r="AC192" s="39"/>
      <c r="AD192" s="39"/>
      <c r="AE192" s="39"/>
      <c r="AR192" s="224" t="s">
        <v>264</v>
      </c>
      <c r="AT192" s="224" t="s">
        <v>247</v>
      </c>
      <c r="AU192" s="224" t="s">
        <v>82</v>
      </c>
      <c r="AY192" s="18" t="s">
        <v>244</v>
      </c>
      <c r="BE192" s="225">
        <f>IF(N192="základní",J192,0)</f>
        <v>0</v>
      </c>
      <c r="BF192" s="225">
        <f>IF(N192="snížená",J192,0)</f>
        <v>0</v>
      </c>
      <c r="BG192" s="225">
        <f>IF(N192="zákl. přenesená",J192,0)</f>
        <v>0</v>
      </c>
      <c r="BH192" s="225">
        <f>IF(N192="sníž. přenesená",J192,0)</f>
        <v>0</v>
      </c>
      <c r="BI192" s="225">
        <f>IF(N192="nulová",J192,0)</f>
        <v>0</v>
      </c>
      <c r="BJ192" s="18" t="s">
        <v>80</v>
      </c>
      <c r="BK192" s="225">
        <f>ROUND(I192*H192,2)</f>
        <v>0</v>
      </c>
      <c r="BL192" s="18" t="s">
        <v>264</v>
      </c>
      <c r="BM192" s="224" t="s">
        <v>5248</v>
      </c>
    </row>
    <row r="193" s="2" customFormat="1" ht="33" customHeight="1">
      <c r="A193" s="39"/>
      <c r="B193" s="40"/>
      <c r="C193" s="231" t="s">
        <v>560</v>
      </c>
      <c r="D193" s="231" t="s">
        <v>241</v>
      </c>
      <c r="E193" s="232" t="s">
        <v>5249</v>
      </c>
      <c r="F193" s="233" t="s">
        <v>5250</v>
      </c>
      <c r="G193" s="234" t="s">
        <v>258</v>
      </c>
      <c r="H193" s="235">
        <v>1</v>
      </c>
      <c r="I193" s="236"/>
      <c r="J193" s="237">
        <f>ROUND(I193*H193,2)</f>
        <v>0</v>
      </c>
      <c r="K193" s="233" t="s">
        <v>359</v>
      </c>
      <c r="L193" s="238"/>
      <c r="M193" s="239" t="s">
        <v>19</v>
      </c>
      <c r="N193" s="240" t="s">
        <v>44</v>
      </c>
      <c r="O193" s="85"/>
      <c r="P193" s="222">
        <f>O193*H193</f>
        <v>0</v>
      </c>
      <c r="Q193" s="222">
        <v>0</v>
      </c>
      <c r="R193" s="222">
        <f>Q193*H193</f>
        <v>0</v>
      </c>
      <c r="S193" s="222">
        <v>0</v>
      </c>
      <c r="T193" s="223">
        <f>S193*H193</f>
        <v>0</v>
      </c>
      <c r="U193" s="39"/>
      <c r="V193" s="39"/>
      <c r="W193" s="39"/>
      <c r="X193" s="39"/>
      <c r="Y193" s="39"/>
      <c r="Z193" s="39"/>
      <c r="AA193" s="39"/>
      <c r="AB193" s="39"/>
      <c r="AC193" s="39"/>
      <c r="AD193" s="39"/>
      <c r="AE193" s="39"/>
      <c r="AR193" s="224" t="s">
        <v>440</v>
      </c>
      <c r="AT193" s="224" t="s">
        <v>241</v>
      </c>
      <c r="AU193" s="224" t="s">
        <v>82</v>
      </c>
      <c r="AY193" s="18" t="s">
        <v>244</v>
      </c>
      <c r="BE193" s="225">
        <f>IF(N193="základní",J193,0)</f>
        <v>0</v>
      </c>
      <c r="BF193" s="225">
        <f>IF(N193="snížená",J193,0)</f>
        <v>0</v>
      </c>
      <c r="BG193" s="225">
        <f>IF(N193="zákl. přenesená",J193,0)</f>
        <v>0</v>
      </c>
      <c r="BH193" s="225">
        <f>IF(N193="sníž. přenesená",J193,0)</f>
        <v>0</v>
      </c>
      <c r="BI193" s="225">
        <f>IF(N193="nulová",J193,0)</f>
        <v>0</v>
      </c>
      <c r="BJ193" s="18" t="s">
        <v>80</v>
      </c>
      <c r="BK193" s="225">
        <f>ROUND(I193*H193,2)</f>
        <v>0</v>
      </c>
      <c r="BL193" s="18" t="s">
        <v>440</v>
      </c>
      <c r="BM193" s="224" t="s">
        <v>5251</v>
      </c>
    </row>
    <row r="194" s="2" customFormat="1">
      <c r="A194" s="39"/>
      <c r="B194" s="40"/>
      <c r="C194" s="41"/>
      <c r="D194" s="241" t="s">
        <v>282</v>
      </c>
      <c r="E194" s="41"/>
      <c r="F194" s="242" t="s">
        <v>5252</v>
      </c>
      <c r="G194" s="41"/>
      <c r="H194" s="41"/>
      <c r="I194" s="228"/>
      <c r="J194" s="41"/>
      <c r="K194" s="41"/>
      <c r="L194" s="45"/>
      <c r="M194" s="229"/>
      <c r="N194" s="230"/>
      <c r="O194" s="85"/>
      <c r="P194" s="85"/>
      <c r="Q194" s="85"/>
      <c r="R194" s="85"/>
      <c r="S194" s="85"/>
      <c r="T194" s="86"/>
      <c r="U194" s="39"/>
      <c r="V194" s="39"/>
      <c r="W194" s="39"/>
      <c r="X194" s="39"/>
      <c r="Y194" s="39"/>
      <c r="Z194" s="39"/>
      <c r="AA194" s="39"/>
      <c r="AB194" s="39"/>
      <c r="AC194" s="39"/>
      <c r="AD194" s="39"/>
      <c r="AE194" s="39"/>
      <c r="AT194" s="18" t="s">
        <v>282</v>
      </c>
      <c r="AU194" s="18" t="s">
        <v>82</v>
      </c>
    </row>
    <row r="195" s="2" customFormat="1" ht="33" customHeight="1">
      <c r="A195" s="39"/>
      <c r="B195" s="40"/>
      <c r="C195" s="213" t="s">
        <v>564</v>
      </c>
      <c r="D195" s="213" t="s">
        <v>247</v>
      </c>
      <c r="E195" s="214" t="s">
        <v>5253</v>
      </c>
      <c r="F195" s="215" t="s">
        <v>5254</v>
      </c>
      <c r="G195" s="216" t="s">
        <v>258</v>
      </c>
      <c r="H195" s="217">
        <v>1</v>
      </c>
      <c r="I195" s="218"/>
      <c r="J195" s="219">
        <f>ROUND(I195*H195,2)</f>
        <v>0</v>
      </c>
      <c r="K195" s="215" t="s">
        <v>359</v>
      </c>
      <c r="L195" s="45"/>
      <c r="M195" s="220" t="s">
        <v>19</v>
      </c>
      <c r="N195" s="221" t="s">
        <v>44</v>
      </c>
      <c r="O195" s="85"/>
      <c r="P195" s="222">
        <f>O195*H195</f>
        <v>0</v>
      </c>
      <c r="Q195" s="222">
        <v>0</v>
      </c>
      <c r="R195" s="222">
        <f>Q195*H195</f>
        <v>0</v>
      </c>
      <c r="S195" s="222">
        <v>0</v>
      </c>
      <c r="T195" s="223">
        <f>S195*H195</f>
        <v>0</v>
      </c>
      <c r="U195" s="39"/>
      <c r="V195" s="39"/>
      <c r="W195" s="39"/>
      <c r="X195" s="39"/>
      <c r="Y195" s="39"/>
      <c r="Z195" s="39"/>
      <c r="AA195" s="39"/>
      <c r="AB195" s="39"/>
      <c r="AC195" s="39"/>
      <c r="AD195" s="39"/>
      <c r="AE195" s="39"/>
      <c r="AR195" s="224" t="s">
        <v>264</v>
      </c>
      <c r="AT195" s="224" t="s">
        <v>247</v>
      </c>
      <c r="AU195" s="224" t="s">
        <v>82</v>
      </c>
      <c r="AY195" s="18" t="s">
        <v>244</v>
      </c>
      <c r="BE195" s="225">
        <f>IF(N195="základní",J195,0)</f>
        <v>0</v>
      </c>
      <c r="BF195" s="225">
        <f>IF(N195="snížená",J195,0)</f>
        <v>0</v>
      </c>
      <c r="BG195" s="225">
        <f>IF(N195="zákl. přenesená",J195,0)</f>
        <v>0</v>
      </c>
      <c r="BH195" s="225">
        <f>IF(N195="sníž. přenesená",J195,0)</f>
        <v>0</v>
      </c>
      <c r="BI195" s="225">
        <f>IF(N195="nulová",J195,0)</f>
        <v>0</v>
      </c>
      <c r="BJ195" s="18" t="s">
        <v>80</v>
      </c>
      <c r="BK195" s="225">
        <f>ROUND(I195*H195,2)</f>
        <v>0</v>
      </c>
      <c r="BL195" s="18" t="s">
        <v>264</v>
      </c>
      <c r="BM195" s="224" t="s">
        <v>5255</v>
      </c>
    </row>
    <row r="196" s="2" customFormat="1" ht="33" customHeight="1">
      <c r="A196" s="39"/>
      <c r="B196" s="40"/>
      <c r="C196" s="231" t="s">
        <v>568</v>
      </c>
      <c r="D196" s="231" t="s">
        <v>241</v>
      </c>
      <c r="E196" s="232" t="s">
        <v>5256</v>
      </c>
      <c r="F196" s="233" t="s">
        <v>5257</v>
      </c>
      <c r="G196" s="234" t="s">
        <v>258</v>
      </c>
      <c r="H196" s="235">
        <v>3</v>
      </c>
      <c r="I196" s="236"/>
      <c r="J196" s="237">
        <f>ROUND(I196*H196,2)</f>
        <v>0</v>
      </c>
      <c r="K196" s="233" t="s">
        <v>359</v>
      </c>
      <c r="L196" s="238"/>
      <c r="M196" s="239" t="s">
        <v>19</v>
      </c>
      <c r="N196" s="240" t="s">
        <v>44</v>
      </c>
      <c r="O196" s="85"/>
      <c r="P196" s="222">
        <f>O196*H196</f>
        <v>0</v>
      </c>
      <c r="Q196" s="222">
        <v>0</v>
      </c>
      <c r="R196" s="222">
        <f>Q196*H196</f>
        <v>0</v>
      </c>
      <c r="S196" s="222">
        <v>0</v>
      </c>
      <c r="T196" s="223">
        <f>S196*H196</f>
        <v>0</v>
      </c>
      <c r="U196" s="39"/>
      <c r="V196" s="39"/>
      <c r="W196" s="39"/>
      <c r="X196" s="39"/>
      <c r="Y196" s="39"/>
      <c r="Z196" s="39"/>
      <c r="AA196" s="39"/>
      <c r="AB196" s="39"/>
      <c r="AC196" s="39"/>
      <c r="AD196" s="39"/>
      <c r="AE196" s="39"/>
      <c r="AR196" s="224" t="s">
        <v>364</v>
      </c>
      <c r="AT196" s="224" t="s">
        <v>241</v>
      </c>
      <c r="AU196" s="224" t="s">
        <v>82</v>
      </c>
      <c r="AY196" s="18" t="s">
        <v>244</v>
      </c>
      <c r="BE196" s="225">
        <f>IF(N196="základní",J196,0)</f>
        <v>0</v>
      </c>
      <c r="BF196" s="225">
        <f>IF(N196="snížená",J196,0)</f>
        <v>0</v>
      </c>
      <c r="BG196" s="225">
        <f>IF(N196="zákl. přenesená",J196,0)</f>
        <v>0</v>
      </c>
      <c r="BH196" s="225">
        <f>IF(N196="sníž. přenesená",J196,0)</f>
        <v>0</v>
      </c>
      <c r="BI196" s="225">
        <f>IF(N196="nulová",J196,0)</f>
        <v>0</v>
      </c>
      <c r="BJ196" s="18" t="s">
        <v>80</v>
      </c>
      <c r="BK196" s="225">
        <f>ROUND(I196*H196,2)</f>
        <v>0</v>
      </c>
      <c r="BL196" s="18" t="s">
        <v>279</v>
      </c>
      <c r="BM196" s="224" t="s">
        <v>5258</v>
      </c>
    </row>
    <row r="197" s="13" customFormat="1">
      <c r="A197" s="13"/>
      <c r="B197" s="243"/>
      <c r="C197" s="244"/>
      <c r="D197" s="241" t="s">
        <v>284</v>
      </c>
      <c r="E197" s="245" t="s">
        <v>19</v>
      </c>
      <c r="F197" s="246" t="s">
        <v>5259</v>
      </c>
      <c r="G197" s="244"/>
      <c r="H197" s="245" t="s">
        <v>19</v>
      </c>
      <c r="I197" s="247"/>
      <c r="J197" s="244"/>
      <c r="K197" s="244"/>
      <c r="L197" s="248"/>
      <c r="M197" s="249"/>
      <c r="N197" s="250"/>
      <c r="O197" s="250"/>
      <c r="P197" s="250"/>
      <c r="Q197" s="250"/>
      <c r="R197" s="250"/>
      <c r="S197" s="250"/>
      <c r="T197" s="251"/>
      <c r="U197" s="13"/>
      <c r="V197" s="13"/>
      <c r="W197" s="13"/>
      <c r="X197" s="13"/>
      <c r="Y197" s="13"/>
      <c r="Z197" s="13"/>
      <c r="AA197" s="13"/>
      <c r="AB197" s="13"/>
      <c r="AC197" s="13"/>
      <c r="AD197" s="13"/>
      <c r="AE197" s="13"/>
      <c r="AT197" s="252" t="s">
        <v>284</v>
      </c>
      <c r="AU197" s="252" t="s">
        <v>82</v>
      </c>
      <c r="AV197" s="13" t="s">
        <v>80</v>
      </c>
      <c r="AW197" s="13" t="s">
        <v>34</v>
      </c>
      <c r="AX197" s="13" t="s">
        <v>73</v>
      </c>
      <c r="AY197" s="252" t="s">
        <v>244</v>
      </c>
    </row>
    <row r="198" s="14" customFormat="1">
      <c r="A198" s="14"/>
      <c r="B198" s="253"/>
      <c r="C198" s="254"/>
      <c r="D198" s="241" t="s">
        <v>284</v>
      </c>
      <c r="E198" s="255" t="s">
        <v>19</v>
      </c>
      <c r="F198" s="256" t="s">
        <v>243</v>
      </c>
      <c r="G198" s="254"/>
      <c r="H198" s="257">
        <v>3</v>
      </c>
      <c r="I198" s="258"/>
      <c r="J198" s="254"/>
      <c r="K198" s="254"/>
      <c r="L198" s="259"/>
      <c r="M198" s="260"/>
      <c r="N198" s="261"/>
      <c r="O198" s="261"/>
      <c r="P198" s="261"/>
      <c r="Q198" s="261"/>
      <c r="R198" s="261"/>
      <c r="S198" s="261"/>
      <c r="T198" s="262"/>
      <c r="U198" s="14"/>
      <c r="V198" s="14"/>
      <c r="W198" s="14"/>
      <c r="X198" s="14"/>
      <c r="Y198" s="14"/>
      <c r="Z198" s="14"/>
      <c r="AA198" s="14"/>
      <c r="AB198" s="14"/>
      <c r="AC198" s="14"/>
      <c r="AD198" s="14"/>
      <c r="AE198" s="14"/>
      <c r="AT198" s="263" t="s">
        <v>284</v>
      </c>
      <c r="AU198" s="263" t="s">
        <v>82</v>
      </c>
      <c r="AV198" s="14" t="s">
        <v>82</v>
      </c>
      <c r="AW198" s="14" t="s">
        <v>34</v>
      </c>
      <c r="AX198" s="14" t="s">
        <v>80</v>
      </c>
      <c r="AY198" s="263" t="s">
        <v>244</v>
      </c>
    </row>
    <row r="199" s="2" customFormat="1" ht="16.5" customHeight="1">
      <c r="A199" s="39"/>
      <c r="B199" s="40"/>
      <c r="C199" s="213" t="s">
        <v>574</v>
      </c>
      <c r="D199" s="213" t="s">
        <v>247</v>
      </c>
      <c r="E199" s="214" t="s">
        <v>5260</v>
      </c>
      <c r="F199" s="215" t="s">
        <v>5261</v>
      </c>
      <c r="G199" s="216" t="s">
        <v>258</v>
      </c>
      <c r="H199" s="217">
        <v>3</v>
      </c>
      <c r="I199" s="218"/>
      <c r="J199" s="219">
        <f>ROUND(I199*H199,2)</f>
        <v>0</v>
      </c>
      <c r="K199" s="215" t="s">
        <v>359</v>
      </c>
      <c r="L199" s="45"/>
      <c r="M199" s="220" t="s">
        <v>19</v>
      </c>
      <c r="N199" s="221" t="s">
        <v>44</v>
      </c>
      <c r="O199" s="85"/>
      <c r="P199" s="222">
        <f>O199*H199</f>
        <v>0</v>
      </c>
      <c r="Q199" s="222">
        <v>0</v>
      </c>
      <c r="R199" s="222">
        <f>Q199*H199</f>
        <v>0</v>
      </c>
      <c r="S199" s="222">
        <v>0</v>
      </c>
      <c r="T199" s="223">
        <f>S199*H199</f>
        <v>0</v>
      </c>
      <c r="U199" s="39"/>
      <c r="V199" s="39"/>
      <c r="W199" s="39"/>
      <c r="X199" s="39"/>
      <c r="Y199" s="39"/>
      <c r="Z199" s="39"/>
      <c r="AA199" s="39"/>
      <c r="AB199" s="39"/>
      <c r="AC199" s="39"/>
      <c r="AD199" s="39"/>
      <c r="AE199" s="39"/>
      <c r="AR199" s="224" t="s">
        <v>252</v>
      </c>
      <c r="AT199" s="224" t="s">
        <v>247</v>
      </c>
      <c r="AU199" s="224" t="s">
        <v>82</v>
      </c>
      <c r="AY199" s="18" t="s">
        <v>244</v>
      </c>
      <c r="BE199" s="225">
        <f>IF(N199="základní",J199,0)</f>
        <v>0</v>
      </c>
      <c r="BF199" s="225">
        <f>IF(N199="snížená",J199,0)</f>
        <v>0</v>
      </c>
      <c r="BG199" s="225">
        <f>IF(N199="zákl. přenesená",J199,0)</f>
        <v>0</v>
      </c>
      <c r="BH199" s="225">
        <f>IF(N199="sníž. přenesená",J199,0)</f>
        <v>0</v>
      </c>
      <c r="BI199" s="225">
        <f>IF(N199="nulová",J199,0)</f>
        <v>0</v>
      </c>
      <c r="BJ199" s="18" t="s">
        <v>80</v>
      </c>
      <c r="BK199" s="225">
        <f>ROUND(I199*H199,2)</f>
        <v>0</v>
      </c>
      <c r="BL199" s="18" t="s">
        <v>252</v>
      </c>
      <c r="BM199" s="224" t="s">
        <v>5262</v>
      </c>
    </row>
    <row r="200" s="2" customFormat="1" ht="16.5" customHeight="1">
      <c r="A200" s="39"/>
      <c r="B200" s="40"/>
      <c r="C200" s="231" t="s">
        <v>578</v>
      </c>
      <c r="D200" s="231" t="s">
        <v>241</v>
      </c>
      <c r="E200" s="232" t="s">
        <v>5263</v>
      </c>
      <c r="F200" s="233" t="s">
        <v>5264</v>
      </c>
      <c r="G200" s="234" t="s">
        <v>258</v>
      </c>
      <c r="H200" s="235">
        <v>2</v>
      </c>
      <c r="I200" s="236"/>
      <c r="J200" s="237">
        <f>ROUND(I200*H200,2)</f>
        <v>0</v>
      </c>
      <c r="K200" s="233" t="s">
        <v>359</v>
      </c>
      <c r="L200" s="238"/>
      <c r="M200" s="239" t="s">
        <v>19</v>
      </c>
      <c r="N200" s="240" t="s">
        <v>44</v>
      </c>
      <c r="O200" s="85"/>
      <c r="P200" s="222">
        <f>O200*H200</f>
        <v>0</v>
      </c>
      <c r="Q200" s="222">
        <v>0</v>
      </c>
      <c r="R200" s="222">
        <f>Q200*H200</f>
        <v>0</v>
      </c>
      <c r="S200" s="222">
        <v>0</v>
      </c>
      <c r="T200" s="223">
        <f>S200*H200</f>
        <v>0</v>
      </c>
      <c r="U200" s="39"/>
      <c r="V200" s="39"/>
      <c r="W200" s="39"/>
      <c r="X200" s="39"/>
      <c r="Y200" s="39"/>
      <c r="Z200" s="39"/>
      <c r="AA200" s="39"/>
      <c r="AB200" s="39"/>
      <c r="AC200" s="39"/>
      <c r="AD200" s="39"/>
      <c r="AE200" s="39"/>
      <c r="AR200" s="224" t="s">
        <v>440</v>
      </c>
      <c r="AT200" s="224" t="s">
        <v>241</v>
      </c>
      <c r="AU200" s="224" t="s">
        <v>82</v>
      </c>
      <c r="AY200" s="18" t="s">
        <v>244</v>
      </c>
      <c r="BE200" s="225">
        <f>IF(N200="základní",J200,0)</f>
        <v>0</v>
      </c>
      <c r="BF200" s="225">
        <f>IF(N200="snížená",J200,0)</f>
        <v>0</v>
      </c>
      <c r="BG200" s="225">
        <f>IF(N200="zákl. přenesená",J200,0)</f>
        <v>0</v>
      </c>
      <c r="BH200" s="225">
        <f>IF(N200="sníž. přenesená",J200,0)</f>
        <v>0</v>
      </c>
      <c r="BI200" s="225">
        <f>IF(N200="nulová",J200,0)</f>
        <v>0</v>
      </c>
      <c r="BJ200" s="18" t="s">
        <v>80</v>
      </c>
      <c r="BK200" s="225">
        <f>ROUND(I200*H200,2)</f>
        <v>0</v>
      </c>
      <c r="BL200" s="18" t="s">
        <v>440</v>
      </c>
      <c r="BM200" s="224" t="s">
        <v>5265</v>
      </c>
    </row>
    <row r="201" s="2" customFormat="1">
      <c r="A201" s="39"/>
      <c r="B201" s="40"/>
      <c r="C201" s="41"/>
      <c r="D201" s="241" t="s">
        <v>282</v>
      </c>
      <c r="E201" s="41"/>
      <c r="F201" s="242" t="s">
        <v>5266</v>
      </c>
      <c r="G201" s="41"/>
      <c r="H201" s="41"/>
      <c r="I201" s="228"/>
      <c r="J201" s="41"/>
      <c r="K201" s="41"/>
      <c r="L201" s="45"/>
      <c r="M201" s="229"/>
      <c r="N201" s="230"/>
      <c r="O201" s="85"/>
      <c r="P201" s="85"/>
      <c r="Q201" s="85"/>
      <c r="R201" s="85"/>
      <c r="S201" s="85"/>
      <c r="T201" s="86"/>
      <c r="U201" s="39"/>
      <c r="V201" s="39"/>
      <c r="W201" s="39"/>
      <c r="X201" s="39"/>
      <c r="Y201" s="39"/>
      <c r="Z201" s="39"/>
      <c r="AA201" s="39"/>
      <c r="AB201" s="39"/>
      <c r="AC201" s="39"/>
      <c r="AD201" s="39"/>
      <c r="AE201" s="39"/>
      <c r="AT201" s="18" t="s">
        <v>282</v>
      </c>
      <c r="AU201" s="18" t="s">
        <v>82</v>
      </c>
    </row>
    <row r="202" s="2" customFormat="1" ht="24.15" customHeight="1">
      <c r="A202" s="39"/>
      <c r="B202" s="40"/>
      <c r="C202" s="213" t="s">
        <v>582</v>
      </c>
      <c r="D202" s="213" t="s">
        <v>247</v>
      </c>
      <c r="E202" s="214" t="s">
        <v>1302</v>
      </c>
      <c r="F202" s="215" t="s">
        <v>1303</v>
      </c>
      <c r="G202" s="216" t="s">
        <v>258</v>
      </c>
      <c r="H202" s="217">
        <v>2</v>
      </c>
      <c r="I202" s="218"/>
      <c r="J202" s="219">
        <f>ROUND(I202*H202,2)</f>
        <v>0</v>
      </c>
      <c r="K202" s="215" t="s">
        <v>359</v>
      </c>
      <c r="L202" s="45"/>
      <c r="M202" s="220" t="s">
        <v>19</v>
      </c>
      <c r="N202" s="221" t="s">
        <v>44</v>
      </c>
      <c r="O202" s="85"/>
      <c r="P202" s="222">
        <f>O202*H202</f>
        <v>0</v>
      </c>
      <c r="Q202" s="222">
        <v>0</v>
      </c>
      <c r="R202" s="222">
        <f>Q202*H202</f>
        <v>0</v>
      </c>
      <c r="S202" s="222">
        <v>0</v>
      </c>
      <c r="T202" s="223">
        <f>S202*H202</f>
        <v>0</v>
      </c>
      <c r="U202" s="39"/>
      <c r="V202" s="39"/>
      <c r="W202" s="39"/>
      <c r="X202" s="39"/>
      <c r="Y202" s="39"/>
      <c r="Z202" s="39"/>
      <c r="AA202" s="39"/>
      <c r="AB202" s="39"/>
      <c r="AC202" s="39"/>
      <c r="AD202" s="39"/>
      <c r="AE202" s="39"/>
      <c r="AR202" s="224" t="s">
        <v>264</v>
      </c>
      <c r="AT202" s="224" t="s">
        <v>247</v>
      </c>
      <c r="AU202" s="224" t="s">
        <v>82</v>
      </c>
      <c r="AY202" s="18" t="s">
        <v>244</v>
      </c>
      <c r="BE202" s="225">
        <f>IF(N202="základní",J202,0)</f>
        <v>0</v>
      </c>
      <c r="BF202" s="225">
        <f>IF(N202="snížená",J202,0)</f>
        <v>0</v>
      </c>
      <c r="BG202" s="225">
        <f>IF(N202="zákl. přenesená",J202,0)</f>
        <v>0</v>
      </c>
      <c r="BH202" s="225">
        <f>IF(N202="sníž. přenesená",J202,0)</f>
        <v>0</v>
      </c>
      <c r="BI202" s="225">
        <f>IF(N202="nulová",J202,0)</f>
        <v>0</v>
      </c>
      <c r="BJ202" s="18" t="s">
        <v>80</v>
      </c>
      <c r="BK202" s="225">
        <f>ROUND(I202*H202,2)</f>
        <v>0</v>
      </c>
      <c r="BL202" s="18" t="s">
        <v>264</v>
      </c>
      <c r="BM202" s="224" t="s">
        <v>5267</v>
      </c>
    </row>
    <row r="203" s="2" customFormat="1" ht="33" customHeight="1">
      <c r="A203" s="39"/>
      <c r="B203" s="40"/>
      <c r="C203" s="231" t="s">
        <v>586</v>
      </c>
      <c r="D203" s="231" t="s">
        <v>241</v>
      </c>
      <c r="E203" s="232" t="s">
        <v>4542</v>
      </c>
      <c r="F203" s="233" t="s">
        <v>4543</v>
      </c>
      <c r="G203" s="234" t="s">
        <v>258</v>
      </c>
      <c r="H203" s="235">
        <v>1</v>
      </c>
      <c r="I203" s="236"/>
      <c r="J203" s="237">
        <f>ROUND(I203*H203,2)</f>
        <v>0</v>
      </c>
      <c r="K203" s="233" t="s">
        <v>359</v>
      </c>
      <c r="L203" s="238"/>
      <c r="M203" s="239" t="s">
        <v>19</v>
      </c>
      <c r="N203" s="240" t="s">
        <v>44</v>
      </c>
      <c r="O203" s="85"/>
      <c r="P203" s="222">
        <f>O203*H203</f>
        <v>0</v>
      </c>
      <c r="Q203" s="222">
        <v>0</v>
      </c>
      <c r="R203" s="222">
        <f>Q203*H203</f>
        <v>0</v>
      </c>
      <c r="S203" s="222">
        <v>0</v>
      </c>
      <c r="T203" s="223">
        <f>S203*H203</f>
        <v>0</v>
      </c>
      <c r="U203" s="39"/>
      <c r="V203" s="39"/>
      <c r="W203" s="39"/>
      <c r="X203" s="39"/>
      <c r="Y203" s="39"/>
      <c r="Z203" s="39"/>
      <c r="AA203" s="39"/>
      <c r="AB203" s="39"/>
      <c r="AC203" s="39"/>
      <c r="AD203" s="39"/>
      <c r="AE203" s="39"/>
      <c r="AR203" s="224" t="s">
        <v>364</v>
      </c>
      <c r="AT203" s="224" t="s">
        <v>241</v>
      </c>
      <c r="AU203" s="224" t="s">
        <v>82</v>
      </c>
      <c r="AY203" s="18" t="s">
        <v>244</v>
      </c>
      <c r="BE203" s="225">
        <f>IF(N203="základní",J203,0)</f>
        <v>0</v>
      </c>
      <c r="BF203" s="225">
        <f>IF(N203="snížená",J203,0)</f>
        <v>0</v>
      </c>
      <c r="BG203" s="225">
        <f>IF(N203="zákl. přenesená",J203,0)</f>
        <v>0</v>
      </c>
      <c r="BH203" s="225">
        <f>IF(N203="sníž. přenesená",J203,0)</f>
        <v>0</v>
      </c>
      <c r="BI203" s="225">
        <f>IF(N203="nulová",J203,0)</f>
        <v>0</v>
      </c>
      <c r="BJ203" s="18" t="s">
        <v>80</v>
      </c>
      <c r="BK203" s="225">
        <f>ROUND(I203*H203,2)</f>
        <v>0</v>
      </c>
      <c r="BL203" s="18" t="s">
        <v>279</v>
      </c>
      <c r="BM203" s="224" t="s">
        <v>5268</v>
      </c>
    </row>
    <row r="204" s="2" customFormat="1">
      <c r="A204" s="39"/>
      <c r="B204" s="40"/>
      <c r="C204" s="41"/>
      <c r="D204" s="241" t="s">
        <v>282</v>
      </c>
      <c r="E204" s="41"/>
      <c r="F204" s="242" t="s">
        <v>5269</v>
      </c>
      <c r="G204" s="41"/>
      <c r="H204" s="41"/>
      <c r="I204" s="228"/>
      <c r="J204" s="41"/>
      <c r="K204" s="41"/>
      <c r="L204" s="45"/>
      <c r="M204" s="229"/>
      <c r="N204" s="230"/>
      <c r="O204" s="85"/>
      <c r="P204" s="85"/>
      <c r="Q204" s="85"/>
      <c r="R204" s="85"/>
      <c r="S204" s="85"/>
      <c r="T204" s="86"/>
      <c r="U204" s="39"/>
      <c r="V204" s="39"/>
      <c r="W204" s="39"/>
      <c r="X204" s="39"/>
      <c r="Y204" s="39"/>
      <c r="Z204" s="39"/>
      <c r="AA204" s="39"/>
      <c r="AB204" s="39"/>
      <c r="AC204" s="39"/>
      <c r="AD204" s="39"/>
      <c r="AE204" s="39"/>
      <c r="AT204" s="18" t="s">
        <v>282</v>
      </c>
      <c r="AU204" s="18" t="s">
        <v>82</v>
      </c>
    </row>
    <row r="205" s="2" customFormat="1" ht="37.8" customHeight="1">
      <c r="A205" s="39"/>
      <c r="B205" s="40"/>
      <c r="C205" s="213" t="s">
        <v>590</v>
      </c>
      <c r="D205" s="213" t="s">
        <v>247</v>
      </c>
      <c r="E205" s="214" t="s">
        <v>4545</v>
      </c>
      <c r="F205" s="215" t="s">
        <v>4546</v>
      </c>
      <c r="G205" s="216" t="s">
        <v>258</v>
      </c>
      <c r="H205" s="217">
        <v>1</v>
      </c>
      <c r="I205" s="218"/>
      <c r="J205" s="219">
        <f>ROUND(I205*H205,2)</f>
        <v>0</v>
      </c>
      <c r="K205" s="215" t="s">
        <v>359</v>
      </c>
      <c r="L205" s="45"/>
      <c r="M205" s="220" t="s">
        <v>19</v>
      </c>
      <c r="N205" s="221" t="s">
        <v>44</v>
      </c>
      <c r="O205" s="85"/>
      <c r="P205" s="222">
        <f>O205*H205</f>
        <v>0</v>
      </c>
      <c r="Q205" s="222">
        <v>0</v>
      </c>
      <c r="R205" s="222">
        <f>Q205*H205</f>
        <v>0</v>
      </c>
      <c r="S205" s="222">
        <v>0</v>
      </c>
      <c r="T205" s="223">
        <f>S205*H205</f>
        <v>0</v>
      </c>
      <c r="U205" s="39"/>
      <c r="V205" s="39"/>
      <c r="W205" s="39"/>
      <c r="X205" s="39"/>
      <c r="Y205" s="39"/>
      <c r="Z205" s="39"/>
      <c r="AA205" s="39"/>
      <c r="AB205" s="39"/>
      <c r="AC205" s="39"/>
      <c r="AD205" s="39"/>
      <c r="AE205" s="39"/>
      <c r="AR205" s="224" t="s">
        <v>264</v>
      </c>
      <c r="AT205" s="224" t="s">
        <v>247</v>
      </c>
      <c r="AU205" s="224" t="s">
        <v>82</v>
      </c>
      <c r="AY205" s="18" t="s">
        <v>244</v>
      </c>
      <c r="BE205" s="225">
        <f>IF(N205="základní",J205,0)</f>
        <v>0</v>
      </c>
      <c r="BF205" s="225">
        <f>IF(N205="snížená",J205,0)</f>
        <v>0</v>
      </c>
      <c r="BG205" s="225">
        <f>IF(N205="zákl. přenesená",J205,0)</f>
        <v>0</v>
      </c>
      <c r="BH205" s="225">
        <f>IF(N205="sníž. přenesená",J205,0)</f>
        <v>0</v>
      </c>
      <c r="BI205" s="225">
        <f>IF(N205="nulová",J205,0)</f>
        <v>0</v>
      </c>
      <c r="BJ205" s="18" t="s">
        <v>80</v>
      </c>
      <c r="BK205" s="225">
        <f>ROUND(I205*H205,2)</f>
        <v>0</v>
      </c>
      <c r="BL205" s="18" t="s">
        <v>264</v>
      </c>
      <c r="BM205" s="224" t="s">
        <v>5270</v>
      </c>
    </row>
    <row r="206" s="2" customFormat="1" ht="33" customHeight="1">
      <c r="A206" s="39"/>
      <c r="B206" s="40"/>
      <c r="C206" s="231" t="s">
        <v>594</v>
      </c>
      <c r="D206" s="231" t="s">
        <v>241</v>
      </c>
      <c r="E206" s="232" t="s">
        <v>5271</v>
      </c>
      <c r="F206" s="233" t="s">
        <v>5272</v>
      </c>
      <c r="G206" s="234" t="s">
        <v>258</v>
      </c>
      <c r="H206" s="235">
        <v>1</v>
      </c>
      <c r="I206" s="236"/>
      <c r="J206" s="237">
        <f>ROUND(I206*H206,2)</f>
        <v>0</v>
      </c>
      <c r="K206" s="233" t="s">
        <v>359</v>
      </c>
      <c r="L206" s="238"/>
      <c r="M206" s="239" t="s">
        <v>19</v>
      </c>
      <c r="N206" s="240" t="s">
        <v>44</v>
      </c>
      <c r="O206" s="85"/>
      <c r="P206" s="222">
        <f>O206*H206</f>
        <v>0</v>
      </c>
      <c r="Q206" s="222">
        <v>0</v>
      </c>
      <c r="R206" s="222">
        <f>Q206*H206</f>
        <v>0</v>
      </c>
      <c r="S206" s="222">
        <v>0</v>
      </c>
      <c r="T206" s="223">
        <f>S206*H206</f>
        <v>0</v>
      </c>
      <c r="U206" s="39"/>
      <c r="V206" s="39"/>
      <c r="W206" s="39"/>
      <c r="X206" s="39"/>
      <c r="Y206" s="39"/>
      <c r="Z206" s="39"/>
      <c r="AA206" s="39"/>
      <c r="AB206" s="39"/>
      <c r="AC206" s="39"/>
      <c r="AD206" s="39"/>
      <c r="AE206" s="39"/>
      <c r="AR206" s="224" t="s">
        <v>440</v>
      </c>
      <c r="AT206" s="224" t="s">
        <v>241</v>
      </c>
      <c r="AU206" s="224" t="s">
        <v>82</v>
      </c>
      <c r="AY206" s="18" t="s">
        <v>244</v>
      </c>
      <c r="BE206" s="225">
        <f>IF(N206="základní",J206,0)</f>
        <v>0</v>
      </c>
      <c r="BF206" s="225">
        <f>IF(N206="snížená",J206,0)</f>
        <v>0</v>
      </c>
      <c r="BG206" s="225">
        <f>IF(N206="zákl. přenesená",J206,0)</f>
        <v>0</v>
      </c>
      <c r="BH206" s="225">
        <f>IF(N206="sníž. přenesená",J206,0)</f>
        <v>0</v>
      </c>
      <c r="BI206" s="225">
        <f>IF(N206="nulová",J206,0)</f>
        <v>0</v>
      </c>
      <c r="BJ206" s="18" t="s">
        <v>80</v>
      </c>
      <c r="BK206" s="225">
        <f>ROUND(I206*H206,2)</f>
        <v>0</v>
      </c>
      <c r="BL206" s="18" t="s">
        <v>440</v>
      </c>
      <c r="BM206" s="224" t="s">
        <v>5273</v>
      </c>
    </row>
    <row r="207" s="2" customFormat="1">
      <c r="A207" s="39"/>
      <c r="B207" s="40"/>
      <c r="C207" s="41"/>
      <c r="D207" s="241" t="s">
        <v>282</v>
      </c>
      <c r="E207" s="41"/>
      <c r="F207" s="242" t="s">
        <v>5274</v>
      </c>
      <c r="G207" s="41"/>
      <c r="H207" s="41"/>
      <c r="I207" s="228"/>
      <c r="J207" s="41"/>
      <c r="K207" s="41"/>
      <c r="L207" s="45"/>
      <c r="M207" s="229"/>
      <c r="N207" s="230"/>
      <c r="O207" s="85"/>
      <c r="P207" s="85"/>
      <c r="Q207" s="85"/>
      <c r="R207" s="85"/>
      <c r="S207" s="85"/>
      <c r="T207" s="86"/>
      <c r="U207" s="39"/>
      <c r="V207" s="39"/>
      <c r="W207" s="39"/>
      <c r="X207" s="39"/>
      <c r="Y207" s="39"/>
      <c r="Z207" s="39"/>
      <c r="AA207" s="39"/>
      <c r="AB207" s="39"/>
      <c r="AC207" s="39"/>
      <c r="AD207" s="39"/>
      <c r="AE207" s="39"/>
      <c r="AT207" s="18" t="s">
        <v>282</v>
      </c>
      <c r="AU207" s="18" t="s">
        <v>82</v>
      </c>
    </row>
    <row r="208" s="2" customFormat="1" ht="37.8" customHeight="1">
      <c r="A208" s="39"/>
      <c r="B208" s="40"/>
      <c r="C208" s="213" t="s">
        <v>598</v>
      </c>
      <c r="D208" s="213" t="s">
        <v>247</v>
      </c>
      <c r="E208" s="214" t="s">
        <v>5275</v>
      </c>
      <c r="F208" s="215" t="s">
        <v>5276</v>
      </c>
      <c r="G208" s="216" t="s">
        <v>258</v>
      </c>
      <c r="H208" s="217">
        <v>1</v>
      </c>
      <c r="I208" s="218"/>
      <c r="J208" s="219">
        <f>ROUND(I208*H208,2)</f>
        <v>0</v>
      </c>
      <c r="K208" s="215" t="s">
        <v>359</v>
      </c>
      <c r="L208" s="45"/>
      <c r="M208" s="220" t="s">
        <v>19</v>
      </c>
      <c r="N208" s="221" t="s">
        <v>44</v>
      </c>
      <c r="O208" s="85"/>
      <c r="P208" s="222">
        <f>O208*H208</f>
        <v>0</v>
      </c>
      <c r="Q208" s="222">
        <v>0</v>
      </c>
      <c r="R208" s="222">
        <f>Q208*H208</f>
        <v>0</v>
      </c>
      <c r="S208" s="222">
        <v>0</v>
      </c>
      <c r="T208" s="223">
        <f>S208*H208</f>
        <v>0</v>
      </c>
      <c r="U208" s="39"/>
      <c r="V208" s="39"/>
      <c r="W208" s="39"/>
      <c r="X208" s="39"/>
      <c r="Y208" s="39"/>
      <c r="Z208" s="39"/>
      <c r="AA208" s="39"/>
      <c r="AB208" s="39"/>
      <c r="AC208" s="39"/>
      <c r="AD208" s="39"/>
      <c r="AE208" s="39"/>
      <c r="AR208" s="224" t="s">
        <v>264</v>
      </c>
      <c r="AT208" s="224" t="s">
        <v>247</v>
      </c>
      <c r="AU208" s="224" t="s">
        <v>82</v>
      </c>
      <c r="AY208" s="18" t="s">
        <v>244</v>
      </c>
      <c r="BE208" s="225">
        <f>IF(N208="základní",J208,0)</f>
        <v>0</v>
      </c>
      <c r="BF208" s="225">
        <f>IF(N208="snížená",J208,0)</f>
        <v>0</v>
      </c>
      <c r="BG208" s="225">
        <f>IF(N208="zákl. přenesená",J208,0)</f>
        <v>0</v>
      </c>
      <c r="BH208" s="225">
        <f>IF(N208="sníž. přenesená",J208,0)</f>
        <v>0</v>
      </c>
      <c r="BI208" s="225">
        <f>IF(N208="nulová",J208,0)</f>
        <v>0</v>
      </c>
      <c r="BJ208" s="18" t="s">
        <v>80</v>
      </c>
      <c r="BK208" s="225">
        <f>ROUND(I208*H208,2)</f>
        <v>0</v>
      </c>
      <c r="BL208" s="18" t="s">
        <v>264</v>
      </c>
      <c r="BM208" s="224" t="s">
        <v>5277</v>
      </c>
    </row>
    <row r="209" s="2" customFormat="1" ht="16.5" customHeight="1">
      <c r="A209" s="39"/>
      <c r="B209" s="40"/>
      <c r="C209" s="213" t="s">
        <v>602</v>
      </c>
      <c r="D209" s="213" t="s">
        <v>247</v>
      </c>
      <c r="E209" s="214" t="s">
        <v>3093</v>
      </c>
      <c r="F209" s="215" t="s">
        <v>3094</v>
      </c>
      <c r="G209" s="216" t="s">
        <v>258</v>
      </c>
      <c r="H209" s="217">
        <v>7</v>
      </c>
      <c r="I209" s="218"/>
      <c r="J209" s="219">
        <f>ROUND(I209*H209,2)</f>
        <v>0</v>
      </c>
      <c r="K209" s="215" t="s">
        <v>359</v>
      </c>
      <c r="L209" s="45"/>
      <c r="M209" s="220" t="s">
        <v>19</v>
      </c>
      <c r="N209" s="221" t="s">
        <v>44</v>
      </c>
      <c r="O209" s="85"/>
      <c r="P209" s="222">
        <f>O209*H209</f>
        <v>0</v>
      </c>
      <c r="Q209" s="222">
        <v>0</v>
      </c>
      <c r="R209" s="222">
        <f>Q209*H209</f>
        <v>0</v>
      </c>
      <c r="S209" s="222">
        <v>0</v>
      </c>
      <c r="T209" s="223">
        <f>S209*H209</f>
        <v>0</v>
      </c>
      <c r="U209" s="39"/>
      <c r="V209" s="39"/>
      <c r="W209" s="39"/>
      <c r="X209" s="39"/>
      <c r="Y209" s="39"/>
      <c r="Z209" s="39"/>
      <c r="AA209" s="39"/>
      <c r="AB209" s="39"/>
      <c r="AC209" s="39"/>
      <c r="AD209" s="39"/>
      <c r="AE209" s="39"/>
      <c r="AR209" s="224" t="s">
        <v>80</v>
      </c>
      <c r="AT209" s="224" t="s">
        <v>247</v>
      </c>
      <c r="AU209" s="224" t="s">
        <v>82</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80</v>
      </c>
      <c r="BM209" s="224" t="s">
        <v>5278</v>
      </c>
    </row>
    <row r="210" s="2" customFormat="1">
      <c r="A210" s="39"/>
      <c r="B210" s="40"/>
      <c r="C210" s="41"/>
      <c r="D210" s="241" t="s">
        <v>282</v>
      </c>
      <c r="E210" s="41"/>
      <c r="F210" s="242" t="s">
        <v>5279</v>
      </c>
      <c r="G210" s="41"/>
      <c r="H210" s="41"/>
      <c r="I210" s="228"/>
      <c r="J210" s="41"/>
      <c r="K210" s="41"/>
      <c r="L210" s="45"/>
      <c r="M210" s="229"/>
      <c r="N210" s="230"/>
      <c r="O210" s="85"/>
      <c r="P210" s="85"/>
      <c r="Q210" s="85"/>
      <c r="R210" s="85"/>
      <c r="S210" s="85"/>
      <c r="T210" s="86"/>
      <c r="U210" s="39"/>
      <c r="V210" s="39"/>
      <c r="W210" s="39"/>
      <c r="X210" s="39"/>
      <c r="Y210" s="39"/>
      <c r="Z210" s="39"/>
      <c r="AA210" s="39"/>
      <c r="AB210" s="39"/>
      <c r="AC210" s="39"/>
      <c r="AD210" s="39"/>
      <c r="AE210" s="39"/>
      <c r="AT210" s="18" t="s">
        <v>282</v>
      </c>
      <c r="AU210" s="18" t="s">
        <v>82</v>
      </c>
    </row>
    <row r="211" s="12" customFormat="1" ht="22.8" customHeight="1">
      <c r="A211" s="12"/>
      <c r="B211" s="197"/>
      <c r="C211" s="198"/>
      <c r="D211" s="199" t="s">
        <v>72</v>
      </c>
      <c r="E211" s="211" t="s">
        <v>4852</v>
      </c>
      <c r="F211" s="211" t="s">
        <v>5280</v>
      </c>
      <c r="G211" s="198"/>
      <c r="H211" s="198"/>
      <c r="I211" s="201"/>
      <c r="J211" s="212">
        <f>BK211</f>
        <v>0</v>
      </c>
      <c r="K211" s="198"/>
      <c r="L211" s="203"/>
      <c r="M211" s="204"/>
      <c r="N211" s="205"/>
      <c r="O211" s="205"/>
      <c r="P211" s="206">
        <f>SUM(P212:P255)</f>
        <v>0</v>
      </c>
      <c r="Q211" s="205"/>
      <c r="R211" s="206">
        <f>SUM(R212:R255)</f>
        <v>0</v>
      </c>
      <c r="S211" s="205"/>
      <c r="T211" s="207">
        <f>SUM(T212:T255)</f>
        <v>0</v>
      </c>
      <c r="U211" s="12"/>
      <c r="V211" s="12"/>
      <c r="W211" s="12"/>
      <c r="X211" s="12"/>
      <c r="Y211" s="12"/>
      <c r="Z211" s="12"/>
      <c r="AA211" s="12"/>
      <c r="AB211" s="12"/>
      <c r="AC211" s="12"/>
      <c r="AD211" s="12"/>
      <c r="AE211" s="12"/>
      <c r="AR211" s="208" t="s">
        <v>80</v>
      </c>
      <c r="AT211" s="209" t="s">
        <v>72</v>
      </c>
      <c r="AU211" s="209" t="s">
        <v>80</v>
      </c>
      <c r="AY211" s="208" t="s">
        <v>244</v>
      </c>
      <c r="BK211" s="210">
        <f>SUM(BK212:BK255)</f>
        <v>0</v>
      </c>
    </row>
    <row r="212" s="2" customFormat="1" ht="21.75" customHeight="1">
      <c r="A212" s="39"/>
      <c r="B212" s="40"/>
      <c r="C212" s="231" t="s">
        <v>608</v>
      </c>
      <c r="D212" s="231" t="s">
        <v>241</v>
      </c>
      <c r="E212" s="232" t="s">
        <v>4567</v>
      </c>
      <c r="F212" s="233" t="s">
        <v>4568</v>
      </c>
      <c r="G212" s="234" t="s">
        <v>258</v>
      </c>
      <c r="H212" s="235">
        <v>1</v>
      </c>
      <c r="I212" s="236"/>
      <c r="J212" s="237">
        <f>ROUND(I212*H212,2)</f>
        <v>0</v>
      </c>
      <c r="K212" s="233" t="s">
        <v>359</v>
      </c>
      <c r="L212" s="238"/>
      <c r="M212" s="239" t="s">
        <v>19</v>
      </c>
      <c r="N212" s="240" t="s">
        <v>44</v>
      </c>
      <c r="O212" s="85"/>
      <c r="P212" s="222">
        <f>O212*H212</f>
        <v>0</v>
      </c>
      <c r="Q212" s="222">
        <v>0</v>
      </c>
      <c r="R212" s="222">
        <f>Q212*H212</f>
        <v>0</v>
      </c>
      <c r="S212" s="222">
        <v>0</v>
      </c>
      <c r="T212" s="223">
        <f>S212*H212</f>
        <v>0</v>
      </c>
      <c r="U212" s="39"/>
      <c r="V212" s="39"/>
      <c r="W212" s="39"/>
      <c r="X212" s="39"/>
      <c r="Y212" s="39"/>
      <c r="Z212" s="39"/>
      <c r="AA212" s="39"/>
      <c r="AB212" s="39"/>
      <c r="AC212" s="39"/>
      <c r="AD212" s="39"/>
      <c r="AE212" s="39"/>
      <c r="AR212" s="224" t="s">
        <v>364</v>
      </c>
      <c r="AT212" s="224" t="s">
        <v>241</v>
      </c>
      <c r="AU212" s="224" t="s">
        <v>82</v>
      </c>
      <c r="AY212" s="18" t="s">
        <v>244</v>
      </c>
      <c r="BE212" s="225">
        <f>IF(N212="základní",J212,0)</f>
        <v>0</v>
      </c>
      <c r="BF212" s="225">
        <f>IF(N212="snížená",J212,0)</f>
        <v>0</v>
      </c>
      <c r="BG212" s="225">
        <f>IF(N212="zákl. přenesená",J212,0)</f>
        <v>0</v>
      </c>
      <c r="BH212" s="225">
        <f>IF(N212="sníž. přenesená",J212,0)</f>
        <v>0</v>
      </c>
      <c r="BI212" s="225">
        <f>IF(N212="nulová",J212,0)</f>
        <v>0</v>
      </c>
      <c r="BJ212" s="18" t="s">
        <v>80</v>
      </c>
      <c r="BK212" s="225">
        <f>ROUND(I212*H212,2)</f>
        <v>0</v>
      </c>
      <c r="BL212" s="18" t="s">
        <v>279</v>
      </c>
      <c r="BM212" s="224" t="s">
        <v>5281</v>
      </c>
    </row>
    <row r="213" s="2" customFormat="1" ht="21.75" customHeight="1">
      <c r="A213" s="39"/>
      <c r="B213" s="40"/>
      <c r="C213" s="231" t="s">
        <v>279</v>
      </c>
      <c r="D213" s="231" t="s">
        <v>241</v>
      </c>
      <c r="E213" s="232" t="s">
        <v>5282</v>
      </c>
      <c r="F213" s="233" t="s">
        <v>5283</v>
      </c>
      <c r="G213" s="234" t="s">
        <v>258</v>
      </c>
      <c r="H213" s="235">
        <v>1</v>
      </c>
      <c r="I213" s="236"/>
      <c r="J213" s="237">
        <f>ROUND(I213*H213,2)</f>
        <v>0</v>
      </c>
      <c r="K213" s="233" t="s">
        <v>359</v>
      </c>
      <c r="L213" s="238"/>
      <c r="M213" s="239" t="s">
        <v>19</v>
      </c>
      <c r="N213" s="240" t="s">
        <v>44</v>
      </c>
      <c r="O213" s="85"/>
      <c r="P213" s="222">
        <f>O213*H213</f>
        <v>0</v>
      </c>
      <c r="Q213" s="222">
        <v>0</v>
      </c>
      <c r="R213" s="222">
        <f>Q213*H213</f>
        <v>0</v>
      </c>
      <c r="S213" s="222">
        <v>0</v>
      </c>
      <c r="T213" s="223">
        <f>S213*H213</f>
        <v>0</v>
      </c>
      <c r="U213" s="39"/>
      <c r="V213" s="39"/>
      <c r="W213" s="39"/>
      <c r="X213" s="39"/>
      <c r="Y213" s="39"/>
      <c r="Z213" s="39"/>
      <c r="AA213" s="39"/>
      <c r="AB213" s="39"/>
      <c r="AC213" s="39"/>
      <c r="AD213" s="39"/>
      <c r="AE213" s="39"/>
      <c r="AR213" s="224" t="s">
        <v>364</v>
      </c>
      <c r="AT213" s="224" t="s">
        <v>241</v>
      </c>
      <c r="AU213" s="224" t="s">
        <v>82</v>
      </c>
      <c r="AY213" s="18" t="s">
        <v>244</v>
      </c>
      <c r="BE213" s="225">
        <f>IF(N213="základní",J213,0)</f>
        <v>0</v>
      </c>
      <c r="BF213" s="225">
        <f>IF(N213="snížená",J213,0)</f>
        <v>0</v>
      </c>
      <c r="BG213" s="225">
        <f>IF(N213="zákl. přenesená",J213,0)</f>
        <v>0</v>
      </c>
      <c r="BH213" s="225">
        <f>IF(N213="sníž. přenesená",J213,0)</f>
        <v>0</v>
      </c>
      <c r="BI213" s="225">
        <f>IF(N213="nulová",J213,0)</f>
        <v>0</v>
      </c>
      <c r="BJ213" s="18" t="s">
        <v>80</v>
      </c>
      <c r="BK213" s="225">
        <f>ROUND(I213*H213,2)</f>
        <v>0</v>
      </c>
      <c r="BL213" s="18" t="s">
        <v>279</v>
      </c>
      <c r="BM213" s="224" t="s">
        <v>5284</v>
      </c>
    </row>
    <row r="214" s="2" customFormat="1" ht="21.75" customHeight="1">
      <c r="A214" s="39"/>
      <c r="B214" s="40"/>
      <c r="C214" s="213" t="s">
        <v>951</v>
      </c>
      <c r="D214" s="213" t="s">
        <v>247</v>
      </c>
      <c r="E214" s="214" t="s">
        <v>4570</v>
      </c>
      <c r="F214" s="215" t="s">
        <v>4571</v>
      </c>
      <c r="G214" s="216" t="s">
        <v>258</v>
      </c>
      <c r="H214" s="217">
        <v>2</v>
      </c>
      <c r="I214" s="218"/>
      <c r="J214" s="219">
        <f>ROUND(I214*H214,2)</f>
        <v>0</v>
      </c>
      <c r="K214" s="215" t="s">
        <v>359</v>
      </c>
      <c r="L214" s="45"/>
      <c r="M214" s="220" t="s">
        <v>19</v>
      </c>
      <c r="N214" s="221" t="s">
        <v>44</v>
      </c>
      <c r="O214" s="85"/>
      <c r="P214" s="222">
        <f>O214*H214</f>
        <v>0</v>
      </c>
      <c r="Q214" s="222">
        <v>0</v>
      </c>
      <c r="R214" s="222">
        <f>Q214*H214</f>
        <v>0</v>
      </c>
      <c r="S214" s="222">
        <v>0</v>
      </c>
      <c r="T214" s="223">
        <f>S214*H214</f>
        <v>0</v>
      </c>
      <c r="U214" s="39"/>
      <c r="V214" s="39"/>
      <c r="W214" s="39"/>
      <c r="X214" s="39"/>
      <c r="Y214" s="39"/>
      <c r="Z214" s="39"/>
      <c r="AA214" s="39"/>
      <c r="AB214" s="39"/>
      <c r="AC214" s="39"/>
      <c r="AD214" s="39"/>
      <c r="AE214" s="39"/>
      <c r="AR214" s="224" t="s">
        <v>252</v>
      </c>
      <c r="AT214" s="224" t="s">
        <v>247</v>
      </c>
      <c r="AU214" s="224" t="s">
        <v>82</v>
      </c>
      <c r="AY214" s="18" t="s">
        <v>244</v>
      </c>
      <c r="BE214" s="225">
        <f>IF(N214="základní",J214,0)</f>
        <v>0</v>
      </c>
      <c r="BF214" s="225">
        <f>IF(N214="snížená",J214,0)</f>
        <v>0</v>
      </c>
      <c r="BG214" s="225">
        <f>IF(N214="zákl. přenesená",J214,0)</f>
        <v>0</v>
      </c>
      <c r="BH214" s="225">
        <f>IF(N214="sníž. přenesená",J214,0)</f>
        <v>0</v>
      </c>
      <c r="BI214" s="225">
        <f>IF(N214="nulová",J214,0)</f>
        <v>0</v>
      </c>
      <c r="BJ214" s="18" t="s">
        <v>80</v>
      </c>
      <c r="BK214" s="225">
        <f>ROUND(I214*H214,2)</f>
        <v>0</v>
      </c>
      <c r="BL214" s="18" t="s">
        <v>252</v>
      </c>
      <c r="BM214" s="224" t="s">
        <v>5285</v>
      </c>
    </row>
    <row r="215" s="2" customFormat="1" ht="37.8" customHeight="1">
      <c r="A215" s="39"/>
      <c r="B215" s="40"/>
      <c r="C215" s="231" t="s">
        <v>953</v>
      </c>
      <c r="D215" s="231" t="s">
        <v>241</v>
      </c>
      <c r="E215" s="232" t="s">
        <v>4557</v>
      </c>
      <c r="F215" s="233" t="s">
        <v>4558</v>
      </c>
      <c r="G215" s="234" t="s">
        <v>258</v>
      </c>
      <c r="H215" s="235">
        <v>2</v>
      </c>
      <c r="I215" s="236"/>
      <c r="J215" s="237">
        <f>ROUND(I215*H215,2)</f>
        <v>0</v>
      </c>
      <c r="K215" s="233" t="s">
        <v>359</v>
      </c>
      <c r="L215" s="238"/>
      <c r="M215" s="239" t="s">
        <v>19</v>
      </c>
      <c r="N215" s="240" t="s">
        <v>44</v>
      </c>
      <c r="O215" s="85"/>
      <c r="P215" s="222">
        <f>O215*H215</f>
        <v>0</v>
      </c>
      <c r="Q215" s="222">
        <v>0</v>
      </c>
      <c r="R215" s="222">
        <f>Q215*H215</f>
        <v>0</v>
      </c>
      <c r="S215" s="222">
        <v>0</v>
      </c>
      <c r="T215" s="223">
        <f>S215*H215</f>
        <v>0</v>
      </c>
      <c r="U215" s="39"/>
      <c r="V215" s="39"/>
      <c r="W215" s="39"/>
      <c r="X215" s="39"/>
      <c r="Y215" s="39"/>
      <c r="Z215" s="39"/>
      <c r="AA215" s="39"/>
      <c r="AB215" s="39"/>
      <c r="AC215" s="39"/>
      <c r="AD215" s="39"/>
      <c r="AE215" s="39"/>
      <c r="AR215" s="224" t="s">
        <v>364</v>
      </c>
      <c r="AT215" s="224" t="s">
        <v>241</v>
      </c>
      <c r="AU215" s="224" t="s">
        <v>82</v>
      </c>
      <c r="AY215" s="18" t="s">
        <v>244</v>
      </c>
      <c r="BE215" s="225">
        <f>IF(N215="základní",J215,0)</f>
        <v>0</v>
      </c>
      <c r="BF215" s="225">
        <f>IF(N215="snížená",J215,0)</f>
        <v>0</v>
      </c>
      <c r="BG215" s="225">
        <f>IF(N215="zákl. přenesená",J215,0)</f>
        <v>0</v>
      </c>
      <c r="BH215" s="225">
        <f>IF(N215="sníž. přenesená",J215,0)</f>
        <v>0</v>
      </c>
      <c r="BI215" s="225">
        <f>IF(N215="nulová",J215,0)</f>
        <v>0</v>
      </c>
      <c r="BJ215" s="18" t="s">
        <v>80</v>
      </c>
      <c r="BK215" s="225">
        <f>ROUND(I215*H215,2)</f>
        <v>0</v>
      </c>
      <c r="BL215" s="18" t="s">
        <v>279</v>
      </c>
      <c r="BM215" s="224" t="s">
        <v>5286</v>
      </c>
    </row>
    <row r="216" s="2" customFormat="1" ht="24.15" customHeight="1">
      <c r="A216" s="39"/>
      <c r="B216" s="40"/>
      <c r="C216" s="213" t="s">
        <v>957</v>
      </c>
      <c r="D216" s="213" t="s">
        <v>247</v>
      </c>
      <c r="E216" s="214" t="s">
        <v>4560</v>
      </c>
      <c r="F216" s="215" t="s">
        <v>4561</v>
      </c>
      <c r="G216" s="216" t="s">
        <v>258</v>
      </c>
      <c r="H216" s="217">
        <v>2</v>
      </c>
      <c r="I216" s="218"/>
      <c r="J216" s="219">
        <f>ROUND(I216*H216,2)</f>
        <v>0</v>
      </c>
      <c r="K216" s="215" t="s">
        <v>359</v>
      </c>
      <c r="L216" s="45"/>
      <c r="M216" s="220" t="s">
        <v>19</v>
      </c>
      <c r="N216" s="221" t="s">
        <v>44</v>
      </c>
      <c r="O216" s="85"/>
      <c r="P216" s="222">
        <f>O216*H216</f>
        <v>0</v>
      </c>
      <c r="Q216" s="222">
        <v>0</v>
      </c>
      <c r="R216" s="222">
        <f>Q216*H216</f>
        <v>0</v>
      </c>
      <c r="S216" s="222">
        <v>0</v>
      </c>
      <c r="T216" s="223">
        <f>S216*H216</f>
        <v>0</v>
      </c>
      <c r="U216" s="39"/>
      <c r="V216" s="39"/>
      <c r="W216" s="39"/>
      <c r="X216" s="39"/>
      <c r="Y216" s="39"/>
      <c r="Z216" s="39"/>
      <c r="AA216" s="39"/>
      <c r="AB216" s="39"/>
      <c r="AC216" s="39"/>
      <c r="AD216" s="39"/>
      <c r="AE216" s="39"/>
      <c r="AR216" s="224" t="s">
        <v>252</v>
      </c>
      <c r="AT216" s="224" t="s">
        <v>247</v>
      </c>
      <c r="AU216" s="224" t="s">
        <v>82</v>
      </c>
      <c r="AY216" s="18" t="s">
        <v>244</v>
      </c>
      <c r="BE216" s="225">
        <f>IF(N216="základní",J216,0)</f>
        <v>0</v>
      </c>
      <c r="BF216" s="225">
        <f>IF(N216="snížená",J216,0)</f>
        <v>0</v>
      </c>
      <c r="BG216" s="225">
        <f>IF(N216="zákl. přenesená",J216,0)</f>
        <v>0</v>
      </c>
      <c r="BH216" s="225">
        <f>IF(N216="sníž. přenesená",J216,0)</f>
        <v>0</v>
      </c>
      <c r="BI216" s="225">
        <f>IF(N216="nulová",J216,0)</f>
        <v>0</v>
      </c>
      <c r="BJ216" s="18" t="s">
        <v>80</v>
      </c>
      <c r="BK216" s="225">
        <f>ROUND(I216*H216,2)</f>
        <v>0</v>
      </c>
      <c r="BL216" s="18" t="s">
        <v>252</v>
      </c>
      <c r="BM216" s="224" t="s">
        <v>5287</v>
      </c>
    </row>
    <row r="217" s="2" customFormat="1" ht="24.15" customHeight="1">
      <c r="A217" s="39"/>
      <c r="B217" s="40"/>
      <c r="C217" s="231" t="s">
        <v>961</v>
      </c>
      <c r="D217" s="231" t="s">
        <v>241</v>
      </c>
      <c r="E217" s="232" t="s">
        <v>4563</v>
      </c>
      <c r="F217" s="233" t="s">
        <v>4564</v>
      </c>
      <c r="G217" s="234" t="s">
        <v>258</v>
      </c>
      <c r="H217" s="235">
        <v>12</v>
      </c>
      <c r="I217" s="236"/>
      <c r="J217" s="237">
        <f>ROUND(I217*H217,2)</f>
        <v>0</v>
      </c>
      <c r="K217" s="233" t="s">
        <v>359</v>
      </c>
      <c r="L217" s="238"/>
      <c r="M217" s="239" t="s">
        <v>19</v>
      </c>
      <c r="N217" s="240" t="s">
        <v>44</v>
      </c>
      <c r="O217" s="85"/>
      <c r="P217" s="222">
        <f>O217*H217</f>
        <v>0</v>
      </c>
      <c r="Q217" s="222">
        <v>0</v>
      </c>
      <c r="R217" s="222">
        <f>Q217*H217</f>
        <v>0</v>
      </c>
      <c r="S217" s="222">
        <v>0</v>
      </c>
      <c r="T217" s="223">
        <f>S217*H217</f>
        <v>0</v>
      </c>
      <c r="U217" s="39"/>
      <c r="V217" s="39"/>
      <c r="W217" s="39"/>
      <c r="X217" s="39"/>
      <c r="Y217" s="39"/>
      <c r="Z217" s="39"/>
      <c r="AA217" s="39"/>
      <c r="AB217" s="39"/>
      <c r="AC217" s="39"/>
      <c r="AD217" s="39"/>
      <c r="AE217" s="39"/>
      <c r="AR217" s="224" t="s">
        <v>364</v>
      </c>
      <c r="AT217" s="224" t="s">
        <v>241</v>
      </c>
      <c r="AU217" s="224" t="s">
        <v>82</v>
      </c>
      <c r="AY217" s="18" t="s">
        <v>244</v>
      </c>
      <c r="BE217" s="225">
        <f>IF(N217="základní",J217,0)</f>
        <v>0</v>
      </c>
      <c r="BF217" s="225">
        <f>IF(N217="snížená",J217,0)</f>
        <v>0</v>
      </c>
      <c r="BG217" s="225">
        <f>IF(N217="zákl. přenesená",J217,0)</f>
        <v>0</v>
      </c>
      <c r="BH217" s="225">
        <f>IF(N217="sníž. přenesená",J217,0)</f>
        <v>0</v>
      </c>
      <c r="BI217" s="225">
        <f>IF(N217="nulová",J217,0)</f>
        <v>0</v>
      </c>
      <c r="BJ217" s="18" t="s">
        <v>80</v>
      </c>
      <c r="BK217" s="225">
        <f>ROUND(I217*H217,2)</f>
        <v>0</v>
      </c>
      <c r="BL217" s="18" t="s">
        <v>279</v>
      </c>
      <c r="BM217" s="224" t="s">
        <v>5288</v>
      </c>
    </row>
    <row r="218" s="2" customFormat="1">
      <c r="A218" s="39"/>
      <c r="B218" s="40"/>
      <c r="C218" s="41"/>
      <c r="D218" s="241" t="s">
        <v>282</v>
      </c>
      <c r="E218" s="41"/>
      <c r="F218" s="242" t="s">
        <v>4566</v>
      </c>
      <c r="G218" s="41"/>
      <c r="H218" s="41"/>
      <c r="I218" s="228"/>
      <c r="J218" s="41"/>
      <c r="K218" s="41"/>
      <c r="L218" s="45"/>
      <c r="M218" s="229"/>
      <c r="N218" s="230"/>
      <c r="O218" s="85"/>
      <c r="P218" s="85"/>
      <c r="Q218" s="85"/>
      <c r="R218" s="85"/>
      <c r="S218" s="85"/>
      <c r="T218" s="86"/>
      <c r="U218" s="39"/>
      <c r="V218" s="39"/>
      <c r="W218" s="39"/>
      <c r="X218" s="39"/>
      <c r="Y218" s="39"/>
      <c r="Z218" s="39"/>
      <c r="AA218" s="39"/>
      <c r="AB218" s="39"/>
      <c r="AC218" s="39"/>
      <c r="AD218" s="39"/>
      <c r="AE218" s="39"/>
      <c r="AT218" s="18" t="s">
        <v>282</v>
      </c>
      <c r="AU218" s="18" t="s">
        <v>82</v>
      </c>
    </row>
    <row r="219" s="13" customFormat="1">
      <c r="A219" s="13"/>
      <c r="B219" s="243"/>
      <c r="C219" s="244"/>
      <c r="D219" s="241" t="s">
        <v>284</v>
      </c>
      <c r="E219" s="245" t="s">
        <v>19</v>
      </c>
      <c r="F219" s="246" t="s">
        <v>5289</v>
      </c>
      <c r="G219" s="244"/>
      <c r="H219" s="245" t="s">
        <v>19</v>
      </c>
      <c r="I219" s="247"/>
      <c r="J219" s="244"/>
      <c r="K219" s="244"/>
      <c r="L219" s="248"/>
      <c r="M219" s="249"/>
      <c r="N219" s="250"/>
      <c r="O219" s="250"/>
      <c r="P219" s="250"/>
      <c r="Q219" s="250"/>
      <c r="R219" s="250"/>
      <c r="S219" s="250"/>
      <c r="T219" s="251"/>
      <c r="U219" s="13"/>
      <c r="V219" s="13"/>
      <c r="W219" s="13"/>
      <c r="X219" s="13"/>
      <c r="Y219" s="13"/>
      <c r="Z219" s="13"/>
      <c r="AA219" s="13"/>
      <c r="AB219" s="13"/>
      <c r="AC219" s="13"/>
      <c r="AD219" s="13"/>
      <c r="AE219" s="13"/>
      <c r="AT219" s="252" t="s">
        <v>284</v>
      </c>
      <c r="AU219" s="252" t="s">
        <v>82</v>
      </c>
      <c r="AV219" s="13" t="s">
        <v>80</v>
      </c>
      <c r="AW219" s="13" t="s">
        <v>34</v>
      </c>
      <c r="AX219" s="13" t="s">
        <v>73</v>
      </c>
      <c r="AY219" s="252" t="s">
        <v>244</v>
      </c>
    </row>
    <row r="220" s="14" customFormat="1">
      <c r="A220" s="14"/>
      <c r="B220" s="253"/>
      <c r="C220" s="254"/>
      <c r="D220" s="241" t="s">
        <v>284</v>
      </c>
      <c r="E220" s="255" t="s">
        <v>19</v>
      </c>
      <c r="F220" s="256" t="s">
        <v>3153</v>
      </c>
      <c r="G220" s="254"/>
      <c r="H220" s="257">
        <v>6</v>
      </c>
      <c r="I220" s="258"/>
      <c r="J220" s="254"/>
      <c r="K220" s="254"/>
      <c r="L220" s="259"/>
      <c r="M220" s="260"/>
      <c r="N220" s="261"/>
      <c r="O220" s="261"/>
      <c r="P220" s="261"/>
      <c r="Q220" s="261"/>
      <c r="R220" s="261"/>
      <c r="S220" s="261"/>
      <c r="T220" s="262"/>
      <c r="U220" s="14"/>
      <c r="V220" s="14"/>
      <c r="W220" s="14"/>
      <c r="X220" s="14"/>
      <c r="Y220" s="14"/>
      <c r="Z220" s="14"/>
      <c r="AA220" s="14"/>
      <c r="AB220" s="14"/>
      <c r="AC220" s="14"/>
      <c r="AD220" s="14"/>
      <c r="AE220" s="14"/>
      <c r="AT220" s="263" t="s">
        <v>284</v>
      </c>
      <c r="AU220" s="263" t="s">
        <v>82</v>
      </c>
      <c r="AV220" s="14" t="s">
        <v>82</v>
      </c>
      <c r="AW220" s="14" t="s">
        <v>34</v>
      </c>
      <c r="AX220" s="14" t="s">
        <v>73</v>
      </c>
      <c r="AY220" s="263" t="s">
        <v>244</v>
      </c>
    </row>
    <row r="221" s="13" customFormat="1">
      <c r="A221" s="13"/>
      <c r="B221" s="243"/>
      <c r="C221" s="244"/>
      <c r="D221" s="241" t="s">
        <v>284</v>
      </c>
      <c r="E221" s="245" t="s">
        <v>19</v>
      </c>
      <c r="F221" s="246" t="s">
        <v>5290</v>
      </c>
      <c r="G221" s="244"/>
      <c r="H221" s="245" t="s">
        <v>19</v>
      </c>
      <c r="I221" s="247"/>
      <c r="J221" s="244"/>
      <c r="K221" s="244"/>
      <c r="L221" s="248"/>
      <c r="M221" s="249"/>
      <c r="N221" s="250"/>
      <c r="O221" s="250"/>
      <c r="P221" s="250"/>
      <c r="Q221" s="250"/>
      <c r="R221" s="250"/>
      <c r="S221" s="250"/>
      <c r="T221" s="251"/>
      <c r="U221" s="13"/>
      <c r="V221" s="13"/>
      <c r="W221" s="13"/>
      <c r="X221" s="13"/>
      <c r="Y221" s="13"/>
      <c r="Z221" s="13"/>
      <c r="AA221" s="13"/>
      <c r="AB221" s="13"/>
      <c r="AC221" s="13"/>
      <c r="AD221" s="13"/>
      <c r="AE221" s="13"/>
      <c r="AT221" s="252" t="s">
        <v>284</v>
      </c>
      <c r="AU221" s="252" t="s">
        <v>82</v>
      </c>
      <c r="AV221" s="13" t="s">
        <v>80</v>
      </c>
      <c r="AW221" s="13" t="s">
        <v>34</v>
      </c>
      <c r="AX221" s="13" t="s">
        <v>73</v>
      </c>
      <c r="AY221" s="252" t="s">
        <v>244</v>
      </c>
    </row>
    <row r="222" s="14" customFormat="1">
      <c r="A222" s="14"/>
      <c r="B222" s="253"/>
      <c r="C222" s="254"/>
      <c r="D222" s="241" t="s">
        <v>284</v>
      </c>
      <c r="E222" s="255" t="s">
        <v>19</v>
      </c>
      <c r="F222" s="256" t="s">
        <v>3153</v>
      </c>
      <c r="G222" s="254"/>
      <c r="H222" s="257">
        <v>6</v>
      </c>
      <c r="I222" s="258"/>
      <c r="J222" s="254"/>
      <c r="K222" s="254"/>
      <c r="L222" s="259"/>
      <c r="M222" s="260"/>
      <c r="N222" s="261"/>
      <c r="O222" s="261"/>
      <c r="P222" s="261"/>
      <c r="Q222" s="261"/>
      <c r="R222" s="261"/>
      <c r="S222" s="261"/>
      <c r="T222" s="262"/>
      <c r="U222" s="14"/>
      <c r="V222" s="14"/>
      <c r="W222" s="14"/>
      <c r="X222" s="14"/>
      <c r="Y222" s="14"/>
      <c r="Z222" s="14"/>
      <c r="AA222" s="14"/>
      <c r="AB222" s="14"/>
      <c r="AC222" s="14"/>
      <c r="AD222" s="14"/>
      <c r="AE222" s="14"/>
      <c r="AT222" s="263" t="s">
        <v>284</v>
      </c>
      <c r="AU222" s="263" t="s">
        <v>82</v>
      </c>
      <c r="AV222" s="14" t="s">
        <v>82</v>
      </c>
      <c r="AW222" s="14" t="s">
        <v>34</v>
      </c>
      <c r="AX222" s="14" t="s">
        <v>73</v>
      </c>
      <c r="AY222" s="263" t="s">
        <v>244</v>
      </c>
    </row>
    <row r="223" s="15" customFormat="1">
      <c r="A223" s="15"/>
      <c r="B223" s="264"/>
      <c r="C223" s="265"/>
      <c r="D223" s="241" t="s">
        <v>284</v>
      </c>
      <c r="E223" s="266" t="s">
        <v>19</v>
      </c>
      <c r="F223" s="267" t="s">
        <v>287</v>
      </c>
      <c r="G223" s="265"/>
      <c r="H223" s="268">
        <v>12</v>
      </c>
      <c r="I223" s="269"/>
      <c r="J223" s="265"/>
      <c r="K223" s="265"/>
      <c r="L223" s="270"/>
      <c r="M223" s="271"/>
      <c r="N223" s="272"/>
      <c r="O223" s="272"/>
      <c r="P223" s="272"/>
      <c r="Q223" s="272"/>
      <c r="R223" s="272"/>
      <c r="S223" s="272"/>
      <c r="T223" s="273"/>
      <c r="U223" s="15"/>
      <c r="V223" s="15"/>
      <c r="W223" s="15"/>
      <c r="X223" s="15"/>
      <c r="Y223" s="15"/>
      <c r="Z223" s="15"/>
      <c r="AA223" s="15"/>
      <c r="AB223" s="15"/>
      <c r="AC223" s="15"/>
      <c r="AD223" s="15"/>
      <c r="AE223" s="15"/>
      <c r="AT223" s="274" t="s">
        <v>284</v>
      </c>
      <c r="AU223" s="274" t="s">
        <v>82</v>
      </c>
      <c r="AV223" s="15" t="s">
        <v>264</v>
      </c>
      <c r="AW223" s="15" t="s">
        <v>34</v>
      </c>
      <c r="AX223" s="15" t="s">
        <v>80</v>
      </c>
      <c r="AY223" s="274" t="s">
        <v>244</v>
      </c>
    </row>
    <row r="224" s="2" customFormat="1" ht="16.5" customHeight="1">
      <c r="A224" s="39"/>
      <c r="B224" s="40"/>
      <c r="C224" s="213" t="s">
        <v>965</v>
      </c>
      <c r="D224" s="213" t="s">
        <v>247</v>
      </c>
      <c r="E224" s="214" t="s">
        <v>5291</v>
      </c>
      <c r="F224" s="215" t="s">
        <v>5292</v>
      </c>
      <c r="G224" s="216" t="s">
        <v>258</v>
      </c>
      <c r="H224" s="217">
        <v>6</v>
      </c>
      <c r="I224" s="218"/>
      <c r="J224" s="219">
        <f>ROUND(I224*H224,2)</f>
        <v>0</v>
      </c>
      <c r="K224" s="215" t="s">
        <v>359</v>
      </c>
      <c r="L224" s="45"/>
      <c r="M224" s="220" t="s">
        <v>19</v>
      </c>
      <c r="N224" s="221" t="s">
        <v>44</v>
      </c>
      <c r="O224" s="85"/>
      <c r="P224" s="222">
        <f>O224*H224</f>
        <v>0</v>
      </c>
      <c r="Q224" s="222">
        <v>0</v>
      </c>
      <c r="R224" s="222">
        <f>Q224*H224</f>
        <v>0</v>
      </c>
      <c r="S224" s="222">
        <v>0</v>
      </c>
      <c r="T224" s="223">
        <f>S224*H224</f>
        <v>0</v>
      </c>
      <c r="U224" s="39"/>
      <c r="V224" s="39"/>
      <c r="W224" s="39"/>
      <c r="X224" s="39"/>
      <c r="Y224" s="39"/>
      <c r="Z224" s="39"/>
      <c r="AA224" s="39"/>
      <c r="AB224" s="39"/>
      <c r="AC224" s="39"/>
      <c r="AD224" s="39"/>
      <c r="AE224" s="39"/>
      <c r="AR224" s="224" t="s">
        <v>252</v>
      </c>
      <c r="AT224" s="224" t="s">
        <v>247</v>
      </c>
      <c r="AU224" s="224" t="s">
        <v>82</v>
      </c>
      <c r="AY224" s="18" t="s">
        <v>244</v>
      </c>
      <c r="BE224" s="225">
        <f>IF(N224="základní",J224,0)</f>
        <v>0</v>
      </c>
      <c r="BF224" s="225">
        <f>IF(N224="snížená",J224,0)</f>
        <v>0</v>
      </c>
      <c r="BG224" s="225">
        <f>IF(N224="zákl. přenesená",J224,0)</f>
        <v>0</v>
      </c>
      <c r="BH224" s="225">
        <f>IF(N224="sníž. přenesená",J224,0)</f>
        <v>0</v>
      </c>
      <c r="BI224" s="225">
        <f>IF(N224="nulová",J224,0)</f>
        <v>0</v>
      </c>
      <c r="BJ224" s="18" t="s">
        <v>80</v>
      </c>
      <c r="BK224" s="225">
        <f>ROUND(I224*H224,2)</f>
        <v>0</v>
      </c>
      <c r="BL224" s="18" t="s">
        <v>252</v>
      </c>
      <c r="BM224" s="224" t="s">
        <v>5293</v>
      </c>
    </row>
    <row r="225" s="2" customFormat="1" ht="24.15" customHeight="1">
      <c r="A225" s="39"/>
      <c r="B225" s="40"/>
      <c r="C225" s="231" t="s">
        <v>969</v>
      </c>
      <c r="D225" s="231" t="s">
        <v>241</v>
      </c>
      <c r="E225" s="232" t="s">
        <v>5294</v>
      </c>
      <c r="F225" s="233" t="s">
        <v>5295</v>
      </c>
      <c r="G225" s="234" t="s">
        <v>258</v>
      </c>
      <c r="H225" s="235">
        <v>2</v>
      </c>
      <c r="I225" s="236"/>
      <c r="J225" s="237">
        <f>ROUND(I225*H225,2)</f>
        <v>0</v>
      </c>
      <c r="K225" s="233" t="s">
        <v>359</v>
      </c>
      <c r="L225" s="238"/>
      <c r="M225" s="239" t="s">
        <v>19</v>
      </c>
      <c r="N225" s="240" t="s">
        <v>44</v>
      </c>
      <c r="O225" s="85"/>
      <c r="P225" s="222">
        <f>O225*H225</f>
        <v>0</v>
      </c>
      <c r="Q225" s="222">
        <v>0</v>
      </c>
      <c r="R225" s="222">
        <f>Q225*H225</f>
        <v>0</v>
      </c>
      <c r="S225" s="222">
        <v>0</v>
      </c>
      <c r="T225" s="223">
        <f>S225*H225</f>
        <v>0</v>
      </c>
      <c r="U225" s="39"/>
      <c r="V225" s="39"/>
      <c r="W225" s="39"/>
      <c r="X225" s="39"/>
      <c r="Y225" s="39"/>
      <c r="Z225" s="39"/>
      <c r="AA225" s="39"/>
      <c r="AB225" s="39"/>
      <c r="AC225" s="39"/>
      <c r="AD225" s="39"/>
      <c r="AE225" s="39"/>
      <c r="AR225" s="224" t="s">
        <v>440</v>
      </c>
      <c r="AT225" s="224" t="s">
        <v>241</v>
      </c>
      <c r="AU225" s="224" t="s">
        <v>82</v>
      </c>
      <c r="AY225" s="18" t="s">
        <v>244</v>
      </c>
      <c r="BE225" s="225">
        <f>IF(N225="základní",J225,0)</f>
        <v>0</v>
      </c>
      <c r="BF225" s="225">
        <f>IF(N225="snížená",J225,0)</f>
        <v>0</v>
      </c>
      <c r="BG225" s="225">
        <f>IF(N225="zákl. přenesená",J225,0)</f>
        <v>0</v>
      </c>
      <c r="BH225" s="225">
        <f>IF(N225="sníž. přenesená",J225,0)</f>
        <v>0</v>
      </c>
      <c r="BI225" s="225">
        <f>IF(N225="nulová",J225,0)</f>
        <v>0</v>
      </c>
      <c r="BJ225" s="18" t="s">
        <v>80</v>
      </c>
      <c r="BK225" s="225">
        <f>ROUND(I225*H225,2)</f>
        <v>0</v>
      </c>
      <c r="BL225" s="18" t="s">
        <v>440</v>
      </c>
      <c r="BM225" s="224" t="s">
        <v>5296</v>
      </c>
    </row>
    <row r="226" s="2" customFormat="1" ht="21.75" customHeight="1">
      <c r="A226" s="39"/>
      <c r="B226" s="40"/>
      <c r="C226" s="213" t="s">
        <v>973</v>
      </c>
      <c r="D226" s="213" t="s">
        <v>247</v>
      </c>
      <c r="E226" s="214" t="s">
        <v>4576</v>
      </c>
      <c r="F226" s="215" t="s">
        <v>4577</v>
      </c>
      <c r="G226" s="216" t="s">
        <v>258</v>
      </c>
      <c r="H226" s="217">
        <v>2</v>
      </c>
      <c r="I226" s="218"/>
      <c r="J226" s="219">
        <f>ROUND(I226*H226,2)</f>
        <v>0</v>
      </c>
      <c r="K226" s="215" t="s">
        <v>359</v>
      </c>
      <c r="L226" s="45"/>
      <c r="M226" s="220" t="s">
        <v>19</v>
      </c>
      <c r="N226" s="221" t="s">
        <v>44</v>
      </c>
      <c r="O226" s="85"/>
      <c r="P226" s="222">
        <f>O226*H226</f>
        <v>0</v>
      </c>
      <c r="Q226" s="222">
        <v>0</v>
      </c>
      <c r="R226" s="222">
        <f>Q226*H226</f>
        <v>0</v>
      </c>
      <c r="S226" s="222">
        <v>0</v>
      </c>
      <c r="T226" s="223">
        <f>S226*H226</f>
        <v>0</v>
      </c>
      <c r="U226" s="39"/>
      <c r="V226" s="39"/>
      <c r="W226" s="39"/>
      <c r="X226" s="39"/>
      <c r="Y226" s="39"/>
      <c r="Z226" s="39"/>
      <c r="AA226" s="39"/>
      <c r="AB226" s="39"/>
      <c r="AC226" s="39"/>
      <c r="AD226" s="39"/>
      <c r="AE226" s="39"/>
      <c r="AR226" s="224" t="s">
        <v>252</v>
      </c>
      <c r="AT226" s="224" t="s">
        <v>247</v>
      </c>
      <c r="AU226" s="224" t="s">
        <v>82</v>
      </c>
      <c r="AY226" s="18" t="s">
        <v>244</v>
      </c>
      <c r="BE226" s="225">
        <f>IF(N226="základní",J226,0)</f>
        <v>0</v>
      </c>
      <c r="BF226" s="225">
        <f>IF(N226="snížená",J226,0)</f>
        <v>0</v>
      </c>
      <c r="BG226" s="225">
        <f>IF(N226="zákl. přenesená",J226,0)</f>
        <v>0</v>
      </c>
      <c r="BH226" s="225">
        <f>IF(N226="sníž. přenesená",J226,0)</f>
        <v>0</v>
      </c>
      <c r="BI226" s="225">
        <f>IF(N226="nulová",J226,0)</f>
        <v>0</v>
      </c>
      <c r="BJ226" s="18" t="s">
        <v>80</v>
      </c>
      <c r="BK226" s="225">
        <f>ROUND(I226*H226,2)</f>
        <v>0</v>
      </c>
      <c r="BL226" s="18" t="s">
        <v>252</v>
      </c>
      <c r="BM226" s="224" t="s">
        <v>5297</v>
      </c>
    </row>
    <row r="227" s="2" customFormat="1" ht="24.15" customHeight="1">
      <c r="A227" s="39"/>
      <c r="B227" s="40"/>
      <c r="C227" s="213" t="s">
        <v>977</v>
      </c>
      <c r="D227" s="213" t="s">
        <v>247</v>
      </c>
      <c r="E227" s="214" t="s">
        <v>5298</v>
      </c>
      <c r="F227" s="215" t="s">
        <v>5299</v>
      </c>
      <c r="G227" s="216" t="s">
        <v>258</v>
      </c>
      <c r="H227" s="217">
        <v>1</v>
      </c>
      <c r="I227" s="218"/>
      <c r="J227" s="219">
        <f>ROUND(I227*H227,2)</f>
        <v>0</v>
      </c>
      <c r="K227" s="215" t="s">
        <v>359</v>
      </c>
      <c r="L227" s="45"/>
      <c r="M227" s="220" t="s">
        <v>19</v>
      </c>
      <c r="N227" s="221" t="s">
        <v>44</v>
      </c>
      <c r="O227" s="85"/>
      <c r="P227" s="222">
        <f>O227*H227</f>
        <v>0</v>
      </c>
      <c r="Q227" s="222">
        <v>0</v>
      </c>
      <c r="R227" s="222">
        <f>Q227*H227</f>
        <v>0</v>
      </c>
      <c r="S227" s="222">
        <v>0</v>
      </c>
      <c r="T227" s="223">
        <f>S227*H227</f>
        <v>0</v>
      </c>
      <c r="U227" s="39"/>
      <c r="V227" s="39"/>
      <c r="W227" s="39"/>
      <c r="X227" s="39"/>
      <c r="Y227" s="39"/>
      <c r="Z227" s="39"/>
      <c r="AA227" s="39"/>
      <c r="AB227" s="39"/>
      <c r="AC227" s="39"/>
      <c r="AD227" s="39"/>
      <c r="AE227" s="39"/>
      <c r="AR227" s="224" t="s">
        <v>252</v>
      </c>
      <c r="AT227" s="224" t="s">
        <v>247</v>
      </c>
      <c r="AU227" s="224" t="s">
        <v>82</v>
      </c>
      <c r="AY227" s="18" t="s">
        <v>244</v>
      </c>
      <c r="BE227" s="225">
        <f>IF(N227="základní",J227,0)</f>
        <v>0</v>
      </c>
      <c r="BF227" s="225">
        <f>IF(N227="snížená",J227,0)</f>
        <v>0</v>
      </c>
      <c r="BG227" s="225">
        <f>IF(N227="zákl. přenesená",J227,0)</f>
        <v>0</v>
      </c>
      <c r="BH227" s="225">
        <f>IF(N227="sníž. přenesená",J227,0)</f>
        <v>0</v>
      </c>
      <c r="BI227" s="225">
        <f>IF(N227="nulová",J227,0)</f>
        <v>0</v>
      </c>
      <c r="BJ227" s="18" t="s">
        <v>80</v>
      </c>
      <c r="BK227" s="225">
        <f>ROUND(I227*H227,2)</f>
        <v>0</v>
      </c>
      <c r="BL227" s="18" t="s">
        <v>252</v>
      </c>
      <c r="BM227" s="224" t="s">
        <v>5300</v>
      </c>
    </row>
    <row r="228" s="2" customFormat="1" ht="21.75" customHeight="1">
      <c r="A228" s="39"/>
      <c r="B228" s="40"/>
      <c r="C228" s="231" t="s">
        <v>981</v>
      </c>
      <c r="D228" s="231" t="s">
        <v>241</v>
      </c>
      <c r="E228" s="232" t="s">
        <v>5301</v>
      </c>
      <c r="F228" s="233" t="s">
        <v>5302</v>
      </c>
      <c r="G228" s="234" t="s">
        <v>258</v>
      </c>
      <c r="H228" s="235">
        <v>4</v>
      </c>
      <c r="I228" s="236"/>
      <c r="J228" s="237">
        <f>ROUND(I228*H228,2)</f>
        <v>0</v>
      </c>
      <c r="K228" s="233" t="s">
        <v>359</v>
      </c>
      <c r="L228" s="238"/>
      <c r="M228" s="239" t="s">
        <v>19</v>
      </c>
      <c r="N228" s="240" t="s">
        <v>44</v>
      </c>
      <c r="O228" s="85"/>
      <c r="P228" s="222">
        <f>O228*H228</f>
        <v>0</v>
      </c>
      <c r="Q228" s="222">
        <v>0</v>
      </c>
      <c r="R228" s="222">
        <f>Q228*H228</f>
        <v>0</v>
      </c>
      <c r="S228" s="222">
        <v>0</v>
      </c>
      <c r="T228" s="223">
        <f>S228*H228</f>
        <v>0</v>
      </c>
      <c r="U228" s="39"/>
      <c r="V228" s="39"/>
      <c r="W228" s="39"/>
      <c r="X228" s="39"/>
      <c r="Y228" s="39"/>
      <c r="Z228" s="39"/>
      <c r="AA228" s="39"/>
      <c r="AB228" s="39"/>
      <c r="AC228" s="39"/>
      <c r="AD228" s="39"/>
      <c r="AE228" s="39"/>
      <c r="AR228" s="224" t="s">
        <v>364</v>
      </c>
      <c r="AT228" s="224" t="s">
        <v>241</v>
      </c>
      <c r="AU228" s="224" t="s">
        <v>82</v>
      </c>
      <c r="AY228" s="18" t="s">
        <v>244</v>
      </c>
      <c r="BE228" s="225">
        <f>IF(N228="základní",J228,0)</f>
        <v>0</v>
      </c>
      <c r="BF228" s="225">
        <f>IF(N228="snížená",J228,0)</f>
        <v>0</v>
      </c>
      <c r="BG228" s="225">
        <f>IF(N228="zákl. přenesená",J228,0)</f>
        <v>0</v>
      </c>
      <c r="BH228" s="225">
        <f>IF(N228="sníž. přenesená",J228,0)</f>
        <v>0</v>
      </c>
      <c r="BI228" s="225">
        <f>IF(N228="nulová",J228,0)</f>
        <v>0</v>
      </c>
      <c r="BJ228" s="18" t="s">
        <v>80</v>
      </c>
      <c r="BK228" s="225">
        <f>ROUND(I228*H228,2)</f>
        <v>0</v>
      </c>
      <c r="BL228" s="18" t="s">
        <v>279</v>
      </c>
      <c r="BM228" s="224" t="s">
        <v>5303</v>
      </c>
    </row>
    <row r="229" s="2" customFormat="1" ht="24.15" customHeight="1">
      <c r="A229" s="39"/>
      <c r="B229" s="40"/>
      <c r="C229" s="213" t="s">
        <v>985</v>
      </c>
      <c r="D229" s="213" t="s">
        <v>247</v>
      </c>
      <c r="E229" s="214" t="s">
        <v>5304</v>
      </c>
      <c r="F229" s="215" t="s">
        <v>5305</v>
      </c>
      <c r="G229" s="216" t="s">
        <v>258</v>
      </c>
      <c r="H229" s="217">
        <v>4</v>
      </c>
      <c r="I229" s="218"/>
      <c r="J229" s="219">
        <f>ROUND(I229*H229,2)</f>
        <v>0</v>
      </c>
      <c r="K229" s="215" t="s">
        <v>359</v>
      </c>
      <c r="L229" s="45"/>
      <c r="M229" s="220" t="s">
        <v>19</v>
      </c>
      <c r="N229" s="221" t="s">
        <v>44</v>
      </c>
      <c r="O229" s="85"/>
      <c r="P229" s="222">
        <f>O229*H229</f>
        <v>0</v>
      </c>
      <c r="Q229" s="222">
        <v>0</v>
      </c>
      <c r="R229" s="222">
        <f>Q229*H229</f>
        <v>0</v>
      </c>
      <c r="S229" s="222">
        <v>0</v>
      </c>
      <c r="T229" s="223">
        <f>S229*H229</f>
        <v>0</v>
      </c>
      <c r="U229" s="39"/>
      <c r="V229" s="39"/>
      <c r="W229" s="39"/>
      <c r="X229" s="39"/>
      <c r="Y229" s="39"/>
      <c r="Z229" s="39"/>
      <c r="AA229" s="39"/>
      <c r="AB229" s="39"/>
      <c r="AC229" s="39"/>
      <c r="AD229" s="39"/>
      <c r="AE229" s="39"/>
      <c r="AR229" s="224" t="s">
        <v>252</v>
      </c>
      <c r="AT229" s="224" t="s">
        <v>247</v>
      </c>
      <c r="AU229" s="224" t="s">
        <v>82</v>
      </c>
      <c r="AY229" s="18" t="s">
        <v>244</v>
      </c>
      <c r="BE229" s="225">
        <f>IF(N229="základní",J229,0)</f>
        <v>0</v>
      </c>
      <c r="BF229" s="225">
        <f>IF(N229="snížená",J229,0)</f>
        <v>0</v>
      </c>
      <c r="BG229" s="225">
        <f>IF(N229="zákl. přenesená",J229,0)</f>
        <v>0</v>
      </c>
      <c r="BH229" s="225">
        <f>IF(N229="sníž. přenesená",J229,0)</f>
        <v>0</v>
      </c>
      <c r="BI229" s="225">
        <f>IF(N229="nulová",J229,0)</f>
        <v>0</v>
      </c>
      <c r="BJ229" s="18" t="s">
        <v>80</v>
      </c>
      <c r="BK229" s="225">
        <f>ROUND(I229*H229,2)</f>
        <v>0</v>
      </c>
      <c r="BL229" s="18" t="s">
        <v>252</v>
      </c>
      <c r="BM229" s="224" t="s">
        <v>5306</v>
      </c>
    </row>
    <row r="230" s="2" customFormat="1" ht="21.75" customHeight="1">
      <c r="A230" s="39"/>
      <c r="B230" s="40"/>
      <c r="C230" s="231" t="s">
        <v>989</v>
      </c>
      <c r="D230" s="231" t="s">
        <v>241</v>
      </c>
      <c r="E230" s="232" t="s">
        <v>5307</v>
      </c>
      <c r="F230" s="233" t="s">
        <v>5308</v>
      </c>
      <c r="G230" s="234" t="s">
        <v>258</v>
      </c>
      <c r="H230" s="235">
        <v>1</v>
      </c>
      <c r="I230" s="236"/>
      <c r="J230" s="237">
        <f>ROUND(I230*H230,2)</f>
        <v>0</v>
      </c>
      <c r="K230" s="233" t="s">
        <v>359</v>
      </c>
      <c r="L230" s="238"/>
      <c r="M230" s="239" t="s">
        <v>19</v>
      </c>
      <c r="N230" s="240" t="s">
        <v>44</v>
      </c>
      <c r="O230" s="85"/>
      <c r="P230" s="222">
        <f>O230*H230</f>
        <v>0</v>
      </c>
      <c r="Q230" s="222">
        <v>0</v>
      </c>
      <c r="R230" s="222">
        <f>Q230*H230</f>
        <v>0</v>
      </c>
      <c r="S230" s="222">
        <v>0</v>
      </c>
      <c r="T230" s="223">
        <f>S230*H230</f>
        <v>0</v>
      </c>
      <c r="U230" s="39"/>
      <c r="V230" s="39"/>
      <c r="W230" s="39"/>
      <c r="X230" s="39"/>
      <c r="Y230" s="39"/>
      <c r="Z230" s="39"/>
      <c r="AA230" s="39"/>
      <c r="AB230" s="39"/>
      <c r="AC230" s="39"/>
      <c r="AD230" s="39"/>
      <c r="AE230" s="39"/>
      <c r="AR230" s="224" t="s">
        <v>364</v>
      </c>
      <c r="AT230" s="224" t="s">
        <v>241</v>
      </c>
      <c r="AU230" s="224" t="s">
        <v>82</v>
      </c>
      <c r="AY230" s="18" t="s">
        <v>244</v>
      </c>
      <c r="BE230" s="225">
        <f>IF(N230="základní",J230,0)</f>
        <v>0</v>
      </c>
      <c r="BF230" s="225">
        <f>IF(N230="snížená",J230,0)</f>
        <v>0</v>
      </c>
      <c r="BG230" s="225">
        <f>IF(N230="zákl. přenesená",J230,0)</f>
        <v>0</v>
      </c>
      <c r="BH230" s="225">
        <f>IF(N230="sníž. přenesená",J230,0)</f>
        <v>0</v>
      </c>
      <c r="BI230" s="225">
        <f>IF(N230="nulová",J230,0)</f>
        <v>0</v>
      </c>
      <c r="BJ230" s="18" t="s">
        <v>80</v>
      </c>
      <c r="BK230" s="225">
        <f>ROUND(I230*H230,2)</f>
        <v>0</v>
      </c>
      <c r="BL230" s="18" t="s">
        <v>279</v>
      </c>
      <c r="BM230" s="224" t="s">
        <v>5309</v>
      </c>
    </row>
    <row r="231" s="2" customFormat="1" ht="16.5" customHeight="1">
      <c r="A231" s="39"/>
      <c r="B231" s="40"/>
      <c r="C231" s="213" t="s">
        <v>993</v>
      </c>
      <c r="D231" s="213" t="s">
        <v>247</v>
      </c>
      <c r="E231" s="214" t="s">
        <v>5310</v>
      </c>
      <c r="F231" s="215" t="s">
        <v>5311</v>
      </c>
      <c r="G231" s="216" t="s">
        <v>258</v>
      </c>
      <c r="H231" s="217">
        <v>1</v>
      </c>
      <c r="I231" s="218"/>
      <c r="J231" s="219">
        <f>ROUND(I231*H231,2)</f>
        <v>0</v>
      </c>
      <c r="K231" s="215" t="s">
        <v>359</v>
      </c>
      <c r="L231" s="45"/>
      <c r="M231" s="220" t="s">
        <v>19</v>
      </c>
      <c r="N231" s="221" t="s">
        <v>44</v>
      </c>
      <c r="O231" s="85"/>
      <c r="P231" s="222">
        <f>O231*H231</f>
        <v>0</v>
      </c>
      <c r="Q231" s="222">
        <v>0</v>
      </c>
      <c r="R231" s="222">
        <f>Q231*H231</f>
        <v>0</v>
      </c>
      <c r="S231" s="222">
        <v>0</v>
      </c>
      <c r="T231" s="223">
        <f>S231*H231</f>
        <v>0</v>
      </c>
      <c r="U231" s="39"/>
      <c r="V231" s="39"/>
      <c r="W231" s="39"/>
      <c r="X231" s="39"/>
      <c r="Y231" s="39"/>
      <c r="Z231" s="39"/>
      <c r="AA231" s="39"/>
      <c r="AB231" s="39"/>
      <c r="AC231" s="39"/>
      <c r="AD231" s="39"/>
      <c r="AE231" s="39"/>
      <c r="AR231" s="224" t="s">
        <v>252</v>
      </c>
      <c r="AT231" s="224" t="s">
        <v>247</v>
      </c>
      <c r="AU231" s="224" t="s">
        <v>82</v>
      </c>
      <c r="AY231" s="18" t="s">
        <v>244</v>
      </c>
      <c r="BE231" s="225">
        <f>IF(N231="základní",J231,0)</f>
        <v>0</v>
      </c>
      <c r="BF231" s="225">
        <f>IF(N231="snížená",J231,0)</f>
        <v>0</v>
      </c>
      <c r="BG231" s="225">
        <f>IF(N231="zákl. přenesená",J231,0)</f>
        <v>0</v>
      </c>
      <c r="BH231" s="225">
        <f>IF(N231="sníž. přenesená",J231,0)</f>
        <v>0</v>
      </c>
      <c r="BI231" s="225">
        <f>IF(N231="nulová",J231,0)</f>
        <v>0</v>
      </c>
      <c r="BJ231" s="18" t="s">
        <v>80</v>
      </c>
      <c r="BK231" s="225">
        <f>ROUND(I231*H231,2)</f>
        <v>0</v>
      </c>
      <c r="BL231" s="18" t="s">
        <v>252</v>
      </c>
      <c r="BM231" s="224" t="s">
        <v>5312</v>
      </c>
    </row>
    <row r="232" s="2" customFormat="1" ht="24.15" customHeight="1">
      <c r="A232" s="39"/>
      <c r="B232" s="40"/>
      <c r="C232" s="231" t="s">
        <v>997</v>
      </c>
      <c r="D232" s="231" t="s">
        <v>241</v>
      </c>
      <c r="E232" s="232" t="s">
        <v>5313</v>
      </c>
      <c r="F232" s="233" t="s">
        <v>5314</v>
      </c>
      <c r="G232" s="234" t="s">
        <v>258</v>
      </c>
      <c r="H232" s="235">
        <v>3</v>
      </c>
      <c r="I232" s="236"/>
      <c r="J232" s="237">
        <f>ROUND(I232*H232,2)</f>
        <v>0</v>
      </c>
      <c r="K232" s="233" t="s">
        <v>359</v>
      </c>
      <c r="L232" s="238"/>
      <c r="M232" s="239" t="s">
        <v>19</v>
      </c>
      <c r="N232" s="240" t="s">
        <v>44</v>
      </c>
      <c r="O232" s="85"/>
      <c r="P232" s="222">
        <f>O232*H232</f>
        <v>0</v>
      </c>
      <c r="Q232" s="222">
        <v>0</v>
      </c>
      <c r="R232" s="222">
        <f>Q232*H232</f>
        <v>0</v>
      </c>
      <c r="S232" s="222">
        <v>0</v>
      </c>
      <c r="T232" s="223">
        <f>S232*H232</f>
        <v>0</v>
      </c>
      <c r="U232" s="39"/>
      <c r="V232" s="39"/>
      <c r="W232" s="39"/>
      <c r="X232" s="39"/>
      <c r="Y232" s="39"/>
      <c r="Z232" s="39"/>
      <c r="AA232" s="39"/>
      <c r="AB232" s="39"/>
      <c r="AC232" s="39"/>
      <c r="AD232" s="39"/>
      <c r="AE232" s="39"/>
      <c r="AR232" s="224" t="s">
        <v>364</v>
      </c>
      <c r="AT232" s="224" t="s">
        <v>241</v>
      </c>
      <c r="AU232" s="224" t="s">
        <v>82</v>
      </c>
      <c r="AY232" s="18" t="s">
        <v>244</v>
      </c>
      <c r="BE232" s="225">
        <f>IF(N232="základní",J232,0)</f>
        <v>0</v>
      </c>
      <c r="BF232" s="225">
        <f>IF(N232="snížená",J232,0)</f>
        <v>0</v>
      </c>
      <c r="BG232" s="225">
        <f>IF(N232="zákl. přenesená",J232,0)</f>
        <v>0</v>
      </c>
      <c r="BH232" s="225">
        <f>IF(N232="sníž. přenesená",J232,0)</f>
        <v>0</v>
      </c>
      <c r="BI232" s="225">
        <f>IF(N232="nulová",J232,0)</f>
        <v>0</v>
      </c>
      <c r="BJ232" s="18" t="s">
        <v>80</v>
      </c>
      <c r="BK232" s="225">
        <f>ROUND(I232*H232,2)</f>
        <v>0</v>
      </c>
      <c r="BL232" s="18" t="s">
        <v>279</v>
      </c>
      <c r="BM232" s="224" t="s">
        <v>5315</v>
      </c>
    </row>
    <row r="233" s="2" customFormat="1" ht="24.15" customHeight="1">
      <c r="A233" s="39"/>
      <c r="B233" s="40"/>
      <c r="C233" s="231" t="s">
        <v>1001</v>
      </c>
      <c r="D233" s="231" t="s">
        <v>241</v>
      </c>
      <c r="E233" s="232" t="s">
        <v>4550</v>
      </c>
      <c r="F233" s="233" t="s">
        <v>4551</v>
      </c>
      <c r="G233" s="234" t="s">
        <v>258</v>
      </c>
      <c r="H233" s="235">
        <v>6</v>
      </c>
      <c r="I233" s="236"/>
      <c r="J233" s="237">
        <f>ROUND(I233*H233,2)</f>
        <v>0</v>
      </c>
      <c r="K233" s="233" t="s">
        <v>359</v>
      </c>
      <c r="L233" s="238"/>
      <c r="M233" s="239" t="s">
        <v>19</v>
      </c>
      <c r="N233" s="240" t="s">
        <v>44</v>
      </c>
      <c r="O233" s="85"/>
      <c r="P233" s="222">
        <f>O233*H233</f>
        <v>0</v>
      </c>
      <c r="Q233" s="222">
        <v>0</v>
      </c>
      <c r="R233" s="222">
        <f>Q233*H233</f>
        <v>0</v>
      </c>
      <c r="S233" s="222">
        <v>0</v>
      </c>
      <c r="T233" s="223">
        <f>S233*H233</f>
        <v>0</v>
      </c>
      <c r="U233" s="39"/>
      <c r="V233" s="39"/>
      <c r="W233" s="39"/>
      <c r="X233" s="39"/>
      <c r="Y233" s="39"/>
      <c r="Z233" s="39"/>
      <c r="AA233" s="39"/>
      <c r="AB233" s="39"/>
      <c r="AC233" s="39"/>
      <c r="AD233" s="39"/>
      <c r="AE233" s="39"/>
      <c r="AR233" s="224" t="s">
        <v>364</v>
      </c>
      <c r="AT233" s="224" t="s">
        <v>241</v>
      </c>
      <c r="AU233" s="224" t="s">
        <v>82</v>
      </c>
      <c r="AY233" s="18" t="s">
        <v>244</v>
      </c>
      <c r="BE233" s="225">
        <f>IF(N233="základní",J233,0)</f>
        <v>0</v>
      </c>
      <c r="BF233" s="225">
        <f>IF(N233="snížená",J233,0)</f>
        <v>0</v>
      </c>
      <c r="BG233" s="225">
        <f>IF(N233="zákl. přenesená",J233,0)</f>
        <v>0</v>
      </c>
      <c r="BH233" s="225">
        <f>IF(N233="sníž. přenesená",J233,0)</f>
        <v>0</v>
      </c>
      <c r="BI233" s="225">
        <f>IF(N233="nulová",J233,0)</f>
        <v>0</v>
      </c>
      <c r="BJ233" s="18" t="s">
        <v>80</v>
      </c>
      <c r="BK233" s="225">
        <f>ROUND(I233*H233,2)</f>
        <v>0</v>
      </c>
      <c r="BL233" s="18" t="s">
        <v>279</v>
      </c>
      <c r="BM233" s="224" t="s">
        <v>5316</v>
      </c>
    </row>
    <row r="234" s="2" customFormat="1" ht="24.15" customHeight="1">
      <c r="A234" s="39"/>
      <c r="B234" s="40"/>
      <c r="C234" s="231" t="s">
        <v>1005</v>
      </c>
      <c r="D234" s="231" t="s">
        <v>241</v>
      </c>
      <c r="E234" s="232" t="s">
        <v>4553</v>
      </c>
      <c r="F234" s="233" t="s">
        <v>4554</v>
      </c>
      <c r="G234" s="234" t="s">
        <v>258</v>
      </c>
      <c r="H234" s="235">
        <v>3</v>
      </c>
      <c r="I234" s="236"/>
      <c r="J234" s="237">
        <f>ROUND(I234*H234,2)</f>
        <v>0</v>
      </c>
      <c r="K234" s="233" t="s">
        <v>359</v>
      </c>
      <c r="L234" s="238"/>
      <c r="M234" s="239" t="s">
        <v>19</v>
      </c>
      <c r="N234" s="240" t="s">
        <v>44</v>
      </c>
      <c r="O234" s="85"/>
      <c r="P234" s="222">
        <f>O234*H234</f>
        <v>0</v>
      </c>
      <c r="Q234" s="222">
        <v>0</v>
      </c>
      <c r="R234" s="222">
        <f>Q234*H234</f>
        <v>0</v>
      </c>
      <c r="S234" s="222">
        <v>0</v>
      </c>
      <c r="T234" s="223">
        <f>S234*H234</f>
        <v>0</v>
      </c>
      <c r="U234" s="39"/>
      <c r="V234" s="39"/>
      <c r="W234" s="39"/>
      <c r="X234" s="39"/>
      <c r="Y234" s="39"/>
      <c r="Z234" s="39"/>
      <c r="AA234" s="39"/>
      <c r="AB234" s="39"/>
      <c r="AC234" s="39"/>
      <c r="AD234" s="39"/>
      <c r="AE234" s="39"/>
      <c r="AR234" s="224" t="s">
        <v>364</v>
      </c>
      <c r="AT234" s="224" t="s">
        <v>241</v>
      </c>
      <c r="AU234" s="224" t="s">
        <v>82</v>
      </c>
      <c r="AY234" s="18" t="s">
        <v>244</v>
      </c>
      <c r="BE234" s="225">
        <f>IF(N234="základní",J234,0)</f>
        <v>0</v>
      </c>
      <c r="BF234" s="225">
        <f>IF(N234="snížená",J234,0)</f>
        <v>0</v>
      </c>
      <c r="BG234" s="225">
        <f>IF(N234="zákl. přenesená",J234,0)</f>
        <v>0</v>
      </c>
      <c r="BH234" s="225">
        <f>IF(N234="sníž. přenesená",J234,0)</f>
        <v>0</v>
      </c>
      <c r="BI234" s="225">
        <f>IF(N234="nulová",J234,0)</f>
        <v>0</v>
      </c>
      <c r="BJ234" s="18" t="s">
        <v>80</v>
      </c>
      <c r="BK234" s="225">
        <f>ROUND(I234*H234,2)</f>
        <v>0</v>
      </c>
      <c r="BL234" s="18" t="s">
        <v>279</v>
      </c>
      <c r="BM234" s="224" t="s">
        <v>5317</v>
      </c>
    </row>
    <row r="235" s="2" customFormat="1" ht="24.15" customHeight="1">
      <c r="A235" s="39"/>
      <c r="B235" s="40"/>
      <c r="C235" s="231" t="s">
        <v>1009</v>
      </c>
      <c r="D235" s="231" t="s">
        <v>241</v>
      </c>
      <c r="E235" s="232" t="s">
        <v>5318</v>
      </c>
      <c r="F235" s="233" t="s">
        <v>5319</v>
      </c>
      <c r="G235" s="234" t="s">
        <v>258</v>
      </c>
      <c r="H235" s="235">
        <v>9</v>
      </c>
      <c r="I235" s="236"/>
      <c r="J235" s="237">
        <f>ROUND(I235*H235,2)</f>
        <v>0</v>
      </c>
      <c r="K235" s="233" t="s">
        <v>359</v>
      </c>
      <c r="L235" s="238"/>
      <c r="M235" s="239" t="s">
        <v>19</v>
      </c>
      <c r="N235" s="240" t="s">
        <v>44</v>
      </c>
      <c r="O235" s="85"/>
      <c r="P235" s="222">
        <f>O235*H235</f>
        <v>0</v>
      </c>
      <c r="Q235" s="222">
        <v>0</v>
      </c>
      <c r="R235" s="222">
        <f>Q235*H235</f>
        <v>0</v>
      </c>
      <c r="S235" s="222">
        <v>0</v>
      </c>
      <c r="T235" s="223">
        <f>S235*H235</f>
        <v>0</v>
      </c>
      <c r="U235" s="39"/>
      <c r="V235" s="39"/>
      <c r="W235" s="39"/>
      <c r="X235" s="39"/>
      <c r="Y235" s="39"/>
      <c r="Z235" s="39"/>
      <c r="AA235" s="39"/>
      <c r="AB235" s="39"/>
      <c r="AC235" s="39"/>
      <c r="AD235" s="39"/>
      <c r="AE235" s="39"/>
      <c r="AR235" s="224" t="s">
        <v>364</v>
      </c>
      <c r="AT235" s="224" t="s">
        <v>241</v>
      </c>
      <c r="AU235" s="224" t="s">
        <v>82</v>
      </c>
      <c r="AY235" s="18" t="s">
        <v>244</v>
      </c>
      <c r="BE235" s="225">
        <f>IF(N235="základní",J235,0)</f>
        <v>0</v>
      </c>
      <c r="BF235" s="225">
        <f>IF(N235="snížená",J235,0)</f>
        <v>0</v>
      </c>
      <c r="BG235" s="225">
        <f>IF(N235="zákl. přenesená",J235,0)</f>
        <v>0</v>
      </c>
      <c r="BH235" s="225">
        <f>IF(N235="sníž. přenesená",J235,0)</f>
        <v>0</v>
      </c>
      <c r="BI235" s="225">
        <f>IF(N235="nulová",J235,0)</f>
        <v>0</v>
      </c>
      <c r="BJ235" s="18" t="s">
        <v>80</v>
      </c>
      <c r="BK235" s="225">
        <f>ROUND(I235*H235,2)</f>
        <v>0</v>
      </c>
      <c r="BL235" s="18" t="s">
        <v>279</v>
      </c>
      <c r="BM235" s="224" t="s">
        <v>5320</v>
      </c>
    </row>
    <row r="236" s="2" customFormat="1" ht="24.15" customHeight="1">
      <c r="A236" s="39"/>
      <c r="B236" s="40"/>
      <c r="C236" s="231" t="s">
        <v>1013</v>
      </c>
      <c r="D236" s="231" t="s">
        <v>241</v>
      </c>
      <c r="E236" s="232" t="s">
        <v>5321</v>
      </c>
      <c r="F236" s="233" t="s">
        <v>5322</v>
      </c>
      <c r="G236" s="234" t="s">
        <v>258</v>
      </c>
      <c r="H236" s="235">
        <v>1</v>
      </c>
      <c r="I236" s="236"/>
      <c r="J236" s="237">
        <f>ROUND(I236*H236,2)</f>
        <v>0</v>
      </c>
      <c r="K236" s="233" t="s">
        <v>359</v>
      </c>
      <c r="L236" s="238"/>
      <c r="M236" s="239" t="s">
        <v>19</v>
      </c>
      <c r="N236" s="240" t="s">
        <v>44</v>
      </c>
      <c r="O236" s="85"/>
      <c r="P236" s="222">
        <f>O236*H236</f>
        <v>0</v>
      </c>
      <c r="Q236" s="222">
        <v>0</v>
      </c>
      <c r="R236" s="222">
        <f>Q236*H236</f>
        <v>0</v>
      </c>
      <c r="S236" s="222">
        <v>0</v>
      </c>
      <c r="T236" s="223">
        <f>S236*H236</f>
        <v>0</v>
      </c>
      <c r="U236" s="39"/>
      <c r="V236" s="39"/>
      <c r="W236" s="39"/>
      <c r="X236" s="39"/>
      <c r="Y236" s="39"/>
      <c r="Z236" s="39"/>
      <c r="AA236" s="39"/>
      <c r="AB236" s="39"/>
      <c r="AC236" s="39"/>
      <c r="AD236" s="39"/>
      <c r="AE236" s="39"/>
      <c r="AR236" s="224" t="s">
        <v>364</v>
      </c>
      <c r="AT236" s="224" t="s">
        <v>241</v>
      </c>
      <c r="AU236" s="224" t="s">
        <v>82</v>
      </c>
      <c r="AY236" s="18" t="s">
        <v>244</v>
      </c>
      <c r="BE236" s="225">
        <f>IF(N236="základní",J236,0)</f>
        <v>0</v>
      </c>
      <c r="BF236" s="225">
        <f>IF(N236="snížená",J236,0)</f>
        <v>0</v>
      </c>
      <c r="BG236" s="225">
        <f>IF(N236="zákl. přenesená",J236,0)</f>
        <v>0</v>
      </c>
      <c r="BH236" s="225">
        <f>IF(N236="sníž. přenesená",J236,0)</f>
        <v>0</v>
      </c>
      <c r="BI236" s="225">
        <f>IF(N236="nulová",J236,0)</f>
        <v>0</v>
      </c>
      <c r="BJ236" s="18" t="s">
        <v>80</v>
      </c>
      <c r="BK236" s="225">
        <f>ROUND(I236*H236,2)</f>
        <v>0</v>
      </c>
      <c r="BL236" s="18" t="s">
        <v>279</v>
      </c>
      <c r="BM236" s="224" t="s">
        <v>5323</v>
      </c>
    </row>
    <row r="237" s="2" customFormat="1" ht="24.15" customHeight="1">
      <c r="A237" s="39"/>
      <c r="B237" s="40"/>
      <c r="C237" s="231" t="s">
        <v>1015</v>
      </c>
      <c r="D237" s="231" t="s">
        <v>241</v>
      </c>
      <c r="E237" s="232" t="s">
        <v>5324</v>
      </c>
      <c r="F237" s="233" t="s">
        <v>5325</v>
      </c>
      <c r="G237" s="234" t="s">
        <v>258</v>
      </c>
      <c r="H237" s="235">
        <v>1</v>
      </c>
      <c r="I237" s="236"/>
      <c r="J237" s="237">
        <f>ROUND(I237*H237,2)</f>
        <v>0</v>
      </c>
      <c r="K237" s="233" t="s">
        <v>359</v>
      </c>
      <c r="L237" s="238"/>
      <c r="M237" s="239" t="s">
        <v>19</v>
      </c>
      <c r="N237" s="240" t="s">
        <v>44</v>
      </c>
      <c r="O237" s="85"/>
      <c r="P237" s="222">
        <f>O237*H237</f>
        <v>0</v>
      </c>
      <c r="Q237" s="222">
        <v>0</v>
      </c>
      <c r="R237" s="222">
        <f>Q237*H237</f>
        <v>0</v>
      </c>
      <c r="S237" s="222">
        <v>0</v>
      </c>
      <c r="T237" s="223">
        <f>S237*H237</f>
        <v>0</v>
      </c>
      <c r="U237" s="39"/>
      <c r="V237" s="39"/>
      <c r="W237" s="39"/>
      <c r="X237" s="39"/>
      <c r="Y237" s="39"/>
      <c r="Z237" s="39"/>
      <c r="AA237" s="39"/>
      <c r="AB237" s="39"/>
      <c r="AC237" s="39"/>
      <c r="AD237" s="39"/>
      <c r="AE237" s="39"/>
      <c r="AR237" s="224" t="s">
        <v>364</v>
      </c>
      <c r="AT237" s="224" t="s">
        <v>241</v>
      </c>
      <c r="AU237" s="224" t="s">
        <v>82</v>
      </c>
      <c r="AY237" s="18" t="s">
        <v>244</v>
      </c>
      <c r="BE237" s="225">
        <f>IF(N237="základní",J237,0)</f>
        <v>0</v>
      </c>
      <c r="BF237" s="225">
        <f>IF(N237="snížená",J237,0)</f>
        <v>0</v>
      </c>
      <c r="BG237" s="225">
        <f>IF(N237="zákl. přenesená",J237,0)</f>
        <v>0</v>
      </c>
      <c r="BH237" s="225">
        <f>IF(N237="sníž. přenesená",J237,0)</f>
        <v>0</v>
      </c>
      <c r="BI237" s="225">
        <f>IF(N237="nulová",J237,0)</f>
        <v>0</v>
      </c>
      <c r="BJ237" s="18" t="s">
        <v>80</v>
      </c>
      <c r="BK237" s="225">
        <f>ROUND(I237*H237,2)</f>
        <v>0</v>
      </c>
      <c r="BL237" s="18" t="s">
        <v>279</v>
      </c>
      <c r="BM237" s="224" t="s">
        <v>5326</v>
      </c>
    </row>
    <row r="238" s="2" customFormat="1" ht="16.5" customHeight="1">
      <c r="A238" s="39"/>
      <c r="B238" s="40"/>
      <c r="C238" s="213" t="s">
        <v>1019</v>
      </c>
      <c r="D238" s="213" t="s">
        <v>247</v>
      </c>
      <c r="E238" s="214" t="s">
        <v>2549</v>
      </c>
      <c r="F238" s="215" t="s">
        <v>2550</v>
      </c>
      <c r="G238" s="216" t="s">
        <v>258</v>
      </c>
      <c r="H238" s="217">
        <v>23</v>
      </c>
      <c r="I238" s="218"/>
      <c r="J238" s="219">
        <f>ROUND(I238*H238,2)</f>
        <v>0</v>
      </c>
      <c r="K238" s="215" t="s">
        <v>359</v>
      </c>
      <c r="L238" s="45"/>
      <c r="M238" s="220" t="s">
        <v>19</v>
      </c>
      <c r="N238" s="221" t="s">
        <v>44</v>
      </c>
      <c r="O238" s="85"/>
      <c r="P238" s="222">
        <f>O238*H238</f>
        <v>0</v>
      </c>
      <c r="Q238" s="222">
        <v>0</v>
      </c>
      <c r="R238" s="222">
        <f>Q238*H238</f>
        <v>0</v>
      </c>
      <c r="S238" s="222">
        <v>0</v>
      </c>
      <c r="T238" s="223">
        <f>S238*H238</f>
        <v>0</v>
      </c>
      <c r="U238" s="39"/>
      <c r="V238" s="39"/>
      <c r="W238" s="39"/>
      <c r="X238" s="39"/>
      <c r="Y238" s="39"/>
      <c r="Z238" s="39"/>
      <c r="AA238" s="39"/>
      <c r="AB238" s="39"/>
      <c r="AC238" s="39"/>
      <c r="AD238" s="39"/>
      <c r="AE238" s="39"/>
      <c r="AR238" s="224" t="s">
        <v>252</v>
      </c>
      <c r="AT238" s="224" t="s">
        <v>247</v>
      </c>
      <c r="AU238" s="224" t="s">
        <v>82</v>
      </c>
      <c r="AY238" s="18" t="s">
        <v>244</v>
      </c>
      <c r="BE238" s="225">
        <f>IF(N238="základní",J238,0)</f>
        <v>0</v>
      </c>
      <c r="BF238" s="225">
        <f>IF(N238="snížená",J238,0)</f>
        <v>0</v>
      </c>
      <c r="BG238" s="225">
        <f>IF(N238="zákl. přenesená",J238,0)</f>
        <v>0</v>
      </c>
      <c r="BH238" s="225">
        <f>IF(N238="sníž. přenesená",J238,0)</f>
        <v>0</v>
      </c>
      <c r="BI238" s="225">
        <f>IF(N238="nulová",J238,0)</f>
        <v>0</v>
      </c>
      <c r="BJ238" s="18" t="s">
        <v>80</v>
      </c>
      <c r="BK238" s="225">
        <f>ROUND(I238*H238,2)</f>
        <v>0</v>
      </c>
      <c r="BL238" s="18" t="s">
        <v>252</v>
      </c>
      <c r="BM238" s="224" t="s">
        <v>5327</v>
      </c>
    </row>
    <row r="239" s="2" customFormat="1" ht="24.15" customHeight="1">
      <c r="A239" s="39"/>
      <c r="B239" s="40"/>
      <c r="C239" s="231" t="s">
        <v>859</v>
      </c>
      <c r="D239" s="231" t="s">
        <v>241</v>
      </c>
      <c r="E239" s="232" t="s">
        <v>5328</v>
      </c>
      <c r="F239" s="233" t="s">
        <v>5329</v>
      </c>
      <c r="G239" s="234" t="s">
        <v>258</v>
      </c>
      <c r="H239" s="235">
        <v>1</v>
      </c>
      <c r="I239" s="236"/>
      <c r="J239" s="237">
        <f>ROUND(I239*H239,2)</f>
        <v>0</v>
      </c>
      <c r="K239" s="233" t="s">
        <v>359</v>
      </c>
      <c r="L239" s="238"/>
      <c r="M239" s="239" t="s">
        <v>19</v>
      </c>
      <c r="N239" s="240" t="s">
        <v>44</v>
      </c>
      <c r="O239" s="85"/>
      <c r="P239" s="222">
        <f>O239*H239</f>
        <v>0</v>
      </c>
      <c r="Q239" s="222">
        <v>0</v>
      </c>
      <c r="R239" s="222">
        <f>Q239*H239</f>
        <v>0</v>
      </c>
      <c r="S239" s="222">
        <v>0</v>
      </c>
      <c r="T239" s="223">
        <f>S239*H239</f>
        <v>0</v>
      </c>
      <c r="U239" s="39"/>
      <c r="V239" s="39"/>
      <c r="W239" s="39"/>
      <c r="X239" s="39"/>
      <c r="Y239" s="39"/>
      <c r="Z239" s="39"/>
      <c r="AA239" s="39"/>
      <c r="AB239" s="39"/>
      <c r="AC239" s="39"/>
      <c r="AD239" s="39"/>
      <c r="AE239" s="39"/>
      <c r="AR239" s="224" t="s">
        <v>364</v>
      </c>
      <c r="AT239" s="224" t="s">
        <v>241</v>
      </c>
      <c r="AU239" s="224" t="s">
        <v>82</v>
      </c>
      <c r="AY239" s="18" t="s">
        <v>244</v>
      </c>
      <c r="BE239" s="225">
        <f>IF(N239="základní",J239,0)</f>
        <v>0</v>
      </c>
      <c r="BF239" s="225">
        <f>IF(N239="snížená",J239,0)</f>
        <v>0</v>
      </c>
      <c r="BG239" s="225">
        <f>IF(N239="zákl. přenesená",J239,0)</f>
        <v>0</v>
      </c>
      <c r="BH239" s="225">
        <f>IF(N239="sníž. přenesená",J239,0)</f>
        <v>0</v>
      </c>
      <c r="BI239" s="225">
        <f>IF(N239="nulová",J239,0)</f>
        <v>0</v>
      </c>
      <c r="BJ239" s="18" t="s">
        <v>80</v>
      </c>
      <c r="BK239" s="225">
        <f>ROUND(I239*H239,2)</f>
        <v>0</v>
      </c>
      <c r="BL239" s="18" t="s">
        <v>279</v>
      </c>
      <c r="BM239" s="224" t="s">
        <v>5330</v>
      </c>
    </row>
    <row r="240" s="2" customFormat="1" ht="24.15" customHeight="1">
      <c r="A240" s="39"/>
      <c r="B240" s="40"/>
      <c r="C240" s="231" t="s">
        <v>1026</v>
      </c>
      <c r="D240" s="231" t="s">
        <v>241</v>
      </c>
      <c r="E240" s="232" t="s">
        <v>5331</v>
      </c>
      <c r="F240" s="233" t="s">
        <v>5332</v>
      </c>
      <c r="G240" s="234" t="s">
        <v>258</v>
      </c>
      <c r="H240" s="235">
        <v>2</v>
      </c>
      <c r="I240" s="236"/>
      <c r="J240" s="237">
        <f>ROUND(I240*H240,2)</f>
        <v>0</v>
      </c>
      <c r="K240" s="233" t="s">
        <v>359</v>
      </c>
      <c r="L240" s="238"/>
      <c r="M240" s="239" t="s">
        <v>19</v>
      </c>
      <c r="N240" s="240" t="s">
        <v>44</v>
      </c>
      <c r="O240" s="85"/>
      <c r="P240" s="222">
        <f>O240*H240</f>
        <v>0</v>
      </c>
      <c r="Q240" s="222">
        <v>0</v>
      </c>
      <c r="R240" s="222">
        <f>Q240*H240</f>
        <v>0</v>
      </c>
      <c r="S240" s="222">
        <v>0</v>
      </c>
      <c r="T240" s="223">
        <f>S240*H240</f>
        <v>0</v>
      </c>
      <c r="U240" s="39"/>
      <c r="V240" s="39"/>
      <c r="W240" s="39"/>
      <c r="X240" s="39"/>
      <c r="Y240" s="39"/>
      <c r="Z240" s="39"/>
      <c r="AA240" s="39"/>
      <c r="AB240" s="39"/>
      <c r="AC240" s="39"/>
      <c r="AD240" s="39"/>
      <c r="AE240" s="39"/>
      <c r="AR240" s="224" t="s">
        <v>364</v>
      </c>
      <c r="AT240" s="224" t="s">
        <v>241</v>
      </c>
      <c r="AU240" s="224" t="s">
        <v>82</v>
      </c>
      <c r="AY240" s="18" t="s">
        <v>244</v>
      </c>
      <c r="BE240" s="225">
        <f>IF(N240="základní",J240,0)</f>
        <v>0</v>
      </c>
      <c r="BF240" s="225">
        <f>IF(N240="snížená",J240,0)</f>
        <v>0</v>
      </c>
      <c r="BG240" s="225">
        <f>IF(N240="zákl. přenesená",J240,0)</f>
        <v>0</v>
      </c>
      <c r="BH240" s="225">
        <f>IF(N240="sníž. přenesená",J240,0)</f>
        <v>0</v>
      </c>
      <c r="BI240" s="225">
        <f>IF(N240="nulová",J240,0)</f>
        <v>0</v>
      </c>
      <c r="BJ240" s="18" t="s">
        <v>80</v>
      </c>
      <c r="BK240" s="225">
        <f>ROUND(I240*H240,2)</f>
        <v>0</v>
      </c>
      <c r="BL240" s="18" t="s">
        <v>279</v>
      </c>
      <c r="BM240" s="224" t="s">
        <v>5333</v>
      </c>
    </row>
    <row r="241" s="2" customFormat="1" ht="16.5" customHeight="1">
      <c r="A241" s="39"/>
      <c r="B241" s="40"/>
      <c r="C241" s="213" t="s">
        <v>1030</v>
      </c>
      <c r="D241" s="213" t="s">
        <v>247</v>
      </c>
      <c r="E241" s="214" t="s">
        <v>5334</v>
      </c>
      <c r="F241" s="215" t="s">
        <v>5335</v>
      </c>
      <c r="G241" s="216" t="s">
        <v>258</v>
      </c>
      <c r="H241" s="217">
        <v>3</v>
      </c>
      <c r="I241" s="218"/>
      <c r="J241" s="219">
        <f>ROUND(I241*H241,2)</f>
        <v>0</v>
      </c>
      <c r="K241" s="215" t="s">
        <v>359</v>
      </c>
      <c r="L241" s="45"/>
      <c r="M241" s="220" t="s">
        <v>19</v>
      </c>
      <c r="N241" s="221" t="s">
        <v>44</v>
      </c>
      <c r="O241" s="85"/>
      <c r="P241" s="222">
        <f>O241*H241</f>
        <v>0</v>
      </c>
      <c r="Q241" s="222">
        <v>0</v>
      </c>
      <c r="R241" s="222">
        <f>Q241*H241</f>
        <v>0</v>
      </c>
      <c r="S241" s="222">
        <v>0</v>
      </c>
      <c r="T241" s="223">
        <f>S241*H241</f>
        <v>0</v>
      </c>
      <c r="U241" s="39"/>
      <c r="V241" s="39"/>
      <c r="W241" s="39"/>
      <c r="X241" s="39"/>
      <c r="Y241" s="39"/>
      <c r="Z241" s="39"/>
      <c r="AA241" s="39"/>
      <c r="AB241" s="39"/>
      <c r="AC241" s="39"/>
      <c r="AD241" s="39"/>
      <c r="AE241" s="39"/>
      <c r="AR241" s="224" t="s">
        <v>252</v>
      </c>
      <c r="AT241" s="224" t="s">
        <v>247</v>
      </c>
      <c r="AU241" s="224" t="s">
        <v>82</v>
      </c>
      <c r="AY241" s="18" t="s">
        <v>244</v>
      </c>
      <c r="BE241" s="225">
        <f>IF(N241="základní",J241,0)</f>
        <v>0</v>
      </c>
      <c r="BF241" s="225">
        <f>IF(N241="snížená",J241,0)</f>
        <v>0</v>
      </c>
      <c r="BG241" s="225">
        <f>IF(N241="zákl. přenesená",J241,0)</f>
        <v>0</v>
      </c>
      <c r="BH241" s="225">
        <f>IF(N241="sníž. přenesená",J241,0)</f>
        <v>0</v>
      </c>
      <c r="BI241" s="225">
        <f>IF(N241="nulová",J241,0)</f>
        <v>0</v>
      </c>
      <c r="BJ241" s="18" t="s">
        <v>80</v>
      </c>
      <c r="BK241" s="225">
        <f>ROUND(I241*H241,2)</f>
        <v>0</v>
      </c>
      <c r="BL241" s="18" t="s">
        <v>252</v>
      </c>
      <c r="BM241" s="224" t="s">
        <v>5336</v>
      </c>
    </row>
    <row r="242" s="2" customFormat="1" ht="24.15" customHeight="1">
      <c r="A242" s="39"/>
      <c r="B242" s="40"/>
      <c r="C242" s="231" t="s">
        <v>1034</v>
      </c>
      <c r="D242" s="231" t="s">
        <v>241</v>
      </c>
      <c r="E242" s="232" t="s">
        <v>5337</v>
      </c>
      <c r="F242" s="233" t="s">
        <v>5338</v>
      </c>
      <c r="G242" s="234" t="s">
        <v>258</v>
      </c>
      <c r="H242" s="235">
        <v>2</v>
      </c>
      <c r="I242" s="236"/>
      <c r="J242" s="237">
        <f>ROUND(I242*H242,2)</f>
        <v>0</v>
      </c>
      <c r="K242" s="233" t="s">
        <v>359</v>
      </c>
      <c r="L242" s="238"/>
      <c r="M242" s="239" t="s">
        <v>19</v>
      </c>
      <c r="N242" s="240" t="s">
        <v>44</v>
      </c>
      <c r="O242" s="85"/>
      <c r="P242" s="222">
        <f>O242*H242</f>
        <v>0</v>
      </c>
      <c r="Q242" s="222">
        <v>0</v>
      </c>
      <c r="R242" s="222">
        <f>Q242*H242</f>
        <v>0</v>
      </c>
      <c r="S242" s="222">
        <v>0</v>
      </c>
      <c r="T242" s="223">
        <f>S242*H242</f>
        <v>0</v>
      </c>
      <c r="U242" s="39"/>
      <c r="V242" s="39"/>
      <c r="W242" s="39"/>
      <c r="X242" s="39"/>
      <c r="Y242" s="39"/>
      <c r="Z242" s="39"/>
      <c r="AA242" s="39"/>
      <c r="AB242" s="39"/>
      <c r="AC242" s="39"/>
      <c r="AD242" s="39"/>
      <c r="AE242" s="39"/>
      <c r="AR242" s="224" t="s">
        <v>364</v>
      </c>
      <c r="AT242" s="224" t="s">
        <v>241</v>
      </c>
      <c r="AU242" s="224" t="s">
        <v>82</v>
      </c>
      <c r="AY242" s="18" t="s">
        <v>244</v>
      </c>
      <c r="BE242" s="225">
        <f>IF(N242="základní",J242,0)</f>
        <v>0</v>
      </c>
      <c r="BF242" s="225">
        <f>IF(N242="snížená",J242,0)</f>
        <v>0</v>
      </c>
      <c r="BG242" s="225">
        <f>IF(N242="zákl. přenesená",J242,0)</f>
        <v>0</v>
      </c>
      <c r="BH242" s="225">
        <f>IF(N242="sníž. přenesená",J242,0)</f>
        <v>0</v>
      </c>
      <c r="BI242" s="225">
        <f>IF(N242="nulová",J242,0)</f>
        <v>0</v>
      </c>
      <c r="BJ242" s="18" t="s">
        <v>80</v>
      </c>
      <c r="BK242" s="225">
        <f>ROUND(I242*H242,2)</f>
        <v>0</v>
      </c>
      <c r="BL242" s="18" t="s">
        <v>279</v>
      </c>
      <c r="BM242" s="224" t="s">
        <v>5339</v>
      </c>
    </row>
    <row r="243" s="2" customFormat="1" ht="24.15" customHeight="1">
      <c r="A243" s="39"/>
      <c r="B243" s="40"/>
      <c r="C243" s="231" t="s">
        <v>1038</v>
      </c>
      <c r="D243" s="231" t="s">
        <v>241</v>
      </c>
      <c r="E243" s="232" t="s">
        <v>4178</v>
      </c>
      <c r="F243" s="233" t="s">
        <v>4179</v>
      </c>
      <c r="G243" s="234" t="s">
        <v>258</v>
      </c>
      <c r="H243" s="235">
        <v>3</v>
      </c>
      <c r="I243" s="236"/>
      <c r="J243" s="237">
        <f>ROUND(I243*H243,2)</f>
        <v>0</v>
      </c>
      <c r="K243" s="233" t="s">
        <v>359</v>
      </c>
      <c r="L243" s="238"/>
      <c r="M243" s="239" t="s">
        <v>19</v>
      </c>
      <c r="N243" s="240" t="s">
        <v>44</v>
      </c>
      <c r="O243" s="85"/>
      <c r="P243" s="222">
        <f>O243*H243</f>
        <v>0</v>
      </c>
      <c r="Q243" s="222">
        <v>0</v>
      </c>
      <c r="R243" s="222">
        <f>Q243*H243</f>
        <v>0</v>
      </c>
      <c r="S243" s="222">
        <v>0</v>
      </c>
      <c r="T243" s="223">
        <f>S243*H243</f>
        <v>0</v>
      </c>
      <c r="U243" s="39"/>
      <c r="V243" s="39"/>
      <c r="W243" s="39"/>
      <c r="X243" s="39"/>
      <c r="Y243" s="39"/>
      <c r="Z243" s="39"/>
      <c r="AA243" s="39"/>
      <c r="AB243" s="39"/>
      <c r="AC243" s="39"/>
      <c r="AD243" s="39"/>
      <c r="AE243" s="39"/>
      <c r="AR243" s="224" t="s">
        <v>364</v>
      </c>
      <c r="AT243" s="224" t="s">
        <v>241</v>
      </c>
      <c r="AU243" s="224" t="s">
        <v>82</v>
      </c>
      <c r="AY243" s="18" t="s">
        <v>244</v>
      </c>
      <c r="BE243" s="225">
        <f>IF(N243="základní",J243,0)</f>
        <v>0</v>
      </c>
      <c r="BF243" s="225">
        <f>IF(N243="snížená",J243,0)</f>
        <v>0</v>
      </c>
      <c r="BG243" s="225">
        <f>IF(N243="zákl. přenesená",J243,0)</f>
        <v>0</v>
      </c>
      <c r="BH243" s="225">
        <f>IF(N243="sníž. přenesená",J243,0)</f>
        <v>0</v>
      </c>
      <c r="BI243" s="225">
        <f>IF(N243="nulová",J243,0)</f>
        <v>0</v>
      </c>
      <c r="BJ243" s="18" t="s">
        <v>80</v>
      </c>
      <c r="BK243" s="225">
        <f>ROUND(I243*H243,2)</f>
        <v>0</v>
      </c>
      <c r="BL243" s="18" t="s">
        <v>279</v>
      </c>
      <c r="BM243" s="224" t="s">
        <v>5340</v>
      </c>
    </row>
    <row r="244" s="2" customFormat="1" ht="24.15" customHeight="1">
      <c r="A244" s="39"/>
      <c r="B244" s="40"/>
      <c r="C244" s="231" t="s">
        <v>1042</v>
      </c>
      <c r="D244" s="231" t="s">
        <v>241</v>
      </c>
      <c r="E244" s="232" t="s">
        <v>5341</v>
      </c>
      <c r="F244" s="233" t="s">
        <v>5342</v>
      </c>
      <c r="G244" s="234" t="s">
        <v>258</v>
      </c>
      <c r="H244" s="235">
        <v>1</v>
      </c>
      <c r="I244" s="236"/>
      <c r="J244" s="237">
        <f>ROUND(I244*H244,2)</f>
        <v>0</v>
      </c>
      <c r="K244" s="233" t="s">
        <v>359</v>
      </c>
      <c r="L244" s="238"/>
      <c r="M244" s="239" t="s">
        <v>19</v>
      </c>
      <c r="N244" s="240" t="s">
        <v>44</v>
      </c>
      <c r="O244" s="85"/>
      <c r="P244" s="222">
        <f>O244*H244</f>
        <v>0</v>
      </c>
      <c r="Q244" s="222">
        <v>0</v>
      </c>
      <c r="R244" s="222">
        <f>Q244*H244</f>
        <v>0</v>
      </c>
      <c r="S244" s="222">
        <v>0</v>
      </c>
      <c r="T244" s="223">
        <f>S244*H244</f>
        <v>0</v>
      </c>
      <c r="U244" s="39"/>
      <c r="V244" s="39"/>
      <c r="W244" s="39"/>
      <c r="X244" s="39"/>
      <c r="Y244" s="39"/>
      <c r="Z244" s="39"/>
      <c r="AA244" s="39"/>
      <c r="AB244" s="39"/>
      <c r="AC244" s="39"/>
      <c r="AD244" s="39"/>
      <c r="AE244" s="39"/>
      <c r="AR244" s="224" t="s">
        <v>364</v>
      </c>
      <c r="AT244" s="224" t="s">
        <v>241</v>
      </c>
      <c r="AU244" s="224" t="s">
        <v>82</v>
      </c>
      <c r="AY244" s="18" t="s">
        <v>244</v>
      </c>
      <c r="BE244" s="225">
        <f>IF(N244="základní",J244,0)</f>
        <v>0</v>
      </c>
      <c r="BF244" s="225">
        <f>IF(N244="snížená",J244,0)</f>
        <v>0</v>
      </c>
      <c r="BG244" s="225">
        <f>IF(N244="zákl. přenesená",J244,0)</f>
        <v>0</v>
      </c>
      <c r="BH244" s="225">
        <f>IF(N244="sníž. přenesená",J244,0)</f>
        <v>0</v>
      </c>
      <c r="BI244" s="225">
        <f>IF(N244="nulová",J244,0)</f>
        <v>0</v>
      </c>
      <c r="BJ244" s="18" t="s">
        <v>80</v>
      </c>
      <c r="BK244" s="225">
        <f>ROUND(I244*H244,2)</f>
        <v>0</v>
      </c>
      <c r="BL244" s="18" t="s">
        <v>279</v>
      </c>
      <c r="BM244" s="224" t="s">
        <v>5343</v>
      </c>
    </row>
    <row r="245" s="2" customFormat="1" ht="21.75" customHeight="1">
      <c r="A245" s="39"/>
      <c r="B245" s="40"/>
      <c r="C245" s="213" t="s">
        <v>1044</v>
      </c>
      <c r="D245" s="213" t="s">
        <v>247</v>
      </c>
      <c r="E245" s="214" t="s">
        <v>4182</v>
      </c>
      <c r="F245" s="215" t="s">
        <v>4183</v>
      </c>
      <c r="G245" s="216" t="s">
        <v>258</v>
      </c>
      <c r="H245" s="217">
        <v>6</v>
      </c>
      <c r="I245" s="218"/>
      <c r="J245" s="219">
        <f>ROUND(I245*H245,2)</f>
        <v>0</v>
      </c>
      <c r="K245" s="215" t="s">
        <v>359</v>
      </c>
      <c r="L245" s="45"/>
      <c r="M245" s="220" t="s">
        <v>19</v>
      </c>
      <c r="N245" s="221" t="s">
        <v>44</v>
      </c>
      <c r="O245" s="85"/>
      <c r="P245" s="222">
        <f>O245*H245</f>
        <v>0</v>
      </c>
      <c r="Q245" s="222">
        <v>0</v>
      </c>
      <c r="R245" s="222">
        <f>Q245*H245</f>
        <v>0</v>
      </c>
      <c r="S245" s="222">
        <v>0</v>
      </c>
      <c r="T245" s="223">
        <f>S245*H245</f>
        <v>0</v>
      </c>
      <c r="U245" s="39"/>
      <c r="V245" s="39"/>
      <c r="W245" s="39"/>
      <c r="X245" s="39"/>
      <c r="Y245" s="39"/>
      <c r="Z245" s="39"/>
      <c r="AA245" s="39"/>
      <c r="AB245" s="39"/>
      <c r="AC245" s="39"/>
      <c r="AD245" s="39"/>
      <c r="AE245" s="39"/>
      <c r="AR245" s="224" t="s">
        <v>252</v>
      </c>
      <c r="AT245" s="224" t="s">
        <v>247</v>
      </c>
      <c r="AU245" s="224" t="s">
        <v>82</v>
      </c>
      <c r="AY245" s="18" t="s">
        <v>244</v>
      </c>
      <c r="BE245" s="225">
        <f>IF(N245="základní",J245,0)</f>
        <v>0</v>
      </c>
      <c r="BF245" s="225">
        <f>IF(N245="snížená",J245,0)</f>
        <v>0</v>
      </c>
      <c r="BG245" s="225">
        <f>IF(N245="zákl. přenesená",J245,0)</f>
        <v>0</v>
      </c>
      <c r="BH245" s="225">
        <f>IF(N245="sníž. přenesená",J245,0)</f>
        <v>0</v>
      </c>
      <c r="BI245" s="225">
        <f>IF(N245="nulová",J245,0)</f>
        <v>0</v>
      </c>
      <c r="BJ245" s="18" t="s">
        <v>80</v>
      </c>
      <c r="BK245" s="225">
        <f>ROUND(I245*H245,2)</f>
        <v>0</v>
      </c>
      <c r="BL245" s="18" t="s">
        <v>252</v>
      </c>
      <c r="BM245" s="224" t="s">
        <v>5344</v>
      </c>
    </row>
    <row r="246" s="2" customFormat="1" ht="21.75" customHeight="1">
      <c r="A246" s="39"/>
      <c r="B246" s="40"/>
      <c r="C246" s="231" t="s">
        <v>1049</v>
      </c>
      <c r="D246" s="231" t="s">
        <v>241</v>
      </c>
      <c r="E246" s="232" t="s">
        <v>4185</v>
      </c>
      <c r="F246" s="233" t="s">
        <v>4186</v>
      </c>
      <c r="G246" s="234" t="s">
        <v>258</v>
      </c>
      <c r="H246" s="235">
        <v>6</v>
      </c>
      <c r="I246" s="236"/>
      <c r="J246" s="237">
        <f>ROUND(I246*H246,2)</f>
        <v>0</v>
      </c>
      <c r="K246" s="233" t="s">
        <v>359</v>
      </c>
      <c r="L246" s="238"/>
      <c r="M246" s="239" t="s">
        <v>19</v>
      </c>
      <c r="N246" s="240" t="s">
        <v>44</v>
      </c>
      <c r="O246" s="85"/>
      <c r="P246" s="222">
        <f>O246*H246</f>
        <v>0</v>
      </c>
      <c r="Q246" s="222">
        <v>0</v>
      </c>
      <c r="R246" s="222">
        <f>Q246*H246</f>
        <v>0</v>
      </c>
      <c r="S246" s="222">
        <v>0</v>
      </c>
      <c r="T246" s="223">
        <f>S246*H246</f>
        <v>0</v>
      </c>
      <c r="U246" s="39"/>
      <c r="V246" s="39"/>
      <c r="W246" s="39"/>
      <c r="X246" s="39"/>
      <c r="Y246" s="39"/>
      <c r="Z246" s="39"/>
      <c r="AA246" s="39"/>
      <c r="AB246" s="39"/>
      <c r="AC246" s="39"/>
      <c r="AD246" s="39"/>
      <c r="AE246" s="39"/>
      <c r="AR246" s="224" t="s">
        <v>364</v>
      </c>
      <c r="AT246" s="224" t="s">
        <v>241</v>
      </c>
      <c r="AU246" s="224" t="s">
        <v>82</v>
      </c>
      <c r="AY246" s="18" t="s">
        <v>244</v>
      </c>
      <c r="BE246" s="225">
        <f>IF(N246="základní",J246,0)</f>
        <v>0</v>
      </c>
      <c r="BF246" s="225">
        <f>IF(N246="snížená",J246,0)</f>
        <v>0</v>
      </c>
      <c r="BG246" s="225">
        <f>IF(N246="zákl. přenesená",J246,0)</f>
        <v>0</v>
      </c>
      <c r="BH246" s="225">
        <f>IF(N246="sníž. přenesená",J246,0)</f>
        <v>0</v>
      </c>
      <c r="BI246" s="225">
        <f>IF(N246="nulová",J246,0)</f>
        <v>0</v>
      </c>
      <c r="BJ246" s="18" t="s">
        <v>80</v>
      </c>
      <c r="BK246" s="225">
        <f>ROUND(I246*H246,2)</f>
        <v>0</v>
      </c>
      <c r="BL246" s="18" t="s">
        <v>279</v>
      </c>
      <c r="BM246" s="224" t="s">
        <v>5345</v>
      </c>
    </row>
    <row r="247" s="2" customFormat="1" ht="21.75" customHeight="1">
      <c r="A247" s="39"/>
      <c r="B247" s="40"/>
      <c r="C247" s="213" t="s">
        <v>1053</v>
      </c>
      <c r="D247" s="213" t="s">
        <v>247</v>
      </c>
      <c r="E247" s="214" t="s">
        <v>4580</v>
      </c>
      <c r="F247" s="215" t="s">
        <v>4581</v>
      </c>
      <c r="G247" s="216" t="s">
        <v>258</v>
      </c>
      <c r="H247" s="217">
        <v>6</v>
      </c>
      <c r="I247" s="218"/>
      <c r="J247" s="219">
        <f>ROUND(I247*H247,2)</f>
        <v>0</v>
      </c>
      <c r="K247" s="215" t="s">
        <v>359</v>
      </c>
      <c r="L247" s="45"/>
      <c r="M247" s="220" t="s">
        <v>19</v>
      </c>
      <c r="N247" s="221" t="s">
        <v>44</v>
      </c>
      <c r="O247" s="85"/>
      <c r="P247" s="222">
        <f>O247*H247</f>
        <v>0</v>
      </c>
      <c r="Q247" s="222">
        <v>0</v>
      </c>
      <c r="R247" s="222">
        <f>Q247*H247</f>
        <v>0</v>
      </c>
      <c r="S247" s="222">
        <v>0</v>
      </c>
      <c r="T247" s="223">
        <f>S247*H247</f>
        <v>0</v>
      </c>
      <c r="U247" s="39"/>
      <c r="V247" s="39"/>
      <c r="W247" s="39"/>
      <c r="X247" s="39"/>
      <c r="Y247" s="39"/>
      <c r="Z247" s="39"/>
      <c r="AA247" s="39"/>
      <c r="AB247" s="39"/>
      <c r="AC247" s="39"/>
      <c r="AD247" s="39"/>
      <c r="AE247" s="39"/>
      <c r="AR247" s="224" t="s">
        <v>252</v>
      </c>
      <c r="AT247" s="224" t="s">
        <v>247</v>
      </c>
      <c r="AU247" s="224" t="s">
        <v>82</v>
      </c>
      <c r="AY247" s="18" t="s">
        <v>244</v>
      </c>
      <c r="BE247" s="225">
        <f>IF(N247="základní",J247,0)</f>
        <v>0</v>
      </c>
      <c r="BF247" s="225">
        <f>IF(N247="snížená",J247,0)</f>
        <v>0</v>
      </c>
      <c r="BG247" s="225">
        <f>IF(N247="zákl. přenesená",J247,0)</f>
        <v>0</v>
      </c>
      <c r="BH247" s="225">
        <f>IF(N247="sníž. přenesená",J247,0)</f>
        <v>0</v>
      </c>
      <c r="BI247" s="225">
        <f>IF(N247="nulová",J247,0)</f>
        <v>0</v>
      </c>
      <c r="BJ247" s="18" t="s">
        <v>80</v>
      </c>
      <c r="BK247" s="225">
        <f>ROUND(I247*H247,2)</f>
        <v>0</v>
      </c>
      <c r="BL247" s="18" t="s">
        <v>252</v>
      </c>
      <c r="BM247" s="224" t="s">
        <v>5346</v>
      </c>
    </row>
    <row r="248" s="2" customFormat="1" ht="21.75" customHeight="1">
      <c r="A248" s="39"/>
      <c r="B248" s="40"/>
      <c r="C248" s="231" t="s">
        <v>1057</v>
      </c>
      <c r="D248" s="231" t="s">
        <v>241</v>
      </c>
      <c r="E248" s="232" t="s">
        <v>5347</v>
      </c>
      <c r="F248" s="233" t="s">
        <v>5348</v>
      </c>
      <c r="G248" s="234" t="s">
        <v>258</v>
      </c>
      <c r="H248" s="235">
        <v>42</v>
      </c>
      <c r="I248" s="236"/>
      <c r="J248" s="237">
        <f>ROUND(I248*H248,2)</f>
        <v>0</v>
      </c>
      <c r="K248" s="233" t="s">
        <v>359</v>
      </c>
      <c r="L248" s="238"/>
      <c r="M248" s="239" t="s">
        <v>19</v>
      </c>
      <c r="N248" s="240" t="s">
        <v>44</v>
      </c>
      <c r="O248" s="85"/>
      <c r="P248" s="222">
        <f>O248*H248</f>
        <v>0</v>
      </c>
      <c r="Q248" s="222">
        <v>0</v>
      </c>
      <c r="R248" s="222">
        <f>Q248*H248</f>
        <v>0</v>
      </c>
      <c r="S248" s="222">
        <v>0</v>
      </c>
      <c r="T248" s="223">
        <f>S248*H248</f>
        <v>0</v>
      </c>
      <c r="U248" s="39"/>
      <c r="V248" s="39"/>
      <c r="W248" s="39"/>
      <c r="X248" s="39"/>
      <c r="Y248" s="39"/>
      <c r="Z248" s="39"/>
      <c r="AA248" s="39"/>
      <c r="AB248" s="39"/>
      <c r="AC248" s="39"/>
      <c r="AD248" s="39"/>
      <c r="AE248" s="39"/>
      <c r="AR248" s="224" t="s">
        <v>364</v>
      </c>
      <c r="AT248" s="224" t="s">
        <v>241</v>
      </c>
      <c r="AU248" s="224" t="s">
        <v>82</v>
      </c>
      <c r="AY248" s="18" t="s">
        <v>244</v>
      </c>
      <c r="BE248" s="225">
        <f>IF(N248="základní",J248,0)</f>
        <v>0</v>
      </c>
      <c r="BF248" s="225">
        <f>IF(N248="snížená",J248,0)</f>
        <v>0</v>
      </c>
      <c r="BG248" s="225">
        <f>IF(N248="zákl. přenesená",J248,0)</f>
        <v>0</v>
      </c>
      <c r="BH248" s="225">
        <f>IF(N248="sníž. přenesená",J248,0)</f>
        <v>0</v>
      </c>
      <c r="BI248" s="225">
        <f>IF(N248="nulová",J248,0)</f>
        <v>0</v>
      </c>
      <c r="BJ248" s="18" t="s">
        <v>80</v>
      </c>
      <c r="BK248" s="225">
        <f>ROUND(I248*H248,2)</f>
        <v>0</v>
      </c>
      <c r="BL248" s="18" t="s">
        <v>279</v>
      </c>
      <c r="BM248" s="224" t="s">
        <v>5349</v>
      </c>
    </row>
    <row r="249" s="14" customFormat="1">
      <c r="A249" s="14"/>
      <c r="B249" s="253"/>
      <c r="C249" s="254"/>
      <c r="D249" s="241" t="s">
        <v>284</v>
      </c>
      <c r="E249" s="255" t="s">
        <v>19</v>
      </c>
      <c r="F249" s="256" t="s">
        <v>5350</v>
      </c>
      <c r="G249" s="254"/>
      <c r="H249" s="257">
        <v>42</v>
      </c>
      <c r="I249" s="258"/>
      <c r="J249" s="254"/>
      <c r="K249" s="254"/>
      <c r="L249" s="259"/>
      <c r="M249" s="260"/>
      <c r="N249" s="261"/>
      <c r="O249" s="261"/>
      <c r="P249" s="261"/>
      <c r="Q249" s="261"/>
      <c r="R249" s="261"/>
      <c r="S249" s="261"/>
      <c r="T249" s="262"/>
      <c r="U249" s="14"/>
      <c r="V249" s="14"/>
      <c r="W249" s="14"/>
      <c r="X249" s="14"/>
      <c r="Y249" s="14"/>
      <c r="Z249" s="14"/>
      <c r="AA249" s="14"/>
      <c r="AB249" s="14"/>
      <c r="AC249" s="14"/>
      <c r="AD249" s="14"/>
      <c r="AE249" s="14"/>
      <c r="AT249" s="263" t="s">
        <v>284</v>
      </c>
      <c r="AU249" s="263" t="s">
        <v>82</v>
      </c>
      <c r="AV249" s="14" t="s">
        <v>82</v>
      </c>
      <c r="AW249" s="14" t="s">
        <v>34</v>
      </c>
      <c r="AX249" s="14" t="s">
        <v>80</v>
      </c>
      <c r="AY249" s="263" t="s">
        <v>244</v>
      </c>
    </row>
    <row r="250" s="2" customFormat="1" ht="21.75" customHeight="1">
      <c r="A250" s="39"/>
      <c r="B250" s="40"/>
      <c r="C250" s="213" t="s">
        <v>1061</v>
      </c>
      <c r="D250" s="213" t="s">
        <v>247</v>
      </c>
      <c r="E250" s="214" t="s">
        <v>4188</v>
      </c>
      <c r="F250" s="215" t="s">
        <v>4189</v>
      </c>
      <c r="G250" s="216" t="s">
        <v>258</v>
      </c>
      <c r="H250" s="217">
        <v>42</v>
      </c>
      <c r="I250" s="218"/>
      <c r="J250" s="219">
        <f>ROUND(I250*H250,2)</f>
        <v>0</v>
      </c>
      <c r="K250" s="215" t="s">
        <v>359</v>
      </c>
      <c r="L250" s="45"/>
      <c r="M250" s="220" t="s">
        <v>19</v>
      </c>
      <c r="N250" s="221" t="s">
        <v>44</v>
      </c>
      <c r="O250" s="85"/>
      <c r="P250" s="222">
        <f>O250*H250</f>
        <v>0</v>
      </c>
      <c r="Q250" s="222">
        <v>0</v>
      </c>
      <c r="R250" s="222">
        <f>Q250*H250</f>
        <v>0</v>
      </c>
      <c r="S250" s="222">
        <v>0</v>
      </c>
      <c r="T250" s="223">
        <f>S250*H250</f>
        <v>0</v>
      </c>
      <c r="U250" s="39"/>
      <c r="V250" s="39"/>
      <c r="W250" s="39"/>
      <c r="X250" s="39"/>
      <c r="Y250" s="39"/>
      <c r="Z250" s="39"/>
      <c r="AA250" s="39"/>
      <c r="AB250" s="39"/>
      <c r="AC250" s="39"/>
      <c r="AD250" s="39"/>
      <c r="AE250" s="39"/>
      <c r="AR250" s="224" t="s">
        <v>252</v>
      </c>
      <c r="AT250" s="224" t="s">
        <v>247</v>
      </c>
      <c r="AU250" s="224" t="s">
        <v>82</v>
      </c>
      <c r="AY250" s="18" t="s">
        <v>244</v>
      </c>
      <c r="BE250" s="225">
        <f>IF(N250="základní",J250,0)</f>
        <v>0</v>
      </c>
      <c r="BF250" s="225">
        <f>IF(N250="snížená",J250,0)</f>
        <v>0</v>
      </c>
      <c r="BG250" s="225">
        <f>IF(N250="zákl. přenesená",J250,0)</f>
        <v>0</v>
      </c>
      <c r="BH250" s="225">
        <f>IF(N250="sníž. přenesená",J250,0)</f>
        <v>0</v>
      </c>
      <c r="BI250" s="225">
        <f>IF(N250="nulová",J250,0)</f>
        <v>0</v>
      </c>
      <c r="BJ250" s="18" t="s">
        <v>80</v>
      </c>
      <c r="BK250" s="225">
        <f>ROUND(I250*H250,2)</f>
        <v>0</v>
      </c>
      <c r="BL250" s="18" t="s">
        <v>252</v>
      </c>
      <c r="BM250" s="224" t="s">
        <v>5351</v>
      </c>
    </row>
    <row r="251" s="2" customFormat="1" ht="21.75" customHeight="1">
      <c r="A251" s="39"/>
      <c r="B251" s="40"/>
      <c r="C251" s="231" t="s">
        <v>1066</v>
      </c>
      <c r="D251" s="231" t="s">
        <v>241</v>
      </c>
      <c r="E251" s="232" t="s">
        <v>4583</v>
      </c>
      <c r="F251" s="233" t="s">
        <v>4584</v>
      </c>
      <c r="G251" s="234" t="s">
        <v>258</v>
      </c>
      <c r="H251" s="235">
        <v>6</v>
      </c>
      <c r="I251" s="236"/>
      <c r="J251" s="237">
        <f>ROUND(I251*H251,2)</f>
        <v>0</v>
      </c>
      <c r="K251" s="233" t="s">
        <v>359</v>
      </c>
      <c r="L251" s="238"/>
      <c r="M251" s="239" t="s">
        <v>19</v>
      </c>
      <c r="N251" s="240" t="s">
        <v>44</v>
      </c>
      <c r="O251" s="85"/>
      <c r="P251" s="222">
        <f>O251*H251</f>
        <v>0</v>
      </c>
      <c r="Q251" s="222">
        <v>0</v>
      </c>
      <c r="R251" s="222">
        <f>Q251*H251</f>
        <v>0</v>
      </c>
      <c r="S251" s="222">
        <v>0</v>
      </c>
      <c r="T251" s="223">
        <f>S251*H251</f>
        <v>0</v>
      </c>
      <c r="U251" s="39"/>
      <c r="V251" s="39"/>
      <c r="W251" s="39"/>
      <c r="X251" s="39"/>
      <c r="Y251" s="39"/>
      <c r="Z251" s="39"/>
      <c r="AA251" s="39"/>
      <c r="AB251" s="39"/>
      <c r="AC251" s="39"/>
      <c r="AD251" s="39"/>
      <c r="AE251" s="39"/>
      <c r="AR251" s="224" t="s">
        <v>364</v>
      </c>
      <c r="AT251" s="224" t="s">
        <v>241</v>
      </c>
      <c r="AU251" s="224" t="s">
        <v>82</v>
      </c>
      <c r="AY251" s="18" t="s">
        <v>244</v>
      </c>
      <c r="BE251" s="225">
        <f>IF(N251="základní",J251,0)</f>
        <v>0</v>
      </c>
      <c r="BF251" s="225">
        <f>IF(N251="snížená",J251,0)</f>
        <v>0</v>
      </c>
      <c r="BG251" s="225">
        <f>IF(N251="zákl. přenesená",J251,0)</f>
        <v>0</v>
      </c>
      <c r="BH251" s="225">
        <f>IF(N251="sníž. přenesená",J251,0)</f>
        <v>0</v>
      </c>
      <c r="BI251" s="225">
        <f>IF(N251="nulová",J251,0)</f>
        <v>0</v>
      </c>
      <c r="BJ251" s="18" t="s">
        <v>80</v>
      </c>
      <c r="BK251" s="225">
        <f>ROUND(I251*H251,2)</f>
        <v>0</v>
      </c>
      <c r="BL251" s="18" t="s">
        <v>279</v>
      </c>
      <c r="BM251" s="224" t="s">
        <v>5352</v>
      </c>
    </row>
    <row r="252" s="14" customFormat="1">
      <c r="A252" s="14"/>
      <c r="B252" s="253"/>
      <c r="C252" s="254"/>
      <c r="D252" s="241" t="s">
        <v>284</v>
      </c>
      <c r="E252" s="255" t="s">
        <v>19</v>
      </c>
      <c r="F252" s="256" t="s">
        <v>3153</v>
      </c>
      <c r="G252" s="254"/>
      <c r="H252" s="257">
        <v>6</v>
      </c>
      <c r="I252" s="258"/>
      <c r="J252" s="254"/>
      <c r="K252" s="254"/>
      <c r="L252" s="259"/>
      <c r="M252" s="260"/>
      <c r="N252" s="261"/>
      <c r="O252" s="261"/>
      <c r="P252" s="261"/>
      <c r="Q252" s="261"/>
      <c r="R252" s="261"/>
      <c r="S252" s="261"/>
      <c r="T252" s="262"/>
      <c r="U252" s="14"/>
      <c r="V252" s="14"/>
      <c r="W252" s="14"/>
      <c r="X252" s="14"/>
      <c r="Y252" s="14"/>
      <c r="Z252" s="14"/>
      <c r="AA252" s="14"/>
      <c r="AB252" s="14"/>
      <c r="AC252" s="14"/>
      <c r="AD252" s="14"/>
      <c r="AE252" s="14"/>
      <c r="AT252" s="263" t="s">
        <v>284</v>
      </c>
      <c r="AU252" s="263" t="s">
        <v>82</v>
      </c>
      <c r="AV252" s="14" t="s">
        <v>82</v>
      </c>
      <c r="AW252" s="14" t="s">
        <v>34</v>
      </c>
      <c r="AX252" s="14" t="s">
        <v>80</v>
      </c>
      <c r="AY252" s="263" t="s">
        <v>244</v>
      </c>
    </row>
    <row r="253" s="2" customFormat="1" ht="21.75" customHeight="1">
      <c r="A253" s="39"/>
      <c r="B253" s="40"/>
      <c r="C253" s="213" t="s">
        <v>1071</v>
      </c>
      <c r="D253" s="213" t="s">
        <v>247</v>
      </c>
      <c r="E253" s="214" t="s">
        <v>4586</v>
      </c>
      <c r="F253" s="215" t="s">
        <v>4587</v>
      </c>
      <c r="G253" s="216" t="s">
        <v>258</v>
      </c>
      <c r="H253" s="217">
        <v>6</v>
      </c>
      <c r="I253" s="218"/>
      <c r="J253" s="219">
        <f>ROUND(I253*H253,2)</f>
        <v>0</v>
      </c>
      <c r="K253" s="215" t="s">
        <v>359</v>
      </c>
      <c r="L253" s="45"/>
      <c r="M253" s="220" t="s">
        <v>19</v>
      </c>
      <c r="N253" s="221" t="s">
        <v>44</v>
      </c>
      <c r="O253" s="85"/>
      <c r="P253" s="222">
        <f>O253*H253</f>
        <v>0</v>
      </c>
      <c r="Q253" s="222">
        <v>0</v>
      </c>
      <c r="R253" s="222">
        <f>Q253*H253</f>
        <v>0</v>
      </c>
      <c r="S253" s="222">
        <v>0</v>
      </c>
      <c r="T253" s="223">
        <f>S253*H253</f>
        <v>0</v>
      </c>
      <c r="U253" s="39"/>
      <c r="V253" s="39"/>
      <c r="W253" s="39"/>
      <c r="X253" s="39"/>
      <c r="Y253" s="39"/>
      <c r="Z253" s="39"/>
      <c r="AA253" s="39"/>
      <c r="AB253" s="39"/>
      <c r="AC253" s="39"/>
      <c r="AD253" s="39"/>
      <c r="AE253" s="39"/>
      <c r="AR253" s="224" t="s">
        <v>252</v>
      </c>
      <c r="AT253" s="224" t="s">
        <v>247</v>
      </c>
      <c r="AU253" s="224" t="s">
        <v>82</v>
      </c>
      <c r="AY253" s="18" t="s">
        <v>244</v>
      </c>
      <c r="BE253" s="225">
        <f>IF(N253="základní",J253,0)</f>
        <v>0</v>
      </c>
      <c r="BF253" s="225">
        <f>IF(N253="snížená",J253,0)</f>
        <v>0</v>
      </c>
      <c r="BG253" s="225">
        <f>IF(N253="zákl. přenesená",J253,0)</f>
        <v>0</v>
      </c>
      <c r="BH253" s="225">
        <f>IF(N253="sníž. přenesená",J253,0)</f>
        <v>0</v>
      </c>
      <c r="BI253" s="225">
        <f>IF(N253="nulová",J253,0)</f>
        <v>0</v>
      </c>
      <c r="BJ253" s="18" t="s">
        <v>80</v>
      </c>
      <c r="BK253" s="225">
        <f>ROUND(I253*H253,2)</f>
        <v>0</v>
      </c>
      <c r="BL253" s="18" t="s">
        <v>252</v>
      </c>
      <c r="BM253" s="224" t="s">
        <v>5353</v>
      </c>
    </row>
    <row r="254" s="2" customFormat="1" ht="16.5" customHeight="1">
      <c r="A254" s="39"/>
      <c r="B254" s="40"/>
      <c r="C254" s="231" t="s">
        <v>1076</v>
      </c>
      <c r="D254" s="231" t="s">
        <v>241</v>
      </c>
      <c r="E254" s="232" t="s">
        <v>361</v>
      </c>
      <c r="F254" s="233" t="s">
        <v>362</v>
      </c>
      <c r="G254" s="234" t="s">
        <v>363</v>
      </c>
      <c r="H254" s="235">
        <v>0.34999999999999998</v>
      </c>
      <c r="I254" s="236"/>
      <c r="J254" s="237">
        <f>ROUND(I254*H254,2)</f>
        <v>0</v>
      </c>
      <c r="K254" s="233" t="s">
        <v>359</v>
      </c>
      <c r="L254" s="238"/>
      <c r="M254" s="239" t="s">
        <v>19</v>
      </c>
      <c r="N254" s="240" t="s">
        <v>44</v>
      </c>
      <c r="O254" s="85"/>
      <c r="P254" s="222">
        <f>O254*H254</f>
        <v>0</v>
      </c>
      <c r="Q254" s="222">
        <v>0</v>
      </c>
      <c r="R254" s="222">
        <f>Q254*H254</f>
        <v>0</v>
      </c>
      <c r="S254" s="222">
        <v>0</v>
      </c>
      <c r="T254" s="223">
        <f>S254*H254</f>
        <v>0</v>
      </c>
      <c r="U254" s="39"/>
      <c r="V254" s="39"/>
      <c r="W254" s="39"/>
      <c r="X254" s="39"/>
      <c r="Y254" s="39"/>
      <c r="Z254" s="39"/>
      <c r="AA254" s="39"/>
      <c r="AB254" s="39"/>
      <c r="AC254" s="39"/>
      <c r="AD254" s="39"/>
      <c r="AE254" s="39"/>
      <c r="AR254" s="224" t="s">
        <v>364</v>
      </c>
      <c r="AT254" s="224" t="s">
        <v>241</v>
      </c>
      <c r="AU254" s="224" t="s">
        <v>82</v>
      </c>
      <c r="AY254" s="18" t="s">
        <v>244</v>
      </c>
      <c r="BE254" s="225">
        <f>IF(N254="základní",J254,0)</f>
        <v>0</v>
      </c>
      <c r="BF254" s="225">
        <f>IF(N254="snížená",J254,0)</f>
        <v>0</v>
      </c>
      <c r="BG254" s="225">
        <f>IF(N254="zákl. přenesená",J254,0)</f>
        <v>0</v>
      </c>
      <c r="BH254" s="225">
        <f>IF(N254="sníž. přenesená",J254,0)</f>
        <v>0</v>
      </c>
      <c r="BI254" s="225">
        <f>IF(N254="nulová",J254,0)</f>
        <v>0</v>
      </c>
      <c r="BJ254" s="18" t="s">
        <v>80</v>
      </c>
      <c r="BK254" s="225">
        <f>ROUND(I254*H254,2)</f>
        <v>0</v>
      </c>
      <c r="BL254" s="18" t="s">
        <v>279</v>
      </c>
      <c r="BM254" s="224" t="s">
        <v>5354</v>
      </c>
    </row>
    <row r="255" s="2" customFormat="1" ht="16.5" customHeight="1">
      <c r="A255" s="39"/>
      <c r="B255" s="40"/>
      <c r="C255" s="213" t="s">
        <v>1081</v>
      </c>
      <c r="D255" s="213" t="s">
        <v>247</v>
      </c>
      <c r="E255" s="214" t="s">
        <v>357</v>
      </c>
      <c r="F255" s="215" t="s">
        <v>358</v>
      </c>
      <c r="G255" s="216" t="s">
        <v>258</v>
      </c>
      <c r="H255" s="217">
        <v>35</v>
      </c>
      <c r="I255" s="218"/>
      <c r="J255" s="219">
        <f>ROUND(I255*H255,2)</f>
        <v>0</v>
      </c>
      <c r="K255" s="215" t="s">
        <v>359</v>
      </c>
      <c r="L255" s="45"/>
      <c r="M255" s="220" t="s">
        <v>19</v>
      </c>
      <c r="N255" s="221" t="s">
        <v>44</v>
      </c>
      <c r="O255" s="85"/>
      <c r="P255" s="222">
        <f>O255*H255</f>
        <v>0</v>
      </c>
      <c r="Q255" s="222">
        <v>0</v>
      </c>
      <c r="R255" s="222">
        <f>Q255*H255</f>
        <v>0</v>
      </c>
      <c r="S255" s="222">
        <v>0</v>
      </c>
      <c r="T255" s="223">
        <f>S255*H255</f>
        <v>0</v>
      </c>
      <c r="U255" s="39"/>
      <c r="V255" s="39"/>
      <c r="W255" s="39"/>
      <c r="X255" s="39"/>
      <c r="Y255" s="39"/>
      <c r="Z255" s="39"/>
      <c r="AA255" s="39"/>
      <c r="AB255" s="39"/>
      <c r="AC255" s="39"/>
      <c r="AD255" s="39"/>
      <c r="AE255" s="39"/>
      <c r="AR255" s="224" t="s">
        <v>80</v>
      </c>
      <c r="AT255" s="224" t="s">
        <v>247</v>
      </c>
      <c r="AU255" s="224" t="s">
        <v>82</v>
      </c>
      <c r="AY255" s="18" t="s">
        <v>244</v>
      </c>
      <c r="BE255" s="225">
        <f>IF(N255="základní",J255,0)</f>
        <v>0</v>
      </c>
      <c r="BF255" s="225">
        <f>IF(N255="snížená",J255,0)</f>
        <v>0</v>
      </c>
      <c r="BG255" s="225">
        <f>IF(N255="zákl. přenesená",J255,0)</f>
        <v>0</v>
      </c>
      <c r="BH255" s="225">
        <f>IF(N255="sníž. přenesená",J255,0)</f>
        <v>0</v>
      </c>
      <c r="BI255" s="225">
        <f>IF(N255="nulová",J255,0)</f>
        <v>0</v>
      </c>
      <c r="BJ255" s="18" t="s">
        <v>80</v>
      </c>
      <c r="BK255" s="225">
        <f>ROUND(I255*H255,2)</f>
        <v>0</v>
      </c>
      <c r="BL255" s="18" t="s">
        <v>80</v>
      </c>
      <c r="BM255" s="224" t="s">
        <v>5355</v>
      </c>
    </row>
    <row r="256" s="12" customFormat="1" ht="25.92" customHeight="1">
      <c r="A256" s="12"/>
      <c r="B256" s="197"/>
      <c r="C256" s="198"/>
      <c r="D256" s="199" t="s">
        <v>72</v>
      </c>
      <c r="E256" s="200" t="s">
        <v>572</v>
      </c>
      <c r="F256" s="200" t="s">
        <v>3331</v>
      </c>
      <c r="G256" s="198"/>
      <c r="H256" s="198"/>
      <c r="I256" s="201"/>
      <c r="J256" s="202">
        <f>BK256</f>
        <v>0</v>
      </c>
      <c r="K256" s="198"/>
      <c r="L256" s="203"/>
      <c r="M256" s="204"/>
      <c r="N256" s="205"/>
      <c r="O256" s="205"/>
      <c r="P256" s="206">
        <f>SUM(P257:P259)</f>
        <v>0</v>
      </c>
      <c r="Q256" s="205"/>
      <c r="R256" s="206">
        <f>SUM(R257:R259)</f>
        <v>0</v>
      </c>
      <c r="S256" s="205"/>
      <c r="T256" s="207">
        <f>SUM(T257:T259)</f>
        <v>0</v>
      </c>
      <c r="U256" s="12"/>
      <c r="V256" s="12"/>
      <c r="W256" s="12"/>
      <c r="X256" s="12"/>
      <c r="Y256" s="12"/>
      <c r="Z256" s="12"/>
      <c r="AA256" s="12"/>
      <c r="AB256" s="12"/>
      <c r="AC256" s="12"/>
      <c r="AD256" s="12"/>
      <c r="AE256" s="12"/>
      <c r="AR256" s="208" t="s">
        <v>80</v>
      </c>
      <c r="AT256" s="209" t="s">
        <v>72</v>
      </c>
      <c r="AU256" s="209" t="s">
        <v>73</v>
      </c>
      <c r="AY256" s="208" t="s">
        <v>244</v>
      </c>
      <c r="BK256" s="210">
        <f>SUM(BK257:BK259)</f>
        <v>0</v>
      </c>
    </row>
    <row r="257" s="2" customFormat="1" ht="24.15" customHeight="1">
      <c r="A257" s="39"/>
      <c r="B257" s="40"/>
      <c r="C257" s="213" t="s">
        <v>1086</v>
      </c>
      <c r="D257" s="213" t="s">
        <v>247</v>
      </c>
      <c r="E257" s="214" t="s">
        <v>2031</v>
      </c>
      <c r="F257" s="215" t="s">
        <v>2032</v>
      </c>
      <c r="G257" s="216" t="s">
        <v>611</v>
      </c>
      <c r="H257" s="217">
        <v>72</v>
      </c>
      <c r="I257" s="218"/>
      <c r="J257" s="219">
        <f>ROUND(I257*H257,2)</f>
        <v>0</v>
      </c>
      <c r="K257" s="215" t="s">
        <v>359</v>
      </c>
      <c r="L257" s="45"/>
      <c r="M257" s="220" t="s">
        <v>19</v>
      </c>
      <c r="N257" s="221" t="s">
        <v>44</v>
      </c>
      <c r="O257" s="85"/>
      <c r="P257" s="222">
        <f>O257*H257</f>
        <v>0</v>
      </c>
      <c r="Q257" s="222">
        <v>0</v>
      </c>
      <c r="R257" s="222">
        <f>Q257*H257</f>
        <v>0</v>
      </c>
      <c r="S257" s="222">
        <v>0</v>
      </c>
      <c r="T257" s="223">
        <f>S257*H257</f>
        <v>0</v>
      </c>
      <c r="U257" s="39"/>
      <c r="V257" s="39"/>
      <c r="W257" s="39"/>
      <c r="X257" s="39"/>
      <c r="Y257" s="39"/>
      <c r="Z257" s="39"/>
      <c r="AA257" s="39"/>
      <c r="AB257" s="39"/>
      <c r="AC257" s="39"/>
      <c r="AD257" s="39"/>
      <c r="AE257" s="39"/>
      <c r="AR257" s="224" t="s">
        <v>391</v>
      </c>
      <c r="AT257" s="224" t="s">
        <v>247</v>
      </c>
      <c r="AU257" s="224" t="s">
        <v>80</v>
      </c>
      <c r="AY257" s="18" t="s">
        <v>244</v>
      </c>
      <c r="BE257" s="225">
        <f>IF(N257="základní",J257,0)</f>
        <v>0</v>
      </c>
      <c r="BF257" s="225">
        <f>IF(N257="snížená",J257,0)</f>
        <v>0</v>
      </c>
      <c r="BG257" s="225">
        <f>IF(N257="zákl. přenesená",J257,0)</f>
        <v>0</v>
      </c>
      <c r="BH257" s="225">
        <f>IF(N257="sníž. přenesená",J257,0)</f>
        <v>0</v>
      </c>
      <c r="BI257" s="225">
        <f>IF(N257="nulová",J257,0)</f>
        <v>0</v>
      </c>
      <c r="BJ257" s="18" t="s">
        <v>80</v>
      </c>
      <c r="BK257" s="225">
        <f>ROUND(I257*H257,2)</f>
        <v>0</v>
      </c>
      <c r="BL257" s="18" t="s">
        <v>391</v>
      </c>
      <c r="BM257" s="224" t="s">
        <v>5356</v>
      </c>
    </row>
    <row r="258" s="2" customFormat="1">
      <c r="A258" s="39"/>
      <c r="B258" s="40"/>
      <c r="C258" s="41"/>
      <c r="D258" s="241" t="s">
        <v>282</v>
      </c>
      <c r="E258" s="41"/>
      <c r="F258" s="242" t="s">
        <v>4916</v>
      </c>
      <c r="G258" s="41"/>
      <c r="H258" s="41"/>
      <c r="I258" s="228"/>
      <c r="J258" s="41"/>
      <c r="K258" s="41"/>
      <c r="L258" s="45"/>
      <c r="M258" s="229"/>
      <c r="N258" s="230"/>
      <c r="O258" s="85"/>
      <c r="P258" s="85"/>
      <c r="Q258" s="85"/>
      <c r="R258" s="85"/>
      <c r="S258" s="85"/>
      <c r="T258" s="86"/>
      <c r="U258" s="39"/>
      <c r="V258" s="39"/>
      <c r="W258" s="39"/>
      <c r="X258" s="39"/>
      <c r="Y258" s="39"/>
      <c r="Z258" s="39"/>
      <c r="AA258" s="39"/>
      <c r="AB258" s="39"/>
      <c r="AC258" s="39"/>
      <c r="AD258" s="39"/>
      <c r="AE258" s="39"/>
      <c r="AT258" s="18" t="s">
        <v>282</v>
      </c>
      <c r="AU258" s="18" t="s">
        <v>80</v>
      </c>
    </row>
    <row r="259" s="2" customFormat="1" ht="21.75" customHeight="1">
      <c r="A259" s="39"/>
      <c r="B259" s="40"/>
      <c r="C259" s="213" t="s">
        <v>1091</v>
      </c>
      <c r="D259" s="213" t="s">
        <v>247</v>
      </c>
      <c r="E259" s="214" t="s">
        <v>609</v>
      </c>
      <c r="F259" s="215" t="s">
        <v>610</v>
      </c>
      <c r="G259" s="216" t="s">
        <v>611</v>
      </c>
      <c r="H259" s="217">
        <v>16</v>
      </c>
      <c r="I259" s="218"/>
      <c r="J259" s="219">
        <f>ROUND(I259*H259,2)</f>
        <v>0</v>
      </c>
      <c r="K259" s="215" t="s">
        <v>359</v>
      </c>
      <c r="L259" s="45"/>
      <c r="M259" s="220" t="s">
        <v>19</v>
      </c>
      <c r="N259" s="221" t="s">
        <v>44</v>
      </c>
      <c r="O259" s="85"/>
      <c r="P259" s="222">
        <f>O259*H259</f>
        <v>0</v>
      </c>
      <c r="Q259" s="222">
        <v>0</v>
      </c>
      <c r="R259" s="222">
        <f>Q259*H259</f>
        <v>0</v>
      </c>
      <c r="S259" s="222">
        <v>0</v>
      </c>
      <c r="T259" s="223">
        <f>S259*H259</f>
        <v>0</v>
      </c>
      <c r="U259" s="39"/>
      <c r="V259" s="39"/>
      <c r="W259" s="39"/>
      <c r="X259" s="39"/>
      <c r="Y259" s="39"/>
      <c r="Z259" s="39"/>
      <c r="AA259" s="39"/>
      <c r="AB259" s="39"/>
      <c r="AC259" s="39"/>
      <c r="AD259" s="39"/>
      <c r="AE259" s="39"/>
      <c r="AR259" s="224" t="s">
        <v>391</v>
      </c>
      <c r="AT259" s="224" t="s">
        <v>247</v>
      </c>
      <c r="AU259" s="224" t="s">
        <v>80</v>
      </c>
      <c r="AY259" s="18" t="s">
        <v>244</v>
      </c>
      <c r="BE259" s="225">
        <f>IF(N259="základní",J259,0)</f>
        <v>0</v>
      </c>
      <c r="BF259" s="225">
        <f>IF(N259="snížená",J259,0)</f>
        <v>0</v>
      </c>
      <c r="BG259" s="225">
        <f>IF(N259="zákl. přenesená",J259,0)</f>
        <v>0</v>
      </c>
      <c r="BH259" s="225">
        <f>IF(N259="sníž. přenesená",J259,0)</f>
        <v>0</v>
      </c>
      <c r="BI259" s="225">
        <f>IF(N259="nulová",J259,0)</f>
        <v>0</v>
      </c>
      <c r="BJ259" s="18" t="s">
        <v>80</v>
      </c>
      <c r="BK259" s="225">
        <f>ROUND(I259*H259,2)</f>
        <v>0</v>
      </c>
      <c r="BL259" s="18" t="s">
        <v>391</v>
      </c>
      <c r="BM259" s="224" t="s">
        <v>5357</v>
      </c>
    </row>
    <row r="260" s="12" customFormat="1" ht="25.92" customHeight="1">
      <c r="A260" s="12"/>
      <c r="B260" s="197"/>
      <c r="C260" s="198"/>
      <c r="D260" s="199" t="s">
        <v>72</v>
      </c>
      <c r="E260" s="200" t="s">
        <v>606</v>
      </c>
      <c r="F260" s="200" t="s">
        <v>607</v>
      </c>
      <c r="G260" s="198"/>
      <c r="H260" s="198"/>
      <c r="I260" s="201"/>
      <c r="J260" s="202">
        <f>BK260</f>
        <v>0</v>
      </c>
      <c r="K260" s="198"/>
      <c r="L260" s="203"/>
      <c r="M260" s="204"/>
      <c r="N260" s="205"/>
      <c r="O260" s="205"/>
      <c r="P260" s="206">
        <f>SUM(P261:P264)</f>
        <v>0</v>
      </c>
      <c r="Q260" s="205"/>
      <c r="R260" s="206">
        <f>SUM(R261:R264)</f>
        <v>0</v>
      </c>
      <c r="S260" s="205"/>
      <c r="T260" s="207">
        <f>SUM(T261:T264)</f>
        <v>0</v>
      </c>
      <c r="U260" s="12"/>
      <c r="V260" s="12"/>
      <c r="W260" s="12"/>
      <c r="X260" s="12"/>
      <c r="Y260" s="12"/>
      <c r="Z260" s="12"/>
      <c r="AA260" s="12"/>
      <c r="AB260" s="12"/>
      <c r="AC260" s="12"/>
      <c r="AD260" s="12"/>
      <c r="AE260" s="12"/>
      <c r="AR260" s="208" t="s">
        <v>264</v>
      </c>
      <c r="AT260" s="209" t="s">
        <v>72</v>
      </c>
      <c r="AU260" s="209" t="s">
        <v>73</v>
      </c>
      <c r="AY260" s="208" t="s">
        <v>244</v>
      </c>
      <c r="BK260" s="210">
        <f>SUM(BK261:BK264)</f>
        <v>0</v>
      </c>
    </row>
    <row r="261" s="2" customFormat="1" ht="24.15" customHeight="1">
      <c r="A261" s="39"/>
      <c r="B261" s="40"/>
      <c r="C261" s="213" t="s">
        <v>1093</v>
      </c>
      <c r="D261" s="213" t="s">
        <v>247</v>
      </c>
      <c r="E261" s="214" t="s">
        <v>5358</v>
      </c>
      <c r="F261" s="215" t="s">
        <v>5359</v>
      </c>
      <c r="G261" s="216" t="s">
        <v>258</v>
      </c>
      <c r="H261" s="217">
        <v>2</v>
      </c>
      <c r="I261" s="218"/>
      <c r="J261" s="219">
        <f>ROUND(I261*H261,2)</f>
        <v>0</v>
      </c>
      <c r="K261" s="215" t="s">
        <v>359</v>
      </c>
      <c r="L261" s="45"/>
      <c r="M261" s="220" t="s">
        <v>19</v>
      </c>
      <c r="N261" s="221" t="s">
        <v>44</v>
      </c>
      <c r="O261" s="85"/>
      <c r="P261" s="222">
        <f>O261*H261</f>
        <v>0</v>
      </c>
      <c r="Q261" s="222">
        <v>0</v>
      </c>
      <c r="R261" s="222">
        <f>Q261*H261</f>
        <v>0</v>
      </c>
      <c r="S261" s="222">
        <v>0</v>
      </c>
      <c r="T261" s="223">
        <f>S261*H261</f>
        <v>0</v>
      </c>
      <c r="U261" s="39"/>
      <c r="V261" s="39"/>
      <c r="W261" s="39"/>
      <c r="X261" s="39"/>
      <c r="Y261" s="39"/>
      <c r="Z261" s="39"/>
      <c r="AA261" s="39"/>
      <c r="AB261" s="39"/>
      <c r="AC261" s="39"/>
      <c r="AD261" s="39"/>
      <c r="AE261" s="39"/>
      <c r="AR261" s="224" t="s">
        <v>80</v>
      </c>
      <c r="AT261" s="224" t="s">
        <v>247</v>
      </c>
      <c r="AU261" s="224" t="s">
        <v>80</v>
      </c>
      <c r="AY261" s="18" t="s">
        <v>244</v>
      </c>
      <c r="BE261" s="225">
        <f>IF(N261="základní",J261,0)</f>
        <v>0</v>
      </c>
      <c r="BF261" s="225">
        <f>IF(N261="snížená",J261,0)</f>
        <v>0</v>
      </c>
      <c r="BG261" s="225">
        <f>IF(N261="zákl. přenesená",J261,0)</f>
        <v>0</v>
      </c>
      <c r="BH261" s="225">
        <f>IF(N261="sníž. přenesená",J261,0)</f>
        <v>0</v>
      </c>
      <c r="BI261" s="225">
        <f>IF(N261="nulová",J261,0)</f>
        <v>0</v>
      </c>
      <c r="BJ261" s="18" t="s">
        <v>80</v>
      </c>
      <c r="BK261" s="225">
        <f>ROUND(I261*H261,2)</f>
        <v>0</v>
      </c>
      <c r="BL261" s="18" t="s">
        <v>80</v>
      </c>
      <c r="BM261" s="224" t="s">
        <v>5360</v>
      </c>
    </row>
    <row r="262" s="2" customFormat="1" ht="16.5" customHeight="1">
      <c r="A262" s="39"/>
      <c r="B262" s="40"/>
      <c r="C262" s="213" t="s">
        <v>1095</v>
      </c>
      <c r="D262" s="213" t="s">
        <v>247</v>
      </c>
      <c r="E262" s="214" t="s">
        <v>5361</v>
      </c>
      <c r="F262" s="215" t="s">
        <v>5362</v>
      </c>
      <c r="G262" s="216" t="s">
        <v>258</v>
      </c>
      <c r="H262" s="217">
        <v>2</v>
      </c>
      <c r="I262" s="218"/>
      <c r="J262" s="219">
        <f>ROUND(I262*H262,2)</f>
        <v>0</v>
      </c>
      <c r="K262" s="215" t="s">
        <v>359</v>
      </c>
      <c r="L262" s="45"/>
      <c r="M262" s="220" t="s">
        <v>19</v>
      </c>
      <c r="N262" s="221" t="s">
        <v>44</v>
      </c>
      <c r="O262" s="85"/>
      <c r="P262" s="222">
        <f>O262*H262</f>
        <v>0</v>
      </c>
      <c r="Q262" s="222">
        <v>0</v>
      </c>
      <c r="R262" s="222">
        <f>Q262*H262</f>
        <v>0</v>
      </c>
      <c r="S262" s="222">
        <v>0</v>
      </c>
      <c r="T262" s="223">
        <f>S262*H262</f>
        <v>0</v>
      </c>
      <c r="U262" s="39"/>
      <c r="V262" s="39"/>
      <c r="W262" s="39"/>
      <c r="X262" s="39"/>
      <c r="Y262" s="39"/>
      <c r="Z262" s="39"/>
      <c r="AA262" s="39"/>
      <c r="AB262" s="39"/>
      <c r="AC262" s="39"/>
      <c r="AD262" s="39"/>
      <c r="AE262" s="39"/>
      <c r="AR262" s="224" t="s">
        <v>80</v>
      </c>
      <c r="AT262" s="224" t="s">
        <v>247</v>
      </c>
      <c r="AU262" s="224" t="s">
        <v>80</v>
      </c>
      <c r="AY262" s="18" t="s">
        <v>244</v>
      </c>
      <c r="BE262" s="225">
        <f>IF(N262="základní",J262,0)</f>
        <v>0</v>
      </c>
      <c r="BF262" s="225">
        <f>IF(N262="snížená",J262,0)</f>
        <v>0</v>
      </c>
      <c r="BG262" s="225">
        <f>IF(N262="zákl. přenesená",J262,0)</f>
        <v>0</v>
      </c>
      <c r="BH262" s="225">
        <f>IF(N262="sníž. přenesená",J262,0)</f>
        <v>0</v>
      </c>
      <c r="BI262" s="225">
        <f>IF(N262="nulová",J262,0)</f>
        <v>0</v>
      </c>
      <c r="BJ262" s="18" t="s">
        <v>80</v>
      </c>
      <c r="BK262" s="225">
        <f>ROUND(I262*H262,2)</f>
        <v>0</v>
      </c>
      <c r="BL262" s="18" t="s">
        <v>80</v>
      </c>
      <c r="BM262" s="224" t="s">
        <v>5363</v>
      </c>
    </row>
    <row r="263" s="2" customFormat="1" ht="24.15" customHeight="1">
      <c r="A263" s="39"/>
      <c r="B263" s="40"/>
      <c r="C263" s="213" t="s">
        <v>1099</v>
      </c>
      <c r="D263" s="213" t="s">
        <v>247</v>
      </c>
      <c r="E263" s="214" t="s">
        <v>5364</v>
      </c>
      <c r="F263" s="215" t="s">
        <v>5365</v>
      </c>
      <c r="G263" s="216" t="s">
        <v>258</v>
      </c>
      <c r="H263" s="217">
        <v>3</v>
      </c>
      <c r="I263" s="218"/>
      <c r="J263" s="219">
        <f>ROUND(I263*H263,2)</f>
        <v>0</v>
      </c>
      <c r="K263" s="215" t="s">
        <v>359</v>
      </c>
      <c r="L263" s="45"/>
      <c r="M263" s="220" t="s">
        <v>19</v>
      </c>
      <c r="N263" s="221" t="s">
        <v>44</v>
      </c>
      <c r="O263" s="85"/>
      <c r="P263" s="222">
        <f>O263*H263</f>
        <v>0</v>
      </c>
      <c r="Q263" s="222">
        <v>0</v>
      </c>
      <c r="R263" s="222">
        <f>Q263*H263</f>
        <v>0</v>
      </c>
      <c r="S263" s="222">
        <v>0</v>
      </c>
      <c r="T263" s="223">
        <f>S263*H263</f>
        <v>0</v>
      </c>
      <c r="U263" s="39"/>
      <c r="V263" s="39"/>
      <c r="W263" s="39"/>
      <c r="X263" s="39"/>
      <c r="Y263" s="39"/>
      <c r="Z263" s="39"/>
      <c r="AA263" s="39"/>
      <c r="AB263" s="39"/>
      <c r="AC263" s="39"/>
      <c r="AD263" s="39"/>
      <c r="AE263" s="39"/>
      <c r="AR263" s="224" t="s">
        <v>80</v>
      </c>
      <c r="AT263" s="224" t="s">
        <v>247</v>
      </c>
      <c r="AU263" s="224" t="s">
        <v>80</v>
      </c>
      <c r="AY263" s="18" t="s">
        <v>244</v>
      </c>
      <c r="BE263" s="225">
        <f>IF(N263="základní",J263,0)</f>
        <v>0</v>
      </c>
      <c r="BF263" s="225">
        <f>IF(N263="snížená",J263,0)</f>
        <v>0</v>
      </c>
      <c r="BG263" s="225">
        <f>IF(N263="zákl. přenesená",J263,0)</f>
        <v>0</v>
      </c>
      <c r="BH263" s="225">
        <f>IF(N263="sníž. přenesená",J263,0)</f>
        <v>0</v>
      </c>
      <c r="BI263" s="225">
        <f>IF(N263="nulová",J263,0)</f>
        <v>0</v>
      </c>
      <c r="BJ263" s="18" t="s">
        <v>80</v>
      </c>
      <c r="BK263" s="225">
        <f>ROUND(I263*H263,2)</f>
        <v>0</v>
      </c>
      <c r="BL263" s="18" t="s">
        <v>80</v>
      </c>
      <c r="BM263" s="224" t="s">
        <v>5366</v>
      </c>
    </row>
    <row r="264" s="2" customFormat="1">
      <c r="A264" s="39"/>
      <c r="B264" s="40"/>
      <c r="C264" s="41"/>
      <c r="D264" s="241" t="s">
        <v>282</v>
      </c>
      <c r="E264" s="41"/>
      <c r="F264" s="242" t="s">
        <v>5367</v>
      </c>
      <c r="G264" s="41"/>
      <c r="H264" s="41"/>
      <c r="I264" s="228"/>
      <c r="J264" s="41"/>
      <c r="K264" s="41"/>
      <c r="L264" s="45"/>
      <c r="M264" s="284"/>
      <c r="N264" s="285"/>
      <c r="O264" s="280"/>
      <c r="P264" s="280"/>
      <c r="Q264" s="280"/>
      <c r="R264" s="280"/>
      <c r="S264" s="280"/>
      <c r="T264" s="286"/>
      <c r="U264" s="39"/>
      <c r="V264" s="39"/>
      <c r="W264" s="39"/>
      <c r="X264" s="39"/>
      <c r="Y264" s="39"/>
      <c r="Z264" s="39"/>
      <c r="AA264" s="39"/>
      <c r="AB264" s="39"/>
      <c r="AC264" s="39"/>
      <c r="AD264" s="39"/>
      <c r="AE264" s="39"/>
      <c r="AT264" s="18" t="s">
        <v>282</v>
      </c>
      <c r="AU264" s="18" t="s">
        <v>80</v>
      </c>
    </row>
    <row r="265" s="2" customFormat="1" ht="6.96" customHeight="1">
      <c r="A265" s="39"/>
      <c r="B265" s="60"/>
      <c r="C265" s="61"/>
      <c r="D265" s="61"/>
      <c r="E265" s="61"/>
      <c r="F265" s="61"/>
      <c r="G265" s="61"/>
      <c r="H265" s="61"/>
      <c r="I265" s="61"/>
      <c r="J265" s="61"/>
      <c r="K265" s="61"/>
      <c r="L265" s="45"/>
      <c r="M265" s="39"/>
      <c r="O265" s="39"/>
      <c r="P265" s="39"/>
      <c r="Q265" s="39"/>
      <c r="R265" s="39"/>
      <c r="S265" s="39"/>
      <c r="T265" s="39"/>
      <c r="U265" s="39"/>
      <c r="V265" s="39"/>
      <c r="W265" s="39"/>
      <c r="X265" s="39"/>
      <c r="Y265" s="39"/>
      <c r="Z265" s="39"/>
      <c r="AA265" s="39"/>
      <c r="AB265" s="39"/>
      <c r="AC265" s="39"/>
      <c r="AD265" s="39"/>
      <c r="AE265" s="39"/>
    </row>
  </sheetData>
  <sheetProtection sheet="1" autoFilter="0" formatColumns="0" formatRows="0" objects="1" scenarios="1" spinCount="100000" saltValue="YYeqxGSrPXtQWpwn98uO6J00A5foVBu+y/clNWJi3TwoxhEuxz8HD+NSmdu6Isq574gQUJyCUxeyaa3DH9xeJg==" hashValue="YfcxeSIB5WqCR9ImW0agZ2xd4M4i2/qlIX+rz2oLOT+BltGNiWd2D32nnjBhSkj/d5ASESV9WcoMs2vPVI4mfg==" algorithmName="SHA-512" password="CC35"/>
  <autoFilter ref="C93:K264"/>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206</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5138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ROUND(J90,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ROUND((SUM(BE90:BE163)),  2)</f>
        <v>0</v>
      </c>
      <c r="G35" s="39"/>
      <c r="H35" s="39"/>
      <c r="I35" s="158">
        <v>0.20999999999999999</v>
      </c>
      <c r="J35" s="157">
        <f>ROUND(((SUM(BE90:BE163))*I35),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ROUND((SUM(BF90:BF163)),  2)</f>
        <v>0</v>
      </c>
      <c r="G36" s="39"/>
      <c r="H36" s="39"/>
      <c r="I36" s="158">
        <v>0.12</v>
      </c>
      <c r="J36" s="157">
        <f>ROUND(((SUM(BF90:BF163))*I36),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ROUND((SUM(BG90:BG163)),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ROUND((SUM(BH90:BH163)),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ROUND((SUM(BI90:BI163)),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5138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J90</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4451</v>
      </c>
      <c r="E64" s="178"/>
      <c r="F64" s="178"/>
      <c r="G64" s="178"/>
      <c r="H64" s="178"/>
      <c r="I64" s="178"/>
      <c r="J64" s="179">
        <f>J91</f>
        <v>0</v>
      </c>
      <c r="K64" s="176"/>
      <c r="L64" s="180"/>
      <c r="S64" s="9"/>
      <c r="T64" s="9"/>
      <c r="U64" s="9"/>
      <c r="V64" s="9"/>
      <c r="W64" s="9"/>
      <c r="X64" s="9"/>
      <c r="Y64" s="9"/>
      <c r="Z64" s="9"/>
      <c r="AA64" s="9"/>
      <c r="AB64" s="9"/>
      <c r="AC64" s="9"/>
      <c r="AD64" s="9"/>
      <c r="AE64" s="9"/>
    </row>
    <row r="65" hidden="1" s="10" customFormat="1" ht="19.92" customHeight="1">
      <c r="A65" s="10"/>
      <c r="B65" s="181"/>
      <c r="C65" s="126"/>
      <c r="D65" s="182" t="s">
        <v>4452</v>
      </c>
      <c r="E65" s="183"/>
      <c r="F65" s="183"/>
      <c r="G65" s="183"/>
      <c r="H65" s="183"/>
      <c r="I65" s="183"/>
      <c r="J65" s="184">
        <f>J92</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4453</v>
      </c>
      <c r="E66" s="183"/>
      <c r="F66" s="183"/>
      <c r="G66" s="183"/>
      <c r="H66" s="183"/>
      <c r="I66" s="183"/>
      <c r="J66" s="184">
        <f>J120</f>
        <v>0</v>
      </c>
      <c r="K66" s="126"/>
      <c r="L66" s="185"/>
      <c r="S66" s="10"/>
      <c r="T66" s="10"/>
      <c r="U66" s="10"/>
      <c r="V66" s="10"/>
      <c r="W66" s="10"/>
      <c r="X66" s="10"/>
      <c r="Y66" s="10"/>
      <c r="Z66" s="10"/>
      <c r="AA66" s="10"/>
      <c r="AB66" s="10"/>
      <c r="AC66" s="10"/>
      <c r="AD66" s="10"/>
      <c r="AE66" s="10"/>
    </row>
    <row r="67" hidden="1" s="9" customFormat="1" ht="24.96" customHeight="1">
      <c r="A67" s="9"/>
      <c r="B67" s="175"/>
      <c r="C67" s="176"/>
      <c r="D67" s="177" t="s">
        <v>622</v>
      </c>
      <c r="E67" s="178"/>
      <c r="F67" s="178"/>
      <c r="G67" s="178"/>
      <c r="H67" s="178"/>
      <c r="I67" s="178"/>
      <c r="J67" s="179">
        <f>J160</f>
        <v>0</v>
      </c>
      <c r="K67" s="176"/>
      <c r="L67" s="180"/>
      <c r="S67" s="9"/>
      <c r="T67" s="9"/>
      <c r="U67" s="9"/>
      <c r="V67" s="9"/>
      <c r="W67" s="9"/>
      <c r="X67" s="9"/>
      <c r="Y67" s="9"/>
      <c r="Z67" s="9"/>
      <c r="AA67" s="9"/>
      <c r="AB67" s="9"/>
      <c r="AC67" s="9"/>
      <c r="AD67" s="9"/>
      <c r="AE67" s="9"/>
    </row>
    <row r="68" hidden="1" s="10" customFormat="1" ht="19.92" customHeight="1">
      <c r="A68" s="10"/>
      <c r="B68" s="181"/>
      <c r="C68" s="126"/>
      <c r="D68" s="182" t="s">
        <v>3377</v>
      </c>
      <c r="E68" s="183"/>
      <c r="F68" s="183"/>
      <c r="G68" s="183"/>
      <c r="H68" s="183"/>
      <c r="I68" s="183"/>
      <c r="J68" s="184">
        <f>J161</f>
        <v>0</v>
      </c>
      <c r="K68" s="126"/>
      <c r="L68" s="185"/>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5"/>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5"/>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5"/>
      <c r="S74" s="39"/>
      <c r="T74" s="39"/>
      <c r="U74" s="39"/>
      <c r="V74" s="39"/>
      <c r="W74" s="39"/>
      <c r="X74" s="39"/>
      <c r="Y74" s="39"/>
      <c r="Z74" s="39"/>
      <c r="AA74" s="39"/>
      <c r="AB74" s="39"/>
      <c r="AC74" s="39"/>
      <c r="AD74" s="39"/>
      <c r="AE74" s="39"/>
    </row>
    <row r="75" s="2" customFormat="1" ht="24.96" customHeight="1">
      <c r="A75" s="39"/>
      <c r="B75" s="40"/>
      <c r="C75" s="24" t="s">
        <v>228</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170" t="str">
        <f>E7</f>
        <v>Oprava zabezpečovacího zařízení v ŽST Doudleby n. O.</v>
      </c>
      <c r="F78" s="33"/>
      <c r="G78" s="33"/>
      <c r="H78" s="33"/>
      <c r="I78" s="41"/>
      <c r="J78" s="41"/>
      <c r="K78" s="41"/>
      <c r="L78" s="145"/>
      <c r="S78" s="39"/>
      <c r="T78" s="39"/>
      <c r="U78" s="39"/>
      <c r="V78" s="39"/>
      <c r="W78" s="39"/>
      <c r="X78" s="39"/>
      <c r="Y78" s="39"/>
      <c r="Z78" s="39"/>
      <c r="AA78" s="39"/>
      <c r="AB78" s="39"/>
      <c r="AC78" s="39"/>
      <c r="AD78" s="39"/>
      <c r="AE78" s="39"/>
    </row>
    <row r="79" s="1" customFormat="1" ht="12" customHeight="1">
      <c r="B79" s="22"/>
      <c r="C79" s="33" t="s">
        <v>217</v>
      </c>
      <c r="D79" s="23"/>
      <c r="E79" s="23"/>
      <c r="F79" s="23"/>
      <c r="G79" s="23"/>
      <c r="H79" s="23"/>
      <c r="I79" s="23"/>
      <c r="J79" s="23"/>
      <c r="K79" s="23"/>
      <c r="L79" s="21"/>
    </row>
    <row r="80" s="2" customFormat="1" ht="16.5" customHeight="1">
      <c r="A80" s="39"/>
      <c r="B80" s="40"/>
      <c r="C80" s="41"/>
      <c r="D80" s="41"/>
      <c r="E80" s="170" t="s">
        <v>5138</v>
      </c>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219</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70" t="str">
        <f>E11</f>
        <v>R02 - Stavební část</v>
      </c>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ŽST Doudleby nad Orlicí</v>
      </c>
      <c r="G84" s="41"/>
      <c r="H84" s="41"/>
      <c r="I84" s="33" t="s">
        <v>23</v>
      </c>
      <c r="J84" s="73" t="str">
        <f>IF(J14="","",J14)</f>
        <v>23. 6. 2026</v>
      </c>
      <c r="K84" s="41"/>
      <c r="L84" s="145"/>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Správa železnic, státní organizace, OŘ HK</v>
      </c>
      <c r="G86" s="41"/>
      <c r="H86" s="41"/>
      <c r="I86" s="33" t="s">
        <v>31</v>
      </c>
      <c r="J86" s="37" t="str">
        <f>E23</f>
        <v>Signal Projekt, s.r.o.</v>
      </c>
      <c r="K86" s="41"/>
      <c r="L86" s="145"/>
      <c r="S86" s="39"/>
      <c r="T86" s="39"/>
      <c r="U86" s="39"/>
      <c r="V86" s="39"/>
      <c r="W86" s="39"/>
      <c r="X86" s="39"/>
      <c r="Y86" s="39"/>
      <c r="Z86" s="39"/>
      <c r="AA86" s="39"/>
      <c r="AB86" s="39"/>
      <c r="AC86" s="39"/>
      <c r="AD86" s="39"/>
      <c r="AE86" s="39"/>
    </row>
    <row r="87" s="2" customFormat="1" ht="15.15" customHeight="1">
      <c r="A87" s="39"/>
      <c r="B87" s="40"/>
      <c r="C87" s="33" t="s">
        <v>29</v>
      </c>
      <c r="D87" s="41"/>
      <c r="E87" s="41"/>
      <c r="F87" s="28" t="str">
        <f>IF(E20="","",E20)</f>
        <v>Vyplň údaj</v>
      </c>
      <c r="G87" s="41"/>
      <c r="H87" s="41"/>
      <c r="I87" s="33" t="s">
        <v>35</v>
      </c>
      <c r="J87" s="37" t="str">
        <f>E26</f>
        <v>Martin Vánský</v>
      </c>
      <c r="K87" s="41"/>
      <c r="L87" s="145"/>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11" customFormat="1" ht="29.28" customHeight="1">
      <c r="A89" s="186"/>
      <c r="B89" s="187"/>
      <c r="C89" s="188" t="s">
        <v>229</v>
      </c>
      <c r="D89" s="189" t="s">
        <v>58</v>
      </c>
      <c r="E89" s="189" t="s">
        <v>54</v>
      </c>
      <c r="F89" s="189" t="s">
        <v>55</v>
      </c>
      <c r="G89" s="189" t="s">
        <v>230</v>
      </c>
      <c r="H89" s="189" t="s">
        <v>231</v>
      </c>
      <c r="I89" s="189" t="s">
        <v>232</v>
      </c>
      <c r="J89" s="189" t="s">
        <v>223</v>
      </c>
      <c r="K89" s="190" t="s">
        <v>233</v>
      </c>
      <c r="L89" s="191"/>
      <c r="M89" s="93" t="s">
        <v>19</v>
      </c>
      <c r="N89" s="94" t="s">
        <v>43</v>
      </c>
      <c r="O89" s="94" t="s">
        <v>234</v>
      </c>
      <c r="P89" s="94" t="s">
        <v>235</v>
      </c>
      <c r="Q89" s="94" t="s">
        <v>236</v>
      </c>
      <c r="R89" s="94" t="s">
        <v>237</v>
      </c>
      <c r="S89" s="94" t="s">
        <v>238</v>
      </c>
      <c r="T89" s="95" t="s">
        <v>239</v>
      </c>
      <c r="U89" s="186"/>
      <c r="V89" s="186"/>
      <c r="W89" s="186"/>
      <c r="X89" s="186"/>
      <c r="Y89" s="186"/>
      <c r="Z89" s="186"/>
      <c r="AA89" s="186"/>
      <c r="AB89" s="186"/>
      <c r="AC89" s="186"/>
      <c r="AD89" s="186"/>
      <c r="AE89" s="186"/>
    </row>
    <row r="90" s="2" customFormat="1" ht="22.8" customHeight="1">
      <c r="A90" s="39"/>
      <c r="B90" s="40"/>
      <c r="C90" s="100" t="s">
        <v>240</v>
      </c>
      <c r="D90" s="41"/>
      <c r="E90" s="41"/>
      <c r="F90" s="41"/>
      <c r="G90" s="41"/>
      <c r="H90" s="41"/>
      <c r="I90" s="41"/>
      <c r="J90" s="192">
        <f>BK90</f>
        <v>0</v>
      </c>
      <c r="K90" s="41"/>
      <c r="L90" s="45"/>
      <c r="M90" s="96"/>
      <c r="N90" s="193"/>
      <c r="O90" s="97"/>
      <c r="P90" s="194">
        <f>P91+P160</f>
        <v>0</v>
      </c>
      <c r="Q90" s="97"/>
      <c r="R90" s="194">
        <f>R91+R160</f>
        <v>26.941770000000002</v>
      </c>
      <c r="S90" s="97"/>
      <c r="T90" s="195">
        <f>T91+T160</f>
        <v>14.809999999999999</v>
      </c>
      <c r="U90" s="39"/>
      <c r="V90" s="39"/>
      <c r="W90" s="39"/>
      <c r="X90" s="39"/>
      <c r="Y90" s="39"/>
      <c r="Z90" s="39"/>
      <c r="AA90" s="39"/>
      <c r="AB90" s="39"/>
      <c r="AC90" s="39"/>
      <c r="AD90" s="39"/>
      <c r="AE90" s="39"/>
      <c r="AT90" s="18" t="s">
        <v>72</v>
      </c>
      <c r="AU90" s="18" t="s">
        <v>224</v>
      </c>
      <c r="BK90" s="196">
        <f>BK91+BK160</f>
        <v>0</v>
      </c>
    </row>
    <row r="91" s="12" customFormat="1" ht="25.92" customHeight="1">
      <c r="A91" s="12"/>
      <c r="B91" s="197"/>
      <c r="C91" s="198"/>
      <c r="D91" s="199" t="s">
        <v>72</v>
      </c>
      <c r="E91" s="200" t="s">
        <v>84</v>
      </c>
      <c r="F91" s="200" t="s">
        <v>2357</v>
      </c>
      <c r="G91" s="198"/>
      <c r="H91" s="198"/>
      <c r="I91" s="201"/>
      <c r="J91" s="202">
        <f>BK91</f>
        <v>0</v>
      </c>
      <c r="K91" s="198"/>
      <c r="L91" s="203"/>
      <c r="M91" s="204"/>
      <c r="N91" s="205"/>
      <c r="O91" s="205"/>
      <c r="P91" s="206">
        <f>P92+P120</f>
        <v>0</v>
      </c>
      <c r="Q91" s="205"/>
      <c r="R91" s="206">
        <f>R92+R120</f>
        <v>26.941770000000002</v>
      </c>
      <c r="S91" s="205"/>
      <c r="T91" s="207">
        <f>T92+T120</f>
        <v>14.809999999999999</v>
      </c>
      <c r="U91" s="12"/>
      <c r="V91" s="12"/>
      <c r="W91" s="12"/>
      <c r="X91" s="12"/>
      <c r="Y91" s="12"/>
      <c r="Z91" s="12"/>
      <c r="AA91" s="12"/>
      <c r="AB91" s="12"/>
      <c r="AC91" s="12"/>
      <c r="AD91" s="12"/>
      <c r="AE91" s="12"/>
      <c r="AR91" s="208" t="s">
        <v>80</v>
      </c>
      <c r="AT91" s="209" t="s">
        <v>72</v>
      </c>
      <c r="AU91" s="209" t="s">
        <v>73</v>
      </c>
      <c r="AY91" s="208" t="s">
        <v>244</v>
      </c>
      <c r="BK91" s="210">
        <f>BK92+BK120</f>
        <v>0</v>
      </c>
    </row>
    <row r="92" s="12" customFormat="1" ht="22.8" customHeight="1">
      <c r="A92" s="12"/>
      <c r="B92" s="197"/>
      <c r="C92" s="198"/>
      <c r="D92" s="199" t="s">
        <v>72</v>
      </c>
      <c r="E92" s="211" t="s">
        <v>3029</v>
      </c>
      <c r="F92" s="211" t="s">
        <v>4454</v>
      </c>
      <c r="G92" s="198"/>
      <c r="H92" s="198"/>
      <c r="I92" s="201"/>
      <c r="J92" s="212">
        <f>BK92</f>
        <v>0</v>
      </c>
      <c r="K92" s="198"/>
      <c r="L92" s="203"/>
      <c r="M92" s="204"/>
      <c r="N92" s="205"/>
      <c r="O92" s="205"/>
      <c r="P92" s="206">
        <f>SUM(P93:P119)</f>
        <v>0</v>
      </c>
      <c r="Q92" s="205"/>
      <c r="R92" s="206">
        <f>SUM(R93:R119)</f>
        <v>0.60750000000000004</v>
      </c>
      <c r="S92" s="205"/>
      <c r="T92" s="207">
        <f>SUM(T93:T119)</f>
        <v>0</v>
      </c>
      <c r="U92" s="12"/>
      <c r="V92" s="12"/>
      <c r="W92" s="12"/>
      <c r="X92" s="12"/>
      <c r="Y92" s="12"/>
      <c r="Z92" s="12"/>
      <c r="AA92" s="12"/>
      <c r="AB92" s="12"/>
      <c r="AC92" s="12"/>
      <c r="AD92" s="12"/>
      <c r="AE92" s="12"/>
      <c r="AR92" s="208" t="s">
        <v>80</v>
      </c>
      <c r="AT92" s="209" t="s">
        <v>72</v>
      </c>
      <c r="AU92" s="209" t="s">
        <v>80</v>
      </c>
      <c r="AY92" s="208" t="s">
        <v>244</v>
      </c>
      <c r="BK92" s="210">
        <f>SUM(BK93:BK119)</f>
        <v>0</v>
      </c>
    </row>
    <row r="93" s="2" customFormat="1" ht="24.15" customHeight="1">
      <c r="A93" s="39"/>
      <c r="B93" s="40"/>
      <c r="C93" s="213" t="s">
        <v>80</v>
      </c>
      <c r="D93" s="213" t="s">
        <v>247</v>
      </c>
      <c r="E93" s="214" t="s">
        <v>2358</v>
      </c>
      <c r="F93" s="215" t="s">
        <v>2359</v>
      </c>
      <c r="G93" s="216" t="s">
        <v>250</v>
      </c>
      <c r="H93" s="217">
        <v>168</v>
      </c>
      <c r="I93" s="218"/>
      <c r="J93" s="219">
        <f>ROUND(I93*H93,2)</f>
        <v>0</v>
      </c>
      <c r="K93" s="215" t="s">
        <v>251</v>
      </c>
      <c r="L93" s="45"/>
      <c r="M93" s="220" t="s">
        <v>19</v>
      </c>
      <c r="N93" s="221" t="s">
        <v>44</v>
      </c>
      <c r="O93" s="85"/>
      <c r="P93" s="222">
        <f>O93*H93</f>
        <v>0</v>
      </c>
      <c r="Q93" s="222">
        <v>0.0035999999999999999</v>
      </c>
      <c r="R93" s="222">
        <f>Q93*H93</f>
        <v>0.6048</v>
      </c>
      <c r="S93" s="222">
        <v>0</v>
      </c>
      <c r="T93" s="223">
        <f>S93*H93</f>
        <v>0</v>
      </c>
      <c r="U93" s="39"/>
      <c r="V93" s="39"/>
      <c r="W93" s="39"/>
      <c r="X93" s="39"/>
      <c r="Y93" s="39"/>
      <c r="Z93" s="39"/>
      <c r="AA93" s="39"/>
      <c r="AB93" s="39"/>
      <c r="AC93" s="39"/>
      <c r="AD93" s="39"/>
      <c r="AE93" s="39"/>
      <c r="AR93" s="224" t="s">
        <v>264</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264</v>
      </c>
      <c r="BM93" s="224" t="s">
        <v>5368</v>
      </c>
    </row>
    <row r="94" s="2" customFormat="1">
      <c r="A94" s="39"/>
      <c r="B94" s="40"/>
      <c r="C94" s="41"/>
      <c r="D94" s="226" t="s">
        <v>254</v>
      </c>
      <c r="E94" s="41"/>
      <c r="F94" s="227" t="s">
        <v>2361</v>
      </c>
      <c r="G94" s="41"/>
      <c r="H94" s="41"/>
      <c r="I94" s="228"/>
      <c r="J94" s="41"/>
      <c r="K94" s="41"/>
      <c r="L94" s="45"/>
      <c r="M94" s="229"/>
      <c r="N94" s="230"/>
      <c r="O94" s="85"/>
      <c r="P94" s="85"/>
      <c r="Q94" s="85"/>
      <c r="R94" s="85"/>
      <c r="S94" s="85"/>
      <c r="T94" s="86"/>
      <c r="U94" s="39"/>
      <c r="V94" s="39"/>
      <c r="W94" s="39"/>
      <c r="X94" s="39"/>
      <c r="Y94" s="39"/>
      <c r="Z94" s="39"/>
      <c r="AA94" s="39"/>
      <c r="AB94" s="39"/>
      <c r="AC94" s="39"/>
      <c r="AD94" s="39"/>
      <c r="AE94" s="39"/>
      <c r="AT94" s="18" t="s">
        <v>254</v>
      </c>
      <c r="AU94" s="18" t="s">
        <v>82</v>
      </c>
    </row>
    <row r="95" s="14" customFormat="1">
      <c r="A95" s="14"/>
      <c r="B95" s="253"/>
      <c r="C95" s="254"/>
      <c r="D95" s="241" t="s">
        <v>284</v>
      </c>
      <c r="E95" s="255" t="s">
        <v>19</v>
      </c>
      <c r="F95" s="256" t="s">
        <v>5369</v>
      </c>
      <c r="G95" s="254"/>
      <c r="H95" s="257">
        <v>168</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82</v>
      </c>
      <c r="AV95" s="14" t="s">
        <v>82</v>
      </c>
      <c r="AW95" s="14" t="s">
        <v>34</v>
      </c>
      <c r="AX95" s="14" t="s">
        <v>80</v>
      </c>
      <c r="AY95" s="263" t="s">
        <v>244</v>
      </c>
    </row>
    <row r="96" s="2" customFormat="1" ht="24.15" customHeight="1">
      <c r="A96" s="39"/>
      <c r="B96" s="40"/>
      <c r="C96" s="213" t="s">
        <v>82</v>
      </c>
      <c r="D96" s="213" t="s">
        <v>247</v>
      </c>
      <c r="E96" s="214" t="s">
        <v>4924</v>
      </c>
      <c r="F96" s="215" t="s">
        <v>4925</v>
      </c>
      <c r="G96" s="216" t="s">
        <v>291</v>
      </c>
      <c r="H96" s="217">
        <v>23.399999999999999</v>
      </c>
      <c r="I96" s="218"/>
      <c r="J96" s="219">
        <f>ROUND(I96*H96,2)</f>
        <v>0</v>
      </c>
      <c r="K96" s="215" t="s">
        <v>251</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264</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264</v>
      </c>
      <c r="BM96" s="224" t="s">
        <v>5370</v>
      </c>
    </row>
    <row r="97" s="2" customFormat="1">
      <c r="A97" s="39"/>
      <c r="B97" s="40"/>
      <c r="C97" s="41"/>
      <c r="D97" s="226" t="s">
        <v>254</v>
      </c>
      <c r="E97" s="41"/>
      <c r="F97" s="227" t="s">
        <v>4927</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254</v>
      </c>
      <c r="AU97" s="18" t="s">
        <v>82</v>
      </c>
    </row>
    <row r="98" s="2" customFormat="1">
      <c r="A98" s="39"/>
      <c r="B98" s="40"/>
      <c r="C98" s="41"/>
      <c r="D98" s="241" t="s">
        <v>282</v>
      </c>
      <c r="E98" s="41"/>
      <c r="F98" s="242" t="s">
        <v>4459</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282</v>
      </c>
      <c r="AU98" s="18" t="s">
        <v>82</v>
      </c>
    </row>
    <row r="99" s="13" customFormat="1">
      <c r="A99" s="13"/>
      <c r="B99" s="243"/>
      <c r="C99" s="244"/>
      <c r="D99" s="241" t="s">
        <v>284</v>
      </c>
      <c r="E99" s="245" t="s">
        <v>19</v>
      </c>
      <c r="F99" s="246" t="s">
        <v>4930</v>
      </c>
      <c r="G99" s="244"/>
      <c r="H99" s="245" t="s">
        <v>19</v>
      </c>
      <c r="I99" s="247"/>
      <c r="J99" s="244"/>
      <c r="K99" s="244"/>
      <c r="L99" s="248"/>
      <c r="M99" s="249"/>
      <c r="N99" s="250"/>
      <c r="O99" s="250"/>
      <c r="P99" s="250"/>
      <c r="Q99" s="250"/>
      <c r="R99" s="250"/>
      <c r="S99" s="250"/>
      <c r="T99" s="251"/>
      <c r="U99" s="13"/>
      <c r="V99" s="13"/>
      <c r="W99" s="13"/>
      <c r="X99" s="13"/>
      <c r="Y99" s="13"/>
      <c r="Z99" s="13"/>
      <c r="AA99" s="13"/>
      <c r="AB99" s="13"/>
      <c r="AC99" s="13"/>
      <c r="AD99" s="13"/>
      <c r="AE99" s="13"/>
      <c r="AT99" s="252" t="s">
        <v>284</v>
      </c>
      <c r="AU99" s="252" t="s">
        <v>82</v>
      </c>
      <c r="AV99" s="13" t="s">
        <v>80</v>
      </c>
      <c r="AW99" s="13" t="s">
        <v>34</v>
      </c>
      <c r="AX99" s="13" t="s">
        <v>73</v>
      </c>
      <c r="AY99" s="252" t="s">
        <v>244</v>
      </c>
    </row>
    <row r="100" s="14" customFormat="1">
      <c r="A100" s="14"/>
      <c r="B100" s="253"/>
      <c r="C100" s="254"/>
      <c r="D100" s="241" t="s">
        <v>284</v>
      </c>
      <c r="E100" s="255" t="s">
        <v>19</v>
      </c>
      <c r="F100" s="256" t="s">
        <v>5371</v>
      </c>
      <c r="G100" s="254"/>
      <c r="H100" s="257">
        <v>0.90000000000000002</v>
      </c>
      <c r="I100" s="258"/>
      <c r="J100" s="254"/>
      <c r="K100" s="254"/>
      <c r="L100" s="259"/>
      <c r="M100" s="260"/>
      <c r="N100" s="261"/>
      <c r="O100" s="261"/>
      <c r="P100" s="261"/>
      <c r="Q100" s="261"/>
      <c r="R100" s="261"/>
      <c r="S100" s="261"/>
      <c r="T100" s="262"/>
      <c r="U100" s="14"/>
      <c r="V100" s="14"/>
      <c r="W100" s="14"/>
      <c r="X100" s="14"/>
      <c r="Y100" s="14"/>
      <c r="Z100" s="14"/>
      <c r="AA100" s="14"/>
      <c r="AB100" s="14"/>
      <c r="AC100" s="14"/>
      <c r="AD100" s="14"/>
      <c r="AE100" s="14"/>
      <c r="AT100" s="263" t="s">
        <v>284</v>
      </c>
      <c r="AU100" s="263" t="s">
        <v>82</v>
      </c>
      <c r="AV100" s="14" t="s">
        <v>82</v>
      </c>
      <c r="AW100" s="14" t="s">
        <v>34</v>
      </c>
      <c r="AX100" s="14" t="s">
        <v>73</v>
      </c>
      <c r="AY100" s="263" t="s">
        <v>244</v>
      </c>
    </row>
    <row r="101" s="13" customFormat="1">
      <c r="A101" s="13"/>
      <c r="B101" s="243"/>
      <c r="C101" s="244"/>
      <c r="D101" s="241" t="s">
        <v>284</v>
      </c>
      <c r="E101" s="245" t="s">
        <v>19</v>
      </c>
      <c r="F101" s="246" t="s">
        <v>4932</v>
      </c>
      <c r="G101" s="244"/>
      <c r="H101" s="245" t="s">
        <v>19</v>
      </c>
      <c r="I101" s="247"/>
      <c r="J101" s="244"/>
      <c r="K101" s="244"/>
      <c r="L101" s="248"/>
      <c r="M101" s="249"/>
      <c r="N101" s="250"/>
      <c r="O101" s="250"/>
      <c r="P101" s="250"/>
      <c r="Q101" s="250"/>
      <c r="R101" s="250"/>
      <c r="S101" s="250"/>
      <c r="T101" s="251"/>
      <c r="U101" s="13"/>
      <c r="V101" s="13"/>
      <c r="W101" s="13"/>
      <c r="X101" s="13"/>
      <c r="Y101" s="13"/>
      <c r="Z101" s="13"/>
      <c r="AA101" s="13"/>
      <c r="AB101" s="13"/>
      <c r="AC101" s="13"/>
      <c r="AD101" s="13"/>
      <c r="AE101" s="13"/>
      <c r="AT101" s="252" t="s">
        <v>284</v>
      </c>
      <c r="AU101" s="252" t="s">
        <v>82</v>
      </c>
      <c r="AV101" s="13" t="s">
        <v>80</v>
      </c>
      <c r="AW101" s="13" t="s">
        <v>34</v>
      </c>
      <c r="AX101" s="13" t="s">
        <v>73</v>
      </c>
      <c r="AY101" s="252" t="s">
        <v>244</v>
      </c>
    </row>
    <row r="102" s="14" customFormat="1">
      <c r="A102" s="14"/>
      <c r="B102" s="253"/>
      <c r="C102" s="254"/>
      <c r="D102" s="241" t="s">
        <v>284</v>
      </c>
      <c r="E102" s="255" t="s">
        <v>19</v>
      </c>
      <c r="F102" s="256" t="s">
        <v>5372</v>
      </c>
      <c r="G102" s="254"/>
      <c r="H102" s="257">
        <v>22.5</v>
      </c>
      <c r="I102" s="258"/>
      <c r="J102" s="254"/>
      <c r="K102" s="254"/>
      <c r="L102" s="259"/>
      <c r="M102" s="260"/>
      <c r="N102" s="261"/>
      <c r="O102" s="261"/>
      <c r="P102" s="261"/>
      <c r="Q102" s="261"/>
      <c r="R102" s="261"/>
      <c r="S102" s="261"/>
      <c r="T102" s="262"/>
      <c r="U102" s="14"/>
      <c r="V102" s="14"/>
      <c r="W102" s="14"/>
      <c r="X102" s="14"/>
      <c r="Y102" s="14"/>
      <c r="Z102" s="14"/>
      <c r="AA102" s="14"/>
      <c r="AB102" s="14"/>
      <c r="AC102" s="14"/>
      <c r="AD102" s="14"/>
      <c r="AE102" s="14"/>
      <c r="AT102" s="263" t="s">
        <v>284</v>
      </c>
      <c r="AU102" s="263" t="s">
        <v>82</v>
      </c>
      <c r="AV102" s="14" t="s">
        <v>82</v>
      </c>
      <c r="AW102" s="14" t="s">
        <v>34</v>
      </c>
      <c r="AX102" s="14" t="s">
        <v>73</v>
      </c>
      <c r="AY102" s="263" t="s">
        <v>244</v>
      </c>
    </row>
    <row r="103" s="15" customFormat="1">
      <c r="A103" s="15"/>
      <c r="B103" s="264"/>
      <c r="C103" s="265"/>
      <c r="D103" s="241" t="s">
        <v>284</v>
      </c>
      <c r="E103" s="266" t="s">
        <v>19</v>
      </c>
      <c r="F103" s="267" t="s">
        <v>287</v>
      </c>
      <c r="G103" s="265"/>
      <c r="H103" s="268">
        <v>23.399999999999999</v>
      </c>
      <c r="I103" s="269"/>
      <c r="J103" s="265"/>
      <c r="K103" s="265"/>
      <c r="L103" s="270"/>
      <c r="M103" s="271"/>
      <c r="N103" s="272"/>
      <c r="O103" s="272"/>
      <c r="P103" s="272"/>
      <c r="Q103" s="272"/>
      <c r="R103" s="272"/>
      <c r="S103" s="272"/>
      <c r="T103" s="273"/>
      <c r="U103" s="15"/>
      <c r="V103" s="15"/>
      <c r="W103" s="15"/>
      <c r="X103" s="15"/>
      <c r="Y103" s="15"/>
      <c r="Z103" s="15"/>
      <c r="AA103" s="15"/>
      <c r="AB103" s="15"/>
      <c r="AC103" s="15"/>
      <c r="AD103" s="15"/>
      <c r="AE103" s="15"/>
      <c r="AT103" s="274" t="s">
        <v>284</v>
      </c>
      <c r="AU103" s="274" t="s">
        <v>82</v>
      </c>
      <c r="AV103" s="15" t="s">
        <v>264</v>
      </c>
      <c r="AW103" s="15" t="s">
        <v>34</v>
      </c>
      <c r="AX103" s="15" t="s">
        <v>80</v>
      </c>
      <c r="AY103" s="274" t="s">
        <v>244</v>
      </c>
    </row>
    <row r="104" s="2" customFormat="1" ht="24.15" customHeight="1">
      <c r="A104" s="39"/>
      <c r="B104" s="40"/>
      <c r="C104" s="213" t="s">
        <v>243</v>
      </c>
      <c r="D104" s="213" t="s">
        <v>247</v>
      </c>
      <c r="E104" s="214" t="s">
        <v>4934</v>
      </c>
      <c r="F104" s="215" t="s">
        <v>4935</v>
      </c>
      <c r="G104" s="216" t="s">
        <v>291</v>
      </c>
      <c r="H104" s="217">
        <v>22.5</v>
      </c>
      <c r="I104" s="218"/>
      <c r="J104" s="219">
        <f>ROUND(I104*H104,2)</f>
        <v>0</v>
      </c>
      <c r="K104" s="215" t="s">
        <v>251</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264</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264</v>
      </c>
      <c r="BM104" s="224" t="s">
        <v>5373</v>
      </c>
    </row>
    <row r="105" s="2" customFormat="1">
      <c r="A105" s="39"/>
      <c r="B105" s="40"/>
      <c r="C105" s="41"/>
      <c r="D105" s="226" t="s">
        <v>254</v>
      </c>
      <c r="E105" s="41"/>
      <c r="F105" s="227" t="s">
        <v>4937</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254</v>
      </c>
      <c r="AU105" s="18" t="s">
        <v>82</v>
      </c>
    </row>
    <row r="106" s="13" customFormat="1">
      <c r="A106" s="13"/>
      <c r="B106" s="243"/>
      <c r="C106" s="244"/>
      <c r="D106" s="241" t="s">
        <v>284</v>
      </c>
      <c r="E106" s="245" t="s">
        <v>19</v>
      </c>
      <c r="F106" s="246" t="s">
        <v>4932</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82</v>
      </c>
      <c r="AV106" s="13" t="s">
        <v>80</v>
      </c>
      <c r="AW106" s="13" t="s">
        <v>34</v>
      </c>
      <c r="AX106" s="13" t="s">
        <v>73</v>
      </c>
      <c r="AY106" s="252" t="s">
        <v>244</v>
      </c>
    </row>
    <row r="107" s="14" customFormat="1">
      <c r="A107" s="14"/>
      <c r="B107" s="253"/>
      <c r="C107" s="254"/>
      <c r="D107" s="241" t="s">
        <v>284</v>
      </c>
      <c r="E107" s="255" t="s">
        <v>19</v>
      </c>
      <c r="F107" s="256" t="s">
        <v>5372</v>
      </c>
      <c r="G107" s="254"/>
      <c r="H107" s="257">
        <v>22.5</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80</v>
      </c>
      <c r="AY107" s="263" t="s">
        <v>244</v>
      </c>
    </row>
    <row r="108" s="2" customFormat="1" ht="33" customHeight="1">
      <c r="A108" s="39"/>
      <c r="B108" s="40"/>
      <c r="C108" s="213" t="s">
        <v>264</v>
      </c>
      <c r="D108" s="213" t="s">
        <v>247</v>
      </c>
      <c r="E108" s="214" t="s">
        <v>4455</v>
      </c>
      <c r="F108" s="215" t="s">
        <v>4456</v>
      </c>
      <c r="G108" s="216" t="s">
        <v>250</v>
      </c>
      <c r="H108" s="217">
        <v>223</v>
      </c>
      <c r="I108" s="218"/>
      <c r="J108" s="219">
        <f>ROUND(I108*H108,2)</f>
        <v>0</v>
      </c>
      <c r="K108" s="215" t="s">
        <v>251</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279</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5374</v>
      </c>
    </row>
    <row r="109" s="2" customFormat="1">
      <c r="A109" s="39"/>
      <c r="B109" s="40"/>
      <c r="C109" s="41"/>
      <c r="D109" s="226" t="s">
        <v>254</v>
      </c>
      <c r="E109" s="41"/>
      <c r="F109" s="227" t="s">
        <v>4458</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254</v>
      </c>
      <c r="AU109" s="18" t="s">
        <v>82</v>
      </c>
    </row>
    <row r="110" s="2" customFormat="1">
      <c r="A110" s="39"/>
      <c r="B110" s="40"/>
      <c r="C110" s="41"/>
      <c r="D110" s="241" t="s">
        <v>282</v>
      </c>
      <c r="E110" s="41"/>
      <c r="F110" s="242" t="s">
        <v>4459</v>
      </c>
      <c r="G110" s="41"/>
      <c r="H110" s="41"/>
      <c r="I110" s="228"/>
      <c r="J110" s="41"/>
      <c r="K110" s="41"/>
      <c r="L110" s="45"/>
      <c r="M110" s="229"/>
      <c r="N110" s="230"/>
      <c r="O110" s="85"/>
      <c r="P110" s="85"/>
      <c r="Q110" s="85"/>
      <c r="R110" s="85"/>
      <c r="S110" s="85"/>
      <c r="T110" s="86"/>
      <c r="U110" s="39"/>
      <c r="V110" s="39"/>
      <c r="W110" s="39"/>
      <c r="X110" s="39"/>
      <c r="Y110" s="39"/>
      <c r="Z110" s="39"/>
      <c r="AA110" s="39"/>
      <c r="AB110" s="39"/>
      <c r="AC110" s="39"/>
      <c r="AD110" s="39"/>
      <c r="AE110" s="39"/>
      <c r="AT110" s="18" t="s">
        <v>282</v>
      </c>
      <c r="AU110" s="18" t="s">
        <v>82</v>
      </c>
    </row>
    <row r="111" s="14" customFormat="1">
      <c r="A111" s="14"/>
      <c r="B111" s="253"/>
      <c r="C111" s="254"/>
      <c r="D111" s="241" t="s">
        <v>284</v>
      </c>
      <c r="E111" s="255" t="s">
        <v>19</v>
      </c>
      <c r="F111" s="256" t="s">
        <v>5375</v>
      </c>
      <c r="G111" s="254"/>
      <c r="H111" s="257">
        <v>223</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82</v>
      </c>
      <c r="AV111" s="14" t="s">
        <v>82</v>
      </c>
      <c r="AW111" s="14" t="s">
        <v>34</v>
      </c>
      <c r="AX111" s="14" t="s">
        <v>80</v>
      </c>
      <c r="AY111" s="263" t="s">
        <v>244</v>
      </c>
    </row>
    <row r="112" s="2" customFormat="1" ht="33" customHeight="1">
      <c r="A112" s="39"/>
      <c r="B112" s="40"/>
      <c r="C112" s="213" t="s">
        <v>269</v>
      </c>
      <c r="D112" s="213" t="s">
        <v>247</v>
      </c>
      <c r="E112" s="214" t="s">
        <v>4460</v>
      </c>
      <c r="F112" s="215" t="s">
        <v>4461</v>
      </c>
      <c r="G112" s="216" t="s">
        <v>250</v>
      </c>
      <c r="H112" s="217">
        <v>223</v>
      </c>
      <c r="I112" s="218"/>
      <c r="J112" s="219">
        <f>ROUND(I112*H112,2)</f>
        <v>0</v>
      </c>
      <c r="K112" s="215" t="s">
        <v>251</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279</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5376</v>
      </c>
    </row>
    <row r="113" s="2" customFormat="1">
      <c r="A113" s="39"/>
      <c r="B113" s="40"/>
      <c r="C113" s="41"/>
      <c r="D113" s="226" t="s">
        <v>254</v>
      </c>
      <c r="E113" s="41"/>
      <c r="F113" s="227" t="s">
        <v>4463</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14" customFormat="1">
      <c r="A114" s="14"/>
      <c r="B114" s="253"/>
      <c r="C114" s="254"/>
      <c r="D114" s="241" t="s">
        <v>284</v>
      </c>
      <c r="E114" s="255" t="s">
        <v>19</v>
      </c>
      <c r="F114" s="256" t="s">
        <v>5375</v>
      </c>
      <c r="G114" s="254"/>
      <c r="H114" s="257">
        <v>223</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80</v>
      </c>
      <c r="AY114" s="263" t="s">
        <v>244</v>
      </c>
    </row>
    <row r="115" s="2" customFormat="1" ht="16.5" customHeight="1">
      <c r="A115" s="39"/>
      <c r="B115" s="40"/>
      <c r="C115" s="231" t="s">
        <v>275</v>
      </c>
      <c r="D115" s="231" t="s">
        <v>241</v>
      </c>
      <c r="E115" s="232" t="s">
        <v>4666</v>
      </c>
      <c r="F115" s="233" t="s">
        <v>4667</v>
      </c>
      <c r="G115" s="234" t="s">
        <v>258</v>
      </c>
      <c r="H115" s="235">
        <v>3</v>
      </c>
      <c r="I115" s="236"/>
      <c r="J115" s="237">
        <f>ROUND(I115*H115,2)</f>
        <v>0</v>
      </c>
      <c r="K115" s="233" t="s">
        <v>251</v>
      </c>
      <c r="L115" s="238"/>
      <c r="M115" s="239" t="s">
        <v>19</v>
      </c>
      <c r="N115" s="240" t="s">
        <v>44</v>
      </c>
      <c r="O115" s="85"/>
      <c r="P115" s="222">
        <f>O115*H115</f>
        <v>0</v>
      </c>
      <c r="Q115" s="222">
        <v>0.00089999999999999998</v>
      </c>
      <c r="R115" s="222">
        <f>Q115*H115</f>
        <v>0.0027000000000000001</v>
      </c>
      <c r="S115" s="222">
        <v>0</v>
      </c>
      <c r="T115" s="223">
        <f>S115*H115</f>
        <v>0</v>
      </c>
      <c r="U115" s="39"/>
      <c r="V115" s="39"/>
      <c r="W115" s="39"/>
      <c r="X115" s="39"/>
      <c r="Y115" s="39"/>
      <c r="Z115" s="39"/>
      <c r="AA115" s="39"/>
      <c r="AB115" s="39"/>
      <c r="AC115" s="39"/>
      <c r="AD115" s="39"/>
      <c r="AE115" s="39"/>
      <c r="AR115" s="224" t="s">
        <v>263</v>
      </c>
      <c r="AT115" s="224" t="s">
        <v>241</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264</v>
      </c>
      <c r="BM115" s="224" t="s">
        <v>5377</v>
      </c>
    </row>
    <row r="116" s="2" customFormat="1">
      <c r="A116" s="39"/>
      <c r="B116" s="40"/>
      <c r="C116" s="41"/>
      <c r="D116" s="241" t="s">
        <v>282</v>
      </c>
      <c r="E116" s="41"/>
      <c r="F116" s="242" t="s">
        <v>4942</v>
      </c>
      <c r="G116" s="41"/>
      <c r="H116" s="41"/>
      <c r="I116" s="228"/>
      <c r="J116" s="41"/>
      <c r="K116" s="41"/>
      <c r="L116" s="45"/>
      <c r="M116" s="229"/>
      <c r="N116" s="230"/>
      <c r="O116" s="85"/>
      <c r="P116" s="85"/>
      <c r="Q116" s="85"/>
      <c r="R116" s="85"/>
      <c r="S116" s="85"/>
      <c r="T116" s="86"/>
      <c r="U116" s="39"/>
      <c r="V116" s="39"/>
      <c r="W116" s="39"/>
      <c r="X116" s="39"/>
      <c r="Y116" s="39"/>
      <c r="Z116" s="39"/>
      <c r="AA116" s="39"/>
      <c r="AB116" s="39"/>
      <c r="AC116" s="39"/>
      <c r="AD116" s="39"/>
      <c r="AE116" s="39"/>
      <c r="AT116" s="18" t="s">
        <v>282</v>
      </c>
      <c r="AU116" s="18" t="s">
        <v>82</v>
      </c>
    </row>
    <row r="117" s="2" customFormat="1" ht="24.15" customHeight="1">
      <c r="A117" s="39"/>
      <c r="B117" s="40"/>
      <c r="C117" s="213" t="s">
        <v>288</v>
      </c>
      <c r="D117" s="213" t="s">
        <v>247</v>
      </c>
      <c r="E117" s="214" t="s">
        <v>5378</v>
      </c>
      <c r="F117" s="215" t="s">
        <v>5379</v>
      </c>
      <c r="G117" s="216" t="s">
        <v>258</v>
      </c>
      <c r="H117" s="217">
        <v>3</v>
      </c>
      <c r="I117" s="218"/>
      <c r="J117" s="219">
        <f>ROUND(I117*H117,2)</f>
        <v>0</v>
      </c>
      <c r="K117" s="215" t="s">
        <v>251</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279</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279</v>
      </c>
      <c r="BM117" s="224" t="s">
        <v>5380</v>
      </c>
    </row>
    <row r="118" s="2" customFormat="1">
      <c r="A118" s="39"/>
      <c r="B118" s="40"/>
      <c r="C118" s="41"/>
      <c r="D118" s="226" t="s">
        <v>254</v>
      </c>
      <c r="E118" s="41"/>
      <c r="F118" s="227" t="s">
        <v>5381</v>
      </c>
      <c r="G118" s="41"/>
      <c r="H118" s="41"/>
      <c r="I118" s="228"/>
      <c r="J118" s="41"/>
      <c r="K118" s="41"/>
      <c r="L118" s="45"/>
      <c r="M118" s="229"/>
      <c r="N118" s="230"/>
      <c r="O118" s="85"/>
      <c r="P118" s="85"/>
      <c r="Q118" s="85"/>
      <c r="R118" s="85"/>
      <c r="S118" s="85"/>
      <c r="T118" s="86"/>
      <c r="U118" s="39"/>
      <c r="V118" s="39"/>
      <c r="W118" s="39"/>
      <c r="X118" s="39"/>
      <c r="Y118" s="39"/>
      <c r="Z118" s="39"/>
      <c r="AA118" s="39"/>
      <c r="AB118" s="39"/>
      <c r="AC118" s="39"/>
      <c r="AD118" s="39"/>
      <c r="AE118" s="39"/>
      <c r="AT118" s="18" t="s">
        <v>254</v>
      </c>
      <c r="AU118" s="18" t="s">
        <v>82</v>
      </c>
    </row>
    <row r="119" s="2" customFormat="1">
      <c r="A119" s="39"/>
      <c r="B119" s="40"/>
      <c r="C119" s="41"/>
      <c r="D119" s="241" t="s">
        <v>282</v>
      </c>
      <c r="E119" s="41"/>
      <c r="F119" s="242" t="s">
        <v>5382</v>
      </c>
      <c r="G119" s="41"/>
      <c r="H119" s="41"/>
      <c r="I119" s="228"/>
      <c r="J119" s="41"/>
      <c r="K119" s="41"/>
      <c r="L119" s="45"/>
      <c r="M119" s="229"/>
      <c r="N119" s="230"/>
      <c r="O119" s="85"/>
      <c r="P119" s="85"/>
      <c r="Q119" s="85"/>
      <c r="R119" s="85"/>
      <c r="S119" s="85"/>
      <c r="T119" s="86"/>
      <c r="U119" s="39"/>
      <c r="V119" s="39"/>
      <c r="W119" s="39"/>
      <c r="X119" s="39"/>
      <c r="Y119" s="39"/>
      <c r="Z119" s="39"/>
      <c r="AA119" s="39"/>
      <c r="AB119" s="39"/>
      <c r="AC119" s="39"/>
      <c r="AD119" s="39"/>
      <c r="AE119" s="39"/>
      <c r="AT119" s="18" t="s">
        <v>282</v>
      </c>
      <c r="AU119" s="18" t="s">
        <v>82</v>
      </c>
    </row>
    <row r="120" s="12" customFormat="1" ht="22.8" customHeight="1">
      <c r="A120" s="12"/>
      <c r="B120" s="197"/>
      <c r="C120" s="198"/>
      <c r="D120" s="199" t="s">
        <v>72</v>
      </c>
      <c r="E120" s="211" t="s">
        <v>3076</v>
      </c>
      <c r="F120" s="211" t="s">
        <v>4464</v>
      </c>
      <c r="G120" s="198"/>
      <c r="H120" s="198"/>
      <c r="I120" s="201"/>
      <c r="J120" s="212">
        <f>BK120</f>
        <v>0</v>
      </c>
      <c r="K120" s="198"/>
      <c r="L120" s="203"/>
      <c r="M120" s="204"/>
      <c r="N120" s="205"/>
      <c r="O120" s="205"/>
      <c r="P120" s="206">
        <f>SUM(P121:P159)</f>
        <v>0</v>
      </c>
      <c r="Q120" s="205"/>
      <c r="R120" s="206">
        <f>SUM(R121:R159)</f>
        <v>26.33427</v>
      </c>
      <c r="S120" s="205"/>
      <c r="T120" s="207">
        <f>SUM(T121:T159)</f>
        <v>14.809999999999999</v>
      </c>
      <c r="U120" s="12"/>
      <c r="V120" s="12"/>
      <c r="W120" s="12"/>
      <c r="X120" s="12"/>
      <c r="Y120" s="12"/>
      <c r="Z120" s="12"/>
      <c r="AA120" s="12"/>
      <c r="AB120" s="12"/>
      <c r="AC120" s="12"/>
      <c r="AD120" s="12"/>
      <c r="AE120" s="12"/>
      <c r="AR120" s="208" t="s">
        <v>80</v>
      </c>
      <c r="AT120" s="209" t="s">
        <v>72</v>
      </c>
      <c r="AU120" s="209" t="s">
        <v>80</v>
      </c>
      <c r="AY120" s="208" t="s">
        <v>244</v>
      </c>
      <c r="BK120" s="210">
        <f>SUM(BK121:BK159)</f>
        <v>0</v>
      </c>
    </row>
    <row r="121" s="2" customFormat="1" ht="21.75" customHeight="1">
      <c r="A121" s="39"/>
      <c r="B121" s="40"/>
      <c r="C121" s="213" t="s">
        <v>263</v>
      </c>
      <c r="D121" s="213" t="s">
        <v>247</v>
      </c>
      <c r="E121" s="214" t="s">
        <v>4465</v>
      </c>
      <c r="F121" s="215" t="s">
        <v>4466</v>
      </c>
      <c r="G121" s="216" t="s">
        <v>339</v>
      </c>
      <c r="H121" s="217">
        <v>669</v>
      </c>
      <c r="I121" s="218"/>
      <c r="J121" s="219">
        <f>ROUND(I121*H121,2)</f>
        <v>0</v>
      </c>
      <c r="K121" s="215" t="s">
        <v>251</v>
      </c>
      <c r="L121" s="45"/>
      <c r="M121" s="220" t="s">
        <v>19</v>
      </c>
      <c r="N121" s="221"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264</v>
      </c>
      <c r="AT121" s="224" t="s">
        <v>247</v>
      </c>
      <c r="AU121" s="224" t="s">
        <v>82</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264</v>
      </c>
      <c r="BM121" s="224" t="s">
        <v>5383</v>
      </c>
    </row>
    <row r="122" s="2" customFormat="1">
      <c r="A122" s="39"/>
      <c r="B122" s="40"/>
      <c r="C122" s="41"/>
      <c r="D122" s="226" t="s">
        <v>254</v>
      </c>
      <c r="E122" s="41"/>
      <c r="F122" s="227" t="s">
        <v>4468</v>
      </c>
      <c r="G122" s="41"/>
      <c r="H122" s="41"/>
      <c r="I122" s="228"/>
      <c r="J122" s="41"/>
      <c r="K122" s="41"/>
      <c r="L122" s="45"/>
      <c r="M122" s="229"/>
      <c r="N122" s="230"/>
      <c r="O122" s="85"/>
      <c r="P122" s="85"/>
      <c r="Q122" s="85"/>
      <c r="R122" s="85"/>
      <c r="S122" s="85"/>
      <c r="T122" s="86"/>
      <c r="U122" s="39"/>
      <c r="V122" s="39"/>
      <c r="W122" s="39"/>
      <c r="X122" s="39"/>
      <c r="Y122" s="39"/>
      <c r="Z122" s="39"/>
      <c r="AA122" s="39"/>
      <c r="AB122" s="39"/>
      <c r="AC122" s="39"/>
      <c r="AD122" s="39"/>
      <c r="AE122" s="39"/>
      <c r="AT122" s="18" t="s">
        <v>254</v>
      </c>
      <c r="AU122" s="18" t="s">
        <v>82</v>
      </c>
    </row>
    <row r="123" s="14" customFormat="1">
      <c r="A123" s="14"/>
      <c r="B123" s="253"/>
      <c r="C123" s="254"/>
      <c r="D123" s="241" t="s">
        <v>284</v>
      </c>
      <c r="E123" s="255" t="s">
        <v>19</v>
      </c>
      <c r="F123" s="256" t="s">
        <v>5384</v>
      </c>
      <c r="G123" s="254"/>
      <c r="H123" s="257">
        <v>669</v>
      </c>
      <c r="I123" s="258"/>
      <c r="J123" s="254"/>
      <c r="K123" s="254"/>
      <c r="L123" s="259"/>
      <c r="M123" s="260"/>
      <c r="N123" s="261"/>
      <c r="O123" s="261"/>
      <c r="P123" s="261"/>
      <c r="Q123" s="261"/>
      <c r="R123" s="261"/>
      <c r="S123" s="261"/>
      <c r="T123" s="262"/>
      <c r="U123" s="14"/>
      <c r="V123" s="14"/>
      <c r="W123" s="14"/>
      <c r="X123" s="14"/>
      <c r="Y123" s="14"/>
      <c r="Z123" s="14"/>
      <c r="AA123" s="14"/>
      <c r="AB123" s="14"/>
      <c r="AC123" s="14"/>
      <c r="AD123" s="14"/>
      <c r="AE123" s="14"/>
      <c r="AT123" s="263" t="s">
        <v>284</v>
      </c>
      <c r="AU123" s="263" t="s">
        <v>82</v>
      </c>
      <c r="AV123" s="14" t="s">
        <v>82</v>
      </c>
      <c r="AW123" s="14" t="s">
        <v>34</v>
      </c>
      <c r="AX123" s="14" t="s">
        <v>80</v>
      </c>
      <c r="AY123" s="263" t="s">
        <v>244</v>
      </c>
    </row>
    <row r="124" s="2" customFormat="1" ht="16.5" customHeight="1">
      <c r="A124" s="39"/>
      <c r="B124" s="40"/>
      <c r="C124" s="231" t="s">
        <v>302</v>
      </c>
      <c r="D124" s="231" t="s">
        <v>241</v>
      </c>
      <c r="E124" s="232" t="s">
        <v>4960</v>
      </c>
      <c r="F124" s="233" t="s">
        <v>4961</v>
      </c>
      <c r="G124" s="234" t="s">
        <v>730</v>
      </c>
      <c r="H124" s="235">
        <v>6.375</v>
      </c>
      <c r="I124" s="236"/>
      <c r="J124" s="237">
        <f>ROUND(I124*H124,2)</f>
        <v>0</v>
      </c>
      <c r="K124" s="233" t="s">
        <v>251</v>
      </c>
      <c r="L124" s="238"/>
      <c r="M124" s="239" t="s">
        <v>19</v>
      </c>
      <c r="N124" s="240" t="s">
        <v>44</v>
      </c>
      <c r="O124" s="85"/>
      <c r="P124" s="222">
        <f>O124*H124</f>
        <v>0</v>
      </c>
      <c r="Q124" s="222">
        <v>1</v>
      </c>
      <c r="R124" s="222">
        <f>Q124*H124</f>
        <v>6.375</v>
      </c>
      <c r="S124" s="222">
        <v>0</v>
      </c>
      <c r="T124" s="223">
        <f>S124*H124</f>
        <v>0</v>
      </c>
      <c r="U124" s="39"/>
      <c r="V124" s="39"/>
      <c r="W124" s="39"/>
      <c r="X124" s="39"/>
      <c r="Y124" s="39"/>
      <c r="Z124" s="39"/>
      <c r="AA124" s="39"/>
      <c r="AB124" s="39"/>
      <c r="AC124" s="39"/>
      <c r="AD124" s="39"/>
      <c r="AE124" s="39"/>
      <c r="AR124" s="224" t="s">
        <v>364</v>
      </c>
      <c r="AT124" s="224" t="s">
        <v>241</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5385</v>
      </c>
    </row>
    <row r="125" s="14" customFormat="1">
      <c r="A125" s="14"/>
      <c r="B125" s="253"/>
      <c r="C125" s="254"/>
      <c r="D125" s="241" t="s">
        <v>284</v>
      </c>
      <c r="E125" s="255" t="s">
        <v>19</v>
      </c>
      <c r="F125" s="256" t="s">
        <v>5386</v>
      </c>
      <c r="G125" s="254"/>
      <c r="H125" s="257">
        <v>6.375</v>
      </c>
      <c r="I125" s="258"/>
      <c r="J125" s="254"/>
      <c r="K125" s="254"/>
      <c r="L125" s="259"/>
      <c r="M125" s="260"/>
      <c r="N125" s="261"/>
      <c r="O125" s="261"/>
      <c r="P125" s="261"/>
      <c r="Q125" s="261"/>
      <c r="R125" s="261"/>
      <c r="S125" s="261"/>
      <c r="T125" s="262"/>
      <c r="U125" s="14"/>
      <c r="V125" s="14"/>
      <c r="W125" s="14"/>
      <c r="X125" s="14"/>
      <c r="Y125" s="14"/>
      <c r="Z125" s="14"/>
      <c r="AA125" s="14"/>
      <c r="AB125" s="14"/>
      <c r="AC125" s="14"/>
      <c r="AD125" s="14"/>
      <c r="AE125" s="14"/>
      <c r="AT125" s="263" t="s">
        <v>284</v>
      </c>
      <c r="AU125" s="263" t="s">
        <v>82</v>
      </c>
      <c r="AV125" s="14" t="s">
        <v>82</v>
      </c>
      <c r="AW125" s="14" t="s">
        <v>34</v>
      </c>
      <c r="AX125" s="14" t="s">
        <v>80</v>
      </c>
      <c r="AY125" s="263" t="s">
        <v>244</v>
      </c>
    </row>
    <row r="126" s="2" customFormat="1" ht="16.5" customHeight="1">
      <c r="A126" s="39"/>
      <c r="B126" s="40"/>
      <c r="C126" s="231" t="s">
        <v>308</v>
      </c>
      <c r="D126" s="231" t="s">
        <v>241</v>
      </c>
      <c r="E126" s="232" t="s">
        <v>4964</v>
      </c>
      <c r="F126" s="233" t="s">
        <v>4965</v>
      </c>
      <c r="G126" s="234" t="s">
        <v>730</v>
      </c>
      <c r="H126" s="235">
        <v>2.125</v>
      </c>
      <c r="I126" s="236"/>
      <c r="J126" s="237">
        <f>ROUND(I126*H126,2)</f>
        <v>0</v>
      </c>
      <c r="K126" s="233" t="s">
        <v>251</v>
      </c>
      <c r="L126" s="238"/>
      <c r="M126" s="239" t="s">
        <v>19</v>
      </c>
      <c r="N126" s="240" t="s">
        <v>44</v>
      </c>
      <c r="O126" s="85"/>
      <c r="P126" s="222">
        <f>O126*H126</f>
        <v>0</v>
      </c>
      <c r="Q126" s="222">
        <v>1</v>
      </c>
      <c r="R126" s="222">
        <f>Q126*H126</f>
        <v>2.125</v>
      </c>
      <c r="S126" s="222">
        <v>0</v>
      </c>
      <c r="T126" s="223">
        <f>S126*H126</f>
        <v>0</v>
      </c>
      <c r="U126" s="39"/>
      <c r="V126" s="39"/>
      <c r="W126" s="39"/>
      <c r="X126" s="39"/>
      <c r="Y126" s="39"/>
      <c r="Z126" s="39"/>
      <c r="AA126" s="39"/>
      <c r="AB126" s="39"/>
      <c r="AC126" s="39"/>
      <c r="AD126" s="39"/>
      <c r="AE126" s="39"/>
      <c r="AR126" s="224" t="s">
        <v>364</v>
      </c>
      <c r="AT126" s="224" t="s">
        <v>241</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279</v>
      </c>
      <c r="BM126" s="224" t="s">
        <v>5387</v>
      </c>
    </row>
    <row r="127" s="14" customFormat="1">
      <c r="A127" s="14"/>
      <c r="B127" s="253"/>
      <c r="C127" s="254"/>
      <c r="D127" s="241" t="s">
        <v>284</v>
      </c>
      <c r="E127" s="255" t="s">
        <v>19</v>
      </c>
      <c r="F127" s="256" t="s">
        <v>5388</v>
      </c>
      <c r="G127" s="254"/>
      <c r="H127" s="257">
        <v>2.125</v>
      </c>
      <c r="I127" s="258"/>
      <c r="J127" s="254"/>
      <c r="K127" s="254"/>
      <c r="L127" s="259"/>
      <c r="M127" s="260"/>
      <c r="N127" s="261"/>
      <c r="O127" s="261"/>
      <c r="P127" s="261"/>
      <c r="Q127" s="261"/>
      <c r="R127" s="261"/>
      <c r="S127" s="261"/>
      <c r="T127" s="262"/>
      <c r="U127" s="14"/>
      <c r="V127" s="14"/>
      <c r="W127" s="14"/>
      <c r="X127" s="14"/>
      <c r="Y127" s="14"/>
      <c r="Z127" s="14"/>
      <c r="AA127" s="14"/>
      <c r="AB127" s="14"/>
      <c r="AC127" s="14"/>
      <c r="AD127" s="14"/>
      <c r="AE127" s="14"/>
      <c r="AT127" s="263" t="s">
        <v>284</v>
      </c>
      <c r="AU127" s="263" t="s">
        <v>82</v>
      </c>
      <c r="AV127" s="14" t="s">
        <v>82</v>
      </c>
      <c r="AW127" s="14" t="s">
        <v>34</v>
      </c>
      <c r="AX127" s="14" t="s">
        <v>80</v>
      </c>
      <c r="AY127" s="263" t="s">
        <v>244</v>
      </c>
    </row>
    <row r="128" s="2" customFormat="1" ht="24.15" customHeight="1">
      <c r="A128" s="39"/>
      <c r="B128" s="40"/>
      <c r="C128" s="213" t="s">
        <v>313</v>
      </c>
      <c r="D128" s="213" t="s">
        <v>247</v>
      </c>
      <c r="E128" s="214" t="s">
        <v>4968</v>
      </c>
      <c r="F128" s="215" t="s">
        <v>4969</v>
      </c>
      <c r="G128" s="216" t="s">
        <v>339</v>
      </c>
      <c r="H128" s="217">
        <v>25</v>
      </c>
      <c r="I128" s="218"/>
      <c r="J128" s="219">
        <f>ROUND(I128*H128,2)</f>
        <v>0</v>
      </c>
      <c r="K128" s="215" t="s">
        <v>251</v>
      </c>
      <c r="L128" s="45"/>
      <c r="M128" s="220" t="s">
        <v>19</v>
      </c>
      <c r="N128" s="221" t="s">
        <v>44</v>
      </c>
      <c r="O128" s="85"/>
      <c r="P128" s="222">
        <f>O128*H128</f>
        <v>0</v>
      </c>
      <c r="Q128" s="222">
        <v>0.50600999999999996</v>
      </c>
      <c r="R128" s="222">
        <f>Q128*H128</f>
        <v>12.65025</v>
      </c>
      <c r="S128" s="222">
        <v>0</v>
      </c>
      <c r="T128" s="223">
        <f>S128*H128</f>
        <v>0</v>
      </c>
      <c r="U128" s="39"/>
      <c r="V128" s="39"/>
      <c r="W128" s="39"/>
      <c r="X128" s="39"/>
      <c r="Y128" s="39"/>
      <c r="Z128" s="39"/>
      <c r="AA128" s="39"/>
      <c r="AB128" s="39"/>
      <c r="AC128" s="39"/>
      <c r="AD128" s="39"/>
      <c r="AE128" s="39"/>
      <c r="AR128" s="224" t="s">
        <v>264</v>
      </c>
      <c r="AT128" s="224" t="s">
        <v>247</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264</v>
      </c>
      <c r="BM128" s="224" t="s">
        <v>5389</v>
      </c>
    </row>
    <row r="129" s="2" customFormat="1">
      <c r="A129" s="39"/>
      <c r="B129" s="40"/>
      <c r="C129" s="41"/>
      <c r="D129" s="226" t="s">
        <v>254</v>
      </c>
      <c r="E129" s="41"/>
      <c r="F129" s="227" t="s">
        <v>4971</v>
      </c>
      <c r="G129" s="41"/>
      <c r="H129" s="41"/>
      <c r="I129" s="228"/>
      <c r="J129" s="41"/>
      <c r="K129" s="41"/>
      <c r="L129" s="45"/>
      <c r="M129" s="229"/>
      <c r="N129" s="230"/>
      <c r="O129" s="85"/>
      <c r="P129" s="85"/>
      <c r="Q129" s="85"/>
      <c r="R129" s="85"/>
      <c r="S129" s="85"/>
      <c r="T129" s="86"/>
      <c r="U129" s="39"/>
      <c r="V129" s="39"/>
      <c r="W129" s="39"/>
      <c r="X129" s="39"/>
      <c r="Y129" s="39"/>
      <c r="Z129" s="39"/>
      <c r="AA129" s="39"/>
      <c r="AB129" s="39"/>
      <c r="AC129" s="39"/>
      <c r="AD129" s="39"/>
      <c r="AE129" s="39"/>
      <c r="AT129" s="18" t="s">
        <v>254</v>
      </c>
      <c r="AU129" s="18" t="s">
        <v>82</v>
      </c>
    </row>
    <row r="130" s="2" customFormat="1" ht="16.5" customHeight="1">
      <c r="A130" s="39"/>
      <c r="B130" s="40"/>
      <c r="C130" s="231" t="s">
        <v>8</v>
      </c>
      <c r="D130" s="231" t="s">
        <v>241</v>
      </c>
      <c r="E130" s="232" t="s">
        <v>4972</v>
      </c>
      <c r="F130" s="233" t="s">
        <v>4973</v>
      </c>
      <c r="G130" s="234" t="s">
        <v>250</v>
      </c>
      <c r="H130" s="235">
        <v>11</v>
      </c>
      <c r="I130" s="236"/>
      <c r="J130" s="237">
        <f>ROUND(I130*H130,2)</f>
        <v>0</v>
      </c>
      <c r="K130" s="233" t="s">
        <v>251</v>
      </c>
      <c r="L130" s="238"/>
      <c r="M130" s="239" t="s">
        <v>19</v>
      </c>
      <c r="N130" s="240" t="s">
        <v>44</v>
      </c>
      <c r="O130" s="85"/>
      <c r="P130" s="222">
        <f>O130*H130</f>
        <v>0</v>
      </c>
      <c r="Q130" s="222">
        <v>0.056120000000000003</v>
      </c>
      <c r="R130" s="222">
        <f>Q130*H130</f>
        <v>0.61732000000000009</v>
      </c>
      <c r="S130" s="222">
        <v>0</v>
      </c>
      <c r="T130" s="223">
        <f>S130*H130</f>
        <v>0</v>
      </c>
      <c r="U130" s="39"/>
      <c r="V130" s="39"/>
      <c r="W130" s="39"/>
      <c r="X130" s="39"/>
      <c r="Y130" s="39"/>
      <c r="Z130" s="39"/>
      <c r="AA130" s="39"/>
      <c r="AB130" s="39"/>
      <c r="AC130" s="39"/>
      <c r="AD130" s="39"/>
      <c r="AE130" s="39"/>
      <c r="AR130" s="224" t="s">
        <v>364</v>
      </c>
      <c r="AT130" s="224" t="s">
        <v>241</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279</v>
      </c>
      <c r="BM130" s="224" t="s">
        <v>5390</v>
      </c>
    </row>
    <row r="131" s="2" customFormat="1" ht="24.15" customHeight="1">
      <c r="A131" s="39"/>
      <c r="B131" s="40"/>
      <c r="C131" s="213" t="s">
        <v>322</v>
      </c>
      <c r="D131" s="213" t="s">
        <v>247</v>
      </c>
      <c r="E131" s="214" t="s">
        <v>4363</v>
      </c>
      <c r="F131" s="215" t="s">
        <v>4364</v>
      </c>
      <c r="G131" s="216" t="s">
        <v>250</v>
      </c>
      <c r="H131" s="217">
        <v>11</v>
      </c>
      <c r="I131" s="218"/>
      <c r="J131" s="219">
        <f>ROUND(I131*H131,2)</f>
        <v>0</v>
      </c>
      <c r="K131" s="215" t="s">
        <v>251</v>
      </c>
      <c r="L131" s="45"/>
      <c r="M131" s="220" t="s">
        <v>19</v>
      </c>
      <c r="N131" s="221" t="s">
        <v>44</v>
      </c>
      <c r="O131" s="85"/>
      <c r="P131" s="222">
        <f>O131*H131</f>
        <v>0</v>
      </c>
      <c r="Q131" s="222">
        <v>0.10095</v>
      </c>
      <c r="R131" s="222">
        <f>Q131*H131</f>
        <v>1.1104499999999999</v>
      </c>
      <c r="S131" s="222">
        <v>0</v>
      </c>
      <c r="T131" s="223">
        <f>S131*H131</f>
        <v>0</v>
      </c>
      <c r="U131" s="39"/>
      <c r="V131" s="39"/>
      <c r="W131" s="39"/>
      <c r="X131" s="39"/>
      <c r="Y131" s="39"/>
      <c r="Z131" s="39"/>
      <c r="AA131" s="39"/>
      <c r="AB131" s="39"/>
      <c r="AC131" s="39"/>
      <c r="AD131" s="39"/>
      <c r="AE131" s="39"/>
      <c r="AR131" s="224" t="s">
        <v>264</v>
      </c>
      <c r="AT131" s="224" t="s">
        <v>247</v>
      </c>
      <c r="AU131" s="224" t="s">
        <v>82</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264</v>
      </c>
      <c r="BM131" s="224" t="s">
        <v>5391</v>
      </c>
    </row>
    <row r="132" s="2" customFormat="1">
      <c r="A132" s="39"/>
      <c r="B132" s="40"/>
      <c r="C132" s="41"/>
      <c r="D132" s="226" t="s">
        <v>254</v>
      </c>
      <c r="E132" s="41"/>
      <c r="F132" s="227" t="s">
        <v>4366</v>
      </c>
      <c r="G132" s="41"/>
      <c r="H132" s="41"/>
      <c r="I132" s="228"/>
      <c r="J132" s="41"/>
      <c r="K132" s="41"/>
      <c r="L132" s="45"/>
      <c r="M132" s="229"/>
      <c r="N132" s="230"/>
      <c r="O132" s="85"/>
      <c r="P132" s="85"/>
      <c r="Q132" s="85"/>
      <c r="R132" s="85"/>
      <c r="S132" s="85"/>
      <c r="T132" s="86"/>
      <c r="U132" s="39"/>
      <c r="V132" s="39"/>
      <c r="W132" s="39"/>
      <c r="X132" s="39"/>
      <c r="Y132" s="39"/>
      <c r="Z132" s="39"/>
      <c r="AA132" s="39"/>
      <c r="AB132" s="39"/>
      <c r="AC132" s="39"/>
      <c r="AD132" s="39"/>
      <c r="AE132" s="39"/>
      <c r="AT132" s="18" t="s">
        <v>254</v>
      </c>
      <c r="AU132" s="18" t="s">
        <v>82</v>
      </c>
    </row>
    <row r="133" s="2" customFormat="1" ht="37.8" customHeight="1">
      <c r="A133" s="39"/>
      <c r="B133" s="40"/>
      <c r="C133" s="213" t="s">
        <v>327</v>
      </c>
      <c r="D133" s="213" t="s">
        <v>247</v>
      </c>
      <c r="E133" s="214" t="s">
        <v>4980</v>
      </c>
      <c r="F133" s="215" t="s">
        <v>4981</v>
      </c>
      <c r="G133" s="216" t="s">
        <v>339</v>
      </c>
      <c r="H133" s="217">
        <v>25</v>
      </c>
      <c r="I133" s="218"/>
      <c r="J133" s="219">
        <f>ROUND(I133*H133,2)</f>
        <v>0</v>
      </c>
      <c r="K133" s="215" t="s">
        <v>251</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80</v>
      </c>
      <c r="AT133" s="224" t="s">
        <v>247</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80</v>
      </c>
      <c r="BM133" s="224" t="s">
        <v>5392</v>
      </c>
    </row>
    <row r="134" s="2" customFormat="1">
      <c r="A134" s="39"/>
      <c r="B134" s="40"/>
      <c r="C134" s="41"/>
      <c r="D134" s="226" t="s">
        <v>254</v>
      </c>
      <c r="E134" s="41"/>
      <c r="F134" s="227" t="s">
        <v>4983</v>
      </c>
      <c r="G134" s="41"/>
      <c r="H134" s="41"/>
      <c r="I134" s="228"/>
      <c r="J134" s="41"/>
      <c r="K134" s="41"/>
      <c r="L134" s="45"/>
      <c r="M134" s="229"/>
      <c r="N134" s="230"/>
      <c r="O134" s="85"/>
      <c r="P134" s="85"/>
      <c r="Q134" s="85"/>
      <c r="R134" s="85"/>
      <c r="S134" s="85"/>
      <c r="T134" s="86"/>
      <c r="U134" s="39"/>
      <c r="V134" s="39"/>
      <c r="W134" s="39"/>
      <c r="X134" s="39"/>
      <c r="Y134" s="39"/>
      <c r="Z134" s="39"/>
      <c r="AA134" s="39"/>
      <c r="AB134" s="39"/>
      <c r="AC134" s="39"/>
      <c r="AD134" s="39"/>
      <c r="AE134" s="39"/>
      <c r="AT134" s="18" t="s">
        <v>254</v>
      </c>
      <c r="AU134" s="18" t="s">
        <v>82</v>
      </c>
    </row>
    <row r="135" s="2" customFormat="1" ht="33" customHeight="1">
      <c r="A135" s="39"/>
      <c r="B135" s="40"/>
      <c r="C135" s="213" t="s">
        <v>332</v>
      </c>
      <c r="D135" s="213" t="s">
        <v>247</v>
      </c>
      <c r="E135" s="214" t="s">
        <v>4984</v>
      </c>
      <c r="F135" s="215" t="s">
        <v>4985</v>
      </c>
      <c r="G135" s="216" t="s">
        <v>339</v>
      </c>
      <c r="H135" s="217">
        <v>25</v>
      </c>
      <c r="I135" s="218"/>
      <c r="J135" s="219">
        <f>ROUND(I135*H135,2)</f>
        <v>0</v>
      </c>
      <c r="K135" s="215" t="s">
        <v>251</v>
      </c>
      <c r="L135" s="45"/>
      <c r="M135" s="220" t="s">
        <v>19</v>
      </c>
      <c r="N135" s="221" t="s">
        <v>44</v>
      </c>
      <c r="O135" s="85"/>
      <c r="P135" s="222">
        <f>O135*H135</f>
        <v>0</v>
      </c>
      <c r="Q135" s="222">
        <v>0</v>
      </c>
      <c r="R135" s="222">
        <f>Q135*H135</f>
        <v>0</v>
      </c>
      <c r="S135" s="222">
        <v>0.35199999999999998</v>
      </c>
      <c r="T135" s="223">
        <f>S135*H135</f>
        <v>8.7999999999999989</v>
      </c>
      <c r="U135" s="39"/>
      <c r="V135" s="39"/>
      <c r="W135" s="39"/>
      <c r="X135" s="39"/>
      <c r="Y135" s="39"/>
      <c r="Z135" s="39"/>
      <c r="AA135" s="39"/>
      <c r="AB135" s="39"/>
      <c r="AC135" s="39"/>
      <c r="AD135" s="39"/>
      <c r="AE135" s="39"/>
      <c r="AR135" s="224" t="s">
        <v>80</v>
      </c>
      <c r="AT135" s="224" t="s">
        <v>247</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80</v>
      </c>
      <c r="BM135" s="224" t="s">
        <v>5393</v>
      </c>
    </row>
    <row r="136" s="2" customFormat="1">
      <c r="A136" s="39"/>
      <c r="B136" s="40"/>
      <c r="C136" s="41"/>
      <c r="D136" s="226" t="s">
        <v>254</v>
      </c>
      <c r="E136" s="41"/>
      <c r="F136" s="227" t="s">
        <v>4987</v>
      </c>
      <c r="G136" s="41"/>
      <c r="H136" s="41"/>
      <c r="I136" s="228"/>
      <c r="J136" s="41"/>
      <c r="K136" s="41"/>
      <c r="L136" s="45"/>
      <c r="M136" s="229"/>
      <c r="N136" s="230"/>
      <c r="O136" s="85"/>
      <c r="P136" s="85"/>
      <c r="Q136" s="85"/>
      <c r="R136" s="85"/>
      <c r="S136" s="85"/>
      <c r="T136" s="86"/>
      <c r="U136" s="39"/>
      <c r="V136" s="39"/>
      <c r="W136" s="39"/>
      <c r="X136" s="39"/>
      <c r="Y136" s="39"/>
      <c r="Z136" s="39"/>
      <c r="AA136" s="39"/>
      <c r="AB136" s="39"/>
      <c r="AC136" s="39"/>
      <c r="AD136" s="39"/>
      <c r="AE136" s="39"/>
      <c r="AT136" s="18" t="s">
        <v>254</v>
      </c>
      <c r="AU136" s="18" t="s">
        <v>82</v>
      </c>
    </row>
    <row r="137" s="2" customFormat="1" ht="33" customHeight="1">
      <c r="A137" s="39"/>
      <c r="B137" s="40"/>
      <c r="C137" s="213" t="s">
        <v>252</v>
      </c>
      <c r="D137" s="213" t="s">
        <v>247</v>
      </c>
      <c r="E137" s="214" t="s">
        <v>4952</v>
      </c>
      <c r="F137" s="215" t="s">
        <v>4953</v>
      </c>
      <c r="G137" s="216" t="s">
        <v>339</v>
      </c>
      <c r="H137" s="217">
        <v>25</v>
      </c>
      <c r="I137" s="218"/>
      <c r="J137" s="219">
        <f>ROUND(I137*H137,2)</f>
        <v>0</v>
      </c>
      <c r="K137" s="215" t="s">
        <v>251</v>
      </c>
      <c r="L137" s="45"/>
      <c r="M137" s="220" t="s">
        <v>19</v>
      </c>
      <c r="N137" s="221" t="s">
        <v>44</v>
      </c>
      <c r="O137" s="85"/>
      <c r="P137" s="222">
        <f>O137*H137</f>
        <v>0</v>
      </c>
      <c r="Q137" s="222">
        <v>0.084250000000000005</v>
      </c>
      <c r="R137" s="222">
        <f>Q137*H137</f>
        <v>2.1062500000000002</v>
      </c>
      <c r="S137" s="222">
        <v>0</v>
      </c>
      <c r="T137" s="223">
        <f>S137*H137</f>
        <v>0</v>
      </c>
      <c r="U137" s="39"/>
      <c r="V137" s="39"/>
      <c r="W137" s="39"/>
      <c r="X137" s="39"/>
      <c r="Y137" s="39"/>
      <c r="Z137" s="39"/>
      <c r="AA137" s="39"/>
      <c r="AB137" s="39"/>
      <c r="AC137" s="39"/>
      <c r="AD137" s="39"/>
      <c r="AE137" s="39"/>
      <c r="AR137" s="224" t="s">
        <v>279</v>
      </c>
      <c r="AT137" s="224" t="s">
        <v>247</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5394</v>
      </c>
    </row>
    <row r="138" s="2" customFormat="1">
      <c r="A138" s="39"/>
      <c r="B138" s="40"/>
      <c r="C138" s="41"/>
      <c r="D138" s="226" t="s">
        <v>254</v>
      </c>
      <c r="E138" s="41"/>
      <c r="F138" s="227" t="s">
        <v>4955</v>
      </c>
      <c r="G138" s="41"/>
      <c r="H138" s="41"/>
      <c r="I138" s="228"/>
      <c r="J138" s="41"/>
      <c r="K138" s="41"/>
      <c r="L138" s="45"/>
      <c r="M138" s="229"/>
      <c r="N138" s="230"/>
      <c r="O138" s="85"/>
      <c r="P138" s="85"/>
      <c r="Q138" s="85"/>
      <c r="R138" s="85"/>
      <c r="S138" s="85"/>
      <c r="T138" s="86"/>
      <c r="U138" s="39"/>
      <c r="V138" s="39"/>
      <c r="W138" s="39"/>
      <c r="X138" s="39"/>
      <c r="Y138" s="39"/>
      <c r="Z138" s="39"/>
      <c r="AA138" s="39"/>
      <c r="AB138" s="39"/>
      <c r="AC138" s="39"/>
      <c r="AD138" s="39"/>
      <c r="AE138" s="39"/>
      <c r="AT138" s="18" t="s">
        <v>254</v>
      </c>
      <c r="AU138" s="18" t="s">
        <v>82</v>
      </c>
    </row>
    <row r="139" s="2" customFormat="1" ht="16.5" customHeight="1">
      <c r="A139" s="39"/>
      <c r="B139" s="40"/>
      <c r="C139" s="231" t="s">
        <v>411</v>
      </c>
      <c r="D139" s="231" t="s">
        <v>241</v>
      </c>
      <c r="E139" s="232" t="s">
        <v>4956</v>
      </c>
      <c r="F139" s="233" t="s">
        <v>4957</v>
      </c>
      <c r="G139" s="234" t="s">
        <v>339</v>
      </c>
      <c r="H139" s="235">
        <v>10</v>
      </c>
      <c r="I139" s="236"/>
      <c r="J139" s="237">
        <f>ROUND(I139*H139,2)</f>
        <v>0</v>
      </c>
      <c r="K139" s="233" t="s">
        <v>19</v>
      </c>
      <c r="L139" s="238"/>
      <c r="M139" s="239" t="s">
        <v>19</v>
      </c>
      <c r="N139" s="240" t="s">
        <v>44</v>
      </c>
      <c r="O139" s="85"/>
      <c r="P139" s="222">
        <f>O139*H139</f>
        <v>0</v>
      </c>
      <c r="Q139" s="222">
        <v>0.13200000000000001</v>
      </c>
      <c r="R139" s="222">
        <f>Q139*H139</f>
        <v>1.3200000000000001</v>
      </c>
      <c r="S139" s="222">
        <v>0</v>
      </c>
      <c r="T139" s="223">
        <f>S139*H139</f>
        <v>0</v>
      </c>
      <c r="U139" s="39"/>
      <c r="V139" s="39"/>
      <c r="W139" s="39"/>
      <c r="X139" s="39"/>
      <c r="Y139" s="39"/>
      <c r="Z139" s="39"/>
      <c r="AA139" s="39"/>
      <c r="AB139" s="39"/>
      <c r="AC139" s="39"/>
      <c r="AD139" s="39"/>
      <c r="AE139" s="39"/>
      <c r="AR139" s="224" t="s">
        <v>440</v>
      </c>
      <c r="AT139" s="224" t="s">
        <v>241</v>
      </c>
      <c r="AU139" s="224" t="s">
        <v>82</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440</v>
      </c>
      <c r="BM139" s="224" t="s">
        <v>5395</v>
      </c>
    </row>
    <row r="140" s="2" customFormat="1">
      <c r="A140" s="39"/>
      <c r="B140" s="40"/>
      <c r="C140" s="41"/>
      <c r="D140" s="241" t="s">
        <v>282</v>
      </c>
      <c r="E140" s="41"/>
      <c r="F140" s="242" t="s">
        <v>4959</v>
      </c>
      <c r="G140" s="41"/>
      <c r="H140" s="41"/>
      <c r="I140" s="228"/>
      <c r="J140" s="41"/>
      <c r="K140" s="41"/>
      <c r="L140" s="45"/>
      <c r="M140" s="229"/>
      <c r="N140" s="230"/>
      <c r="O140" s="85"/>
      <c r="P140" s="85"/>
      <c r="Q140" s="85"/>
      <c r="R140" s="85"/>
      <c r="S140" s="85"/>
      <c r="T140" s="86"/>
      <c r="U140" s="39"/>
      <c r="V140" s="39"/>
      <c r="W140" s="39"/>
      <c r="X140" s="39"/>
      <c r="Y140" s="39"/>
      <c r="Z140" s="39"/>
      <c r="AA140" s="39"/>
      <c r="AB140" s="39"/>
      <c r="AC140" s="39"/>
      <c r="AD140" s="39"/>
      <c r="AE140" s="39"/>
      <c r="AT140" s="18" t="s">
        <v>282</v>
      </c>
      <c r="AU140" s="18" t="s">
        <v>82</v>
      </c>
    </row>
    <row r="141" s="14" customFormat="1">
      <c r="A141" s="14"/>
      <c r="B141" s="253"/>
      <c r="C141" s="254"/>
      <c r="D141" s="241" t="s">
        <v>284</v>
      </c>
      <c r="E141" s="254"/>
      <c r="F141" s="256" t="s">
        <v>5396</v>
      </c>
      <c r="G141" s="254"/>
      <c r="H141" s="257">
        <v>10</v>
      </c>
      <c r="I141" s="258"/>
      <c r="J141" s="254"/>
      <c r="K141" s="254"/>
      <c r="L141" s="259"/>
      <c r="M141" s="260"/>
      <c r="N141" s="261"/>
      <c r="O141" s="261"/>
      <c r="P141" s="261"/>
      <c r="Q141" s="261"/>
      <c r="R141" s="261"/>
      <c r="S141" s="261"/>
      <c r="T141" s="262"/>
      <c r="U141" s="14"/>
      <c r="V141" s="14"/>
      <c r="W141" s="14"/>
      <c r="X141" s="14"/>
      <c r="Y141" s="14"/>
      <c r="Z141" s="14"/>
      <c r="AA141" s="14"/>
      <c r="AB141" s="14"/>
      <c r="AC141" s="14"/>
      <c r="AD141" s="14"/>
      <c r="AE141" s="14"/>
      <c r="AT141" s="263" t="s">
        <v>284</v>
      </c>
      <c r="AU141" s="263" t="s">
        <v>82</v>
      </c>
      <c r="AV141" s="14" t="s">
        <v>82</v>
      </c>
      <c r="AW141" s="14" t="s">
        <v>4</v>
      </c>
      <c r="AX141" s="14" t="s">
        <v>80</v>
      </c>
      <c r="AY141" s="263" t="s">
        <v>244</v>
      </c>
    </row>
    <row r="142" s="2" customFormat="1" ht="24.15" customHeight="1">
      <c r="A142" s="39"/>
      <c r="B142" s="40"/>
      <c r="C142" s="213" t="s">
        <v>416</v>
      </c>
      <c r="D142" s="213" t="s">
        <v>247</v>
      </c>
      <c r="E142" s="214" t="s">
        <v>4988</v>
      </c>
      <c r="F142" s="215" t="s">
        <v>4989</v>
      </c>
      <c r="G142" s="216" t="s">
        <v>250</v>
      </c>
      <c r="H142" s="217">
        <v>8</v>
      </c>
      <c r="I142" s="218"/>
      <c r="J142" s="219">
        <f>ROUND(I142*H142,2)</f>
        <v>0</v>
      </c>
      <c r="K142" s="215" t="s">
        <v>251</v>
      </c>
      <c r="L142" s="45"/>
      <c r="M142" s="220" t="s">
        <v>19</v>
      </c>
      <c r="N142" s="221" t="s">
        <v>44</v>
      </c>
      <c r="O142" s="85"/>
      <c r="P142" s="222">
        <f>O142*H142</f>
        <v>0</v>
      </c>
      <c r="Q142" s="222">
        <v>0</v>
      </c>
      <c r="R142" s="222">
        <f>Q142*H142</f>
        <v>0</v>
      </c>
      <c r="S142" s="222">
        <v>0.20000000000000001</v>
      </c>
      <c r="T142" s="223">
        <f>S142*H142</f>
        <v>1.6000000000000001</v>
      </c>
      <c r="U142" s="39"/>
      <c r="V142" s="39"/>
      <c r="W142" s="39"/>
      <c r="X142" s="39"/>
      <c r="Y142" s="39"/>
      <c r="Z142" s="39"/>
      <c r="AA142" s="39"/>
      <c r="AB142" s="39"/>
      <c r="AC142" s="39"/>
      <c r="AD142" s="39"/>
      <c r="AE142" s="39"/>
      <c r="AR142" s="224" t="s">
        <v>279</v>
      </c>
      <c r="AT142" s="224" t="s">
        <v>247</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279</v>
      </c>
      <c r="BM142" s="224" t="s">
        <v>5397</v>
      </c>
    </row>
    <row r="143" s="2" customFormat="1">
      <c r="A143" s="39"/>
      <c r="B143" s="40"/>
      <c r="C143" s="41"/>
      <c r="D143" s="226" t="s">
        <v>254</v>
      </c>
      <c r="E143" s="41"/>
      <c r="F143" s="227" t="s">
        <v>4991</v>
      </c>
      <c r="G143" s="41"/>
      <c r="H143" s="41"/>
      <c r="I143" s="228"/>
      <c r="J143" s="41"/>
      <c r="K143" s="41"/>
      <c r="L143" s="45"/>
      <c r="M143" s="229"/>
      <c r="N143" s="230"/>
      <c r="O143" s="85"/>
      <c r="P143" s="85"/>
      <c r="Q143" s="85"/>
      <c r="R143" s="85"/>
      <c r="S143" s="85"/>
      <c r="T143" s="86"/>
      <c r="U143" s="39"/>
      <c r="V143" s="39"/>
      <c r="W143" s="39"/>
      <c r="X143" s="39"/>
      <c r="Y143" s="39"/>
      <c r="Z143" s="39"/>
      <c r="AA143" s="39"/>
      <c r="AB143" s="39"/>
      <c r="AC143" s="39"/>
      <c r="AD143" s="39"/>
      <c r="AE143" s="39"/>
      <c r="AT143" s="18" t="s">
        <v>254</v>
      </c>
      <c r="AU143" s="18" t="s">
        <v>82</v>
      </c>
    </row>
    <row r="144" s="2" customFormat="1" ht="24.15" customHeight="1">
      <c r="A144" s="39"/>
      <c r="B144" s="40"/>
      <c r="C144" s="213" t="s">
        <v>420</v>
      </c>
      <c r="D144" s="213" t="s">
        <v>247</v>
      </c>
      <c r="E144" s="214" t="s">
        <v>4945</v>
      </c>
      <c r="F144" s="215" t="s">
        <v>4946</v>
      </c>
      <c r="G144" s="216" t="s">
        <v>250</v>
      </c>
      <c r="H144" s="217">
        <v>2424</v>
      </c>
      <c r="I144" s="218"/>
      <c r="J144" s="219">
        <f>ROUND(I144*H144,2)</f>
        <v>0</v>
      </c>
      <c r="K144" s="215" t="s">
        <v>251</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279</v>
      </c>
      <c r="AT144" s="224" t="s">
        <v>247</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279</v>
      </c>
      <c r="BM144" s="224" t="s">
        <v>5398</v>
      </c>
    </row>
    <row r="145" s="2" customFormat="1">
      <c r="A145" s="39"/>
      <c r="B145" s="40"/>
      <c r="C145" s="41"/>
      <c r="D145" s="226" t="s">
        <v>254</v>
      </c>
      <c r="E145" s="41"/>
      <c r="F145" s="227" t="s">
        <v>4948</v>
      </c>
      <c r="G145" s="41"/>
      <c r="H145" s="41"/>
      <c r="I145" s="228"/>
      <c r="J145" s="41"/>
      <c r="K145" s="41"/>
      <c r="L145" s="45"/>
      <c r="M145" s="229"/>
      <c r="N145" s="230"/>
      <c r="O145" s="85"/>
      <c r="P145" s="85"/>
      <c r="Q145" s="85"/>
      <c r="R145" s="85"/>
      <c r="S145" s="85"/>
      <c r="T145" s="86"/>
      <c r="U145" s="39"/>
      <c r="V145" s="39"/>
      <c r="W145" s="39"/>
      <c r="X145" s="39"/>
      <c r="Y145" s="39"/>
      <c r="Z145" s="39"/>
      <c r="AA145" s="39"/>
      <c r="AB145" s="39"/>
      <c r="AC145" s="39"/>
      <c r="AD145" s="39"/>
      <c r="AE145" s="39"/>
      <c r="AT145" s="18" t="s">
        <v>254</v>
      </c>
      <c r="AU145" s="18" t="s">
        <v>82</v>
      </c>
    </row>
    <row r="146" s="2" customFormat="1">
      <c r="A146" s="39"/>
      <c r="B146" s="40"/>
      <c r="C146" s="41"/>
      <c r="D146" s="241" t="s">
        <v>282</v>
      </c>
      <c r="E146" s="41"/>
      <c r="F146" s="242" t="s">
        <v>4949</v>
      </c>
      <c r="G146" s="41"/>
      <c r="H146" s="41"/>
      <c r="I146" s="228"/>
      <c r="J146" s="41"/>
      <c r="K146" s="41"/>
      <c r="L146" s="45"/>
      <c r="M146" s="229"/>
      <c r="N146" s="230"/>
      <c r="O146" s="85"/>
      <c r="P146" s="85"/>
      <c r="Q146" s="85"/>
      <c r="R146" s="85"/>
      <c r="S146" s="85"/>
      <c r="T146" s="86"/>
      <c r="U146" s="39"/>
      <c r="V146" s="39"/>
      <c r="W146" s="39"/>
      <c r="X146" s="39"/>
      <c r="Y146" s="39"/>
      <c r="Z146" s="39"/>
      <c r="AA146" s="39"/>
      <c r="AB146" s="39"/>
      <c r="AC146" s="39"/>
      <c r="AD146" s="39"/>
      <c r="AE146" s="39"/>
      <c r="AT146" s="18" t="s">
        <v>282</v>
      </c>
      <c r="AU146" s="18" t="s">
        <v>82</v>
      </c>
    </row>
    <row r="147" s="13" customFormat="1">
      <c r="A147" s="13"/>
      <c r="B147" s="243"/>
      <c r="C147" s="244"/>
      <c r="D147" s="241" t="s">
        <v>284</v>
      </c>
      <c r="E147" s="245" t="s">
        <v>19</v>
      </c>
      <c r="F147" s="246" t="s">
        <v>5399</v>
      </c>
      <c r="G147" s="244"/>
      <c r="H147" s="245" t="s">
        <v>19</v>
      </c>
      <c r="I147" s="247"/>
      <c r="J147" s="244"/>
      <c r="K147" s="244"/>
      <c r="L147" s="248"/>
      <c r="M147" s="249"/>
      <c r="N147" s="250"/>
      <c r="O147" s="250"/>
      <c r="P147" s="250"/>
      <c r="Q147" s="250"/>
      <c r="R147" s="250"/>
      <c r="S147" s="250"/>
      <c r="T147" s="251"/>
      <c r="U147" s="13"/>
      <c r="V147" s="13"/>
      <c r="W147" s="13"/>
      <c r="X147" s="13"/>
      <c r="Y147" s="13"/>
      <c r="Z147" s="13"/>
      <c r="AA147" s="13"/>
      <c r="AB147" s="13"/>
      <c r="AC147" s="13"/>
      <c r="AD147" s="13"/>
      <c r="AE147" s="13"/>
      <c r="AT147" s="252" t="s">
        <v>284</v>
      </c>
      <c r="AU147" s="252" t="s">
        <v>82</v>
      </c>
      <c r="AV147" s="13" t="s">
        <v>80</v>
      </c>
      <c r="AW147" s="13" t="s">
        <v>34</v>
      </c>
      <c r="AX147" s="13" t="s">
        <v>73</v>
      </c>
      <c r="AY147" s="252" t="s">
        <v>244</v>
      </c>
    </row>
    <row r="148" s="14" customFormat="1">
      <c r="A148" s="14"/>
      <c r="B148" s="253"/>
      <c r="C148" s="254"/>
      <c r="D148" s="241" t="s">
        <v>284</v>
      </c>
      <c r="E148" s="255" t="s">
        <v>19</v>
      </c>
      <c r="F148" s="256" t="s">
        <v>5400</v>
      </c>
      <c r="G148" s="254"/>
      <c r="H148" s="257">
        <v>2074</v>
      </c>
      <c r="I148" s="258"/>
      <c r="J148" s="254"/>
      <c r="K148" s="254"/>
      <c r="L148" s="259"/>
      <c r="M148" s="260"/>
      <c r="N148" s="261"/>
      <c r="O148" s="261"/>
      <c r="P148" s="261"/>
      <c r="Q148" s="261"/>
      <c r="R148" s="261"/>
      <c r="S148" s="261"/>
      <c r="T148" s="262"/>
      <c r="U148" s="14"/>
      <c r="V148" s="14"/>
      <c r="W148" s="14"/>
      <c r="X148" s="14"/>
      <c r="Y148" s="14"/>
      <c r="Z148" s="14"/>
      <c r="AA148" s="14"/>
      <c r="AB148" s="14"/>
      <c r="AC148" s="14"/>
      <c r="AD148" s="14"/>
      <c r="AE148" s="14"/>
      <c r="AT148" s="263" t="s">
        <v>284</v>
      </c>
      <c r="AU148" s="263" t="s">
        <v>82</v>
      </c>
      <c r="AV148" s="14" t="s">
        <v>82</v>
      </c>
      <c r="AW148" s="14" t="s">
        <v>34</v>
      </c>
      <c r="AX148" s="14" t="s">
        <v>73</v>
      </c>
      <c r="AY148" s="263" t="s">
        <v>244</v>
      </c>
    </row>
    <row r="149" s="13" customFormat="1">
      <c r="A149" s="13"/>
      <c r="B149" s="243"/>
      <c r="C149" s="244"/>
      <c r="D149" s="241" t="s">
        <v>284</v>
      </c>
      <c r="E149" s="245" t="s">
        <v>19</v>
      </c>
      <c r="F149" s="246" t="s">
        <v>4796</v>
      </c>
      <c r="G149" s="244"/>
      <c r="H149" s="245" t="s">
        <v>19</v>
      </c>
      <c r="I149" s="247"/>
      <c r="J149" s="244"/>
      <c r="K149" s="244"/>
      <c r="L149" s="248"/>
      <c r="M149" s="249"/>
      <c r="N149" s="250"/>
      <c r="O149" s="250"/>
      <c r="P149" s="250"/>
      <c r="Q149" s="250"/>
      <c r="R149" s="250"/>
      <c r="S149" s="250"/>
      <c r="T149" s="251"/>
      <c r="U149" s="13"/>
      <c r="V149" s="13"/>
      <c r="W149" s="13"/>
      <c r="X149" s="13"/>
      <c r="Y149" s="13"/>
      <c r="Z149" s="13"/>
      <c r="AA149" s="13"/>
      <c r="AB149" s="13"/>
      <c r="AC149" s="13"/>
      <c r="AD149" s="13"/>
      <c r="AE149" s="13"/>
      <c r="AT149" s="252" t="s">
        <v>284</v>
      </c>
      <c r="AU149" s="252" t="s">
        <v>82</v>
      </c>
      <c r="AV149" s="13" t="s">
        <v>80</v>
      </c>
      <c r="AW149" s="13" t="s">
        <v>34</v>
      </c>
      <c r="AX149" s="13" t="s">
        <v>73</v>
      </c>
      <c r="AY149" s="252" t="s">
        <v>244</v>
      </c>
    </row>
    <row r="150" s="14" customFormat="1">
      <c r="A150" s="14"/>
      <c r="B150" s="253"/>
      <c r="C150" s="254"/>
      <c r="D150" s="241" t="s">
        <v>284</v>
      </c>
      <c r="E150" s="255" t="s">
        <v>19</v>
      </c>
      <c r="F150" s="256" t="s">
        <v>5182</v>
      </c>
      <c r="G150" s="254"/>
      <c r="H150" s="257">
        <v>350</v>
      </c>
      <c r="I150" s="258"/>
      <c r="J150" s="254"/>
      <c r="K150" s="254"/>
      <c r="L150" s="259"/>
      <c r="M150" s="260"/>
      <c r="N150" s="261"/>
      <c r="O150" s="261"/>
      <c r="P150" s="261"/>
      <c r="Q150" s="261"/>
      <c r="R150" s="261"/>
      <c r="S150" s="261"/>
      <c r="T150" s="262"/>
      <c r="U150" s="14"/>
      <c r="V150" s="14"/>
      <c r="W150" s="14"/>
      <c r="X150" s="14"/>
      <c r="Y150" s="14"/>
      <c r="Z150" s="14"/>
      <c r="AA150" s="14"/>
      <c r="AB150" s="14"/>
      <c r="AC150" s="14"/>
      <c r="AD150" s="14"/>
      <c r="AE150" s="14"/>
      <c r="AT150" s="263" t="s">
        <v>284</v>
      </c>
      <c r="AU150" s="263" t="s">
        <v>82</v>
      </c>
      <c r="AV150" s="14" t="s">
        <v>82</v>
      </c>
      <c r="AW150" s="14" t="s">
        <v>34</v>
      </c>
      <c r="AX150" s="14" t="s">
        <v>73</v>
      </c>
      <c r="AY150" s="263" t="s">
        <v>244</v>
      </c>
    </row>
    <row r="151" s="15" customFormat="1">
      <c r="A151" s="15"/>
      <c r="B151" s="264"/>
      <c r="C151" s="265"/>
      <c r="D151" s="241" t="s">
        <v>284</v>
      </c>
      <c r="E151" s="266" t="s">
        <v>19</v>
      </c>
      <c r="F151" s="267" t="s">
        <v>287</v>
      </c>
      <c r="G151" s="265"/>
      <c r="H151" s="268">
        <v>2424</v>
      </c>
      <c r="I151" s="269"/>
      <c r="J151" s="265"/>
      <c r="K151" s="265"/>
      <c r="L151" s="270"/>
      <c r="M151" s="271"/>
      <c r="N151" s="272"/>
      <c r="O151" s="272"/>
      <c r="P151" s="272"/>
      <c r="Q151" s="272"/>
      <c r="R151" s="272"/>
      <c r="S151" s="272"/>
      <c r="T151" s="273"/>
      <c r="U151" s="15"/>
      <c r="V151" s="15"/>
      <c r="W151" s="15"/>
      <c r="X151" s="15"/>
      <c r="Y151" s="15"/>
      <c r="Z151" s="15"/>
      <c r="AA151" s="15"/>
      <c r="AB151" s="15"/>
      <c r="AC151" s="15"/>
      <c r="AD151" s="15"/>
      <c r="AE151" s="15"/>
      <c r="AT151" s="274" t="s">
        <v>284</v>
      </c>
      <c r="AU151" s="274" t="s">
        <v>82</v>
      </c>
      <c r="AV151" s="15" t="s">
        <v>264</v>
      </c>
      <c r="AW151" s="15" t="s">
        <v>34</v>
      </c>
      <c r="AX151" s="15" t="s">
        <v>80</v>
      </c>
      <c r="AY151" s="274" t="s">
        <v>244</v>
      </c>
    </row>
    <row r="152" s="2" customFormat="1" ht="16.5" customHeight="1">
      <c r="A152" s="39"/>
      <c r="B152" s="40"/>
      <c r="C152" s="213" t="s">
        <v>424</v>
      </c>
      <c r="D152" s="213" t="s">
        <v>247</v>
      </c>
      <c r="E152" s="214" t="s">
        <v>714</v>
      </c>
      <c r="F152" s="215" t="s">
        <v>715</v>
      </c>
      <c r="G152" s="216" t="s">
        <v>291</v>
      </c>
      <c r="H152" s="217">
        <v>1.8</v>
      </c>
      <c r="I152" s="218"/>
      <c r="J152" s="219">
        <f>ROUND(I152*H152,2)</f>
        <v>0</v>
      </c>
      <c r="K152" s="215" t="s">
        <v>251</v>
      </c>
      <c r="L152" s="45"/>
      <c r="M152" s="220" t="s">
        <v>19</v>
      </c>
      <c r="N152" s="221" t="s">
        <v>44</v>
      </c>
      <c r="O152" s="85"/>
      <c r="P152" s="222">
        <f>O152*H152</f>
        <v>0</v>
      </c>
      <c r="Q152" s="222">
        <v>0</v>
      </c>
      <c r="R152" s="222">
        <f>Q152*H152</f>
        <v>0</v>
      </c>
      <c r="S152" s="222">
        <v>2.4500000000000002</v>
      </c>
      <c r="T152" s="223">
        <f>S152*H152</f>
        <v>4.4100000000000001</v>
      </c>
      <c r="U152" s="39"/>
      <c r="V152" s="39"/>
      <c r="W152" s="39"/>
      <c r="X152" s="39"/>
      <c r="Y152" s="39"/>
      <c r="Z152" s="39"/>
      <c r="AA152" s="39"/>
      <c r="AB152" s="39"/>
      <c r="AC152" s="39"/>
      <c r="AD152" s="39"/>
      <c r="AE152" s="39"/>
      <c r="AR152" s="224" t="s">
        <v>279</v>
      </c>
      <c r="AT152" s="224" t="s">
        <v>247</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279</v>
      </c>
      <c r="BM152" s="224" t="s">
        <v>5401</v>
      </c>
    </row>
    <row r="153" s="2" customFormat="1">
      <c r="A153" s="39"/>
      <c r="B153" s="40"/>
      <c r="C153" s="41"/>
      <c r="D153" s="226" t="s">
        <v>254</v>
      </c>
      <c r="E153" s="41"/>
      <c r="F153" s="227" t="s">
        <v>717</v>
      </c>
      <c r="G153" s="41"/>
      <c r="H153" s="41"/>
      <c r="I153" s="228"/>
      <c r="J153" s="41"/>
      <c r="K153" s="41"/>
      <c r="L153" s="45"/>
      <c r="M153" s="229"/>
      <c r="N153" s="230"/>
      <c r="O153" s="85"/>
      <c r="P153" s="85"/>
      <c r="Q153" s="85"/>
      <c r="R153" s="85"/>
      <c r="S153" s="85"/>
      <c r="T153" s="86"/>
      <c r="U153" s="39"/>
      <c r="V153" s="39"/>
      <c r="W153" s="39"/>
      <c r="X153" s="39"/>
      <c r="Y153" s="39"/>
      <c r="Z153" s="39"/>
      <c r="AA153" s="39"/>
      <c r="AB153" s="39"/>
      <c r="AC153" s="39"/>
      <c r="AD153" s="39"/>
      <c r="AE153" s="39"/>
      <c r="AT153" s="18" t="s">
        <v>254</v>
      </c>
      <c r="AU153" s="18" t="s">
        <v>82</v>
      </c>
    </row>
    <row r="154" s="2" customFormat="1">
      <c r="A154" s="39"/>
      <c r="B154" s="40"/>
      <c r="C154" s="41"/>
      <c r="D154" s="241" t="s">
        <v>282</v>
      </c>
      <c r="E154" s="41"/>
      <c r="F154" s="242" t="s">
        <v>5402</v>
      </c>
      <c r="G154" s="41"/>
      <c r="H154" s="41"/>
      <c r="I154" s="228"/>
      <c r="J154" s="41"/>
      <c r="K154" s="41"/>
      <c r="L154" s="45"/>
      <c r="M154" s="229"/>
      <c r="N154" s="230"/>
      <c r="O154" s="85"/>
      <c r="P154" s="85"/>
      <c r="Q154" s="85"/>
      <c r="R154" s="85"/>
      <c r="S154" s="85"/>
      <c r="T154" s="86"/>
      <c r="U154" s="39"/>
      <c r="V154" s="39"/>
      <c r="W154" s="39"/>
      <c r="X154" s="39"/>
      <c r="Y154" s="39"/>
      <c r="Z154" s="39"/>
      <c r="AA154" s="39"/>
      <c r="AB154" s="39"/>
      <c r="AC154" s="39"/>
      <c r="AD154" s="39"/>
      <c r="AE154" s="39"/>
      <c r="AT154" s="18" t="s">
        <v>282</v>
      </c>
      <c r="AU154" s="18" t="s">
        <v>82</v>
      </c>
    </row>
    <row r="155" s="2" customFormat="1" ht="16.5" customHeight="1">
      <c r="A155" s="39"/>
      <c r="B155" s="40"/>
      <c r="C155" s="231" t="s">
        <v>7</v>
      </c>
      <c r="D155" s="231" t="s">
        <v>241</v>
      </c>
      <c r="E155" s="232" t="s">
        <v>4473</v>
      </c>
      <c r="F155" s="233" t="s">
        <v>4474</v>
      </c>
      <c r="G155" s="234" t="s">
        <v>339</v>
      </c>
      <c r="H155" s="235">
        <v>100</v>
      </c>
      <c r="I155" s="236"/>
      <c r="J155" s="237">
        <f>ROUND(I155*H155,2)</f>
        <v>0</v>
      </c>
      <c r="K155" s="233" t="s">
        <v>251</v>
      </c>
      <c r="L155" s="238"/>
      <c r="M155" s="239" t="s">
        <v>19</v>
      </c>
      <c r="N155" s="240" t="s">
        <v>44</v>
      </c>
      <c r="O155" s="85"/>
      <c r="P155" s="222">
        <f>O155*H155</f>
        <v>0</v>
      </c>
      <c r="Q155" s="222">
        <v>0.00029999999999999997</v>
      </c>
      <c r="R155" s="222">
        <f>Q155*H155</f>
        <v>0.029999999999999999</v>
      </c>
      <c r="S155" s="222">
        <v>0</v>
      </c>
      <c r="T155" s="223">
        <f>S155*H155</f>
        <v>0</v>
      </c>
      <c r="U155" s="39"/>
      <c r="V155" s="39"/>
      <c r="W155" s="39"/>
      <c r="X155" s="39"/>
      <c r="Y155" s="39"/>
      <c r="Z155" s="39"/>
      <c r="AA155" s="39"/>
      <c r="AB155" s="39"/>
      <c r="AC155" s="39"/>
      <c r="AD155" s="39"/>
      <c r="AE155" s="39"/>
      <c r="AR155" s="224" t="s">
        <v>263</v>
      </c>
      <c r="AT155" s="224" t="s">
        <v>241</v>
      </c>
      <c r="AU155" s="224" t="s">
        <v>82</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264</v>
      </c>
      <c r="BM155" s="224" t="s">
        <v>5403</v>
      </c>
    </row>
    <row r="156" s="2" customFormat="1">
      <c r="A156" s="39"/>
      <c r="B156" s="40"/>
      <c r="C156" s="41"/>
      <c r="D156" s="241" t="s">
        <v>282</v>
      </c>
      <c r="E156" s="41"/>
      <c r="F156" s="242" t="s">
        <v>4476</v>
      </c>
      <c r="G156" s="41"/>
      <c r="H156" s="41"/>
      <c r="I156" s="228"/>
      <c r="J156" s="41"/>
      <c r="K156" s="41"/>
      <c r="L156" s="45"/>
      <c r="M156" s="229"/>
      <c r="N156" s="230"/>
      <c r="O156" s="85"/>
      <c r="P156" s="85"/>
      <c r="Q156" s="85"/>
      <c r="R156" s="85"/>
      <c r="S156" s="85"/>
      <c r="T156" s="86"/>
      <c r="U156" s="39"/>
      <c r="V156" s="39"/>
      <c r="W156" s="39"/>
      <c r="X156" s="39"/>
      <c r="Y156" s="39"/>
      <c r="Z156" s="39"/>
      <c r="AA156" s="39"/>
      <c r="AB156" s="39"/>
      <c r="AC156" s="39"/>
      <c r="AD156" s="39"/>
      <c r="AE156" s="39"/>
      <c r="AT156" s="18" t="s">
        <v>282</v>
      </c>
      <c r="AU156" s="18" t="s">
        <v>82</v>
      </c>
    </row>
    <row r="157" s="2" customFormat="1" ht="16.5" customHeight="1">
      <c r="A157" s="39"/>
      <c r="B157" s="40"/>
      <c r="C157" s="213" t="s">
        <v>431</v>
      </c>
      <c r="D157" s="213" t="s">
        <v>247</v>
      </c>
      <c r="E157" s="214" t="s">
        <v>4477</v>
      </c>
      <c r="F157" s="215" t="s">
        <v>4478</v>
      </c>
      <c r="G157" s="216" t="s">
        <v>339</v>
      </c>
      <c r="H157" s="217">
        <v>100</v>
      </c>
      <c r="I157" s="218"/>
      <c r="J157" s="219">
        <f>ROUND(I157*H157,2)</f>
        <v>0</v>
      </c>
      <c r="K157" s="215" t="s">
        <v>251</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264</v>
      </c>
      <c r="AT157" s="224" t="s">
        <v>247</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264</v>
      </c>
      <c r="BM157" s="224" t="s">
        <v>5404</v>
      </c>
    </row>
    <row r="158" s="2" customFormat="1">
      <c r="A158" s="39"/>
      <c r="B158" s="40"/>
      <c r="C158" s="41"/>
      <c r="D158" s="226" t="s">
        <v>254</v>
      </c>
      <c r="E158" s="41"/>
      <c r="F158" s="227" t="s">
        <v>4480</v>
      </c>
      <c r="G158" s="41"/>
      <c r="H158" s="41"/>
      <c r="I158" s="228"/>
      <c r="J158" s="41"/>
      <c r="K158" s="41"/>
      <c r="L158" s="45"/>
      <c r="M158" s="229"/>
      <c r="N158" s="230"/>
      <c r="O158" s="85"/>
      <c r="P158" s="85"/>
      <c r="Q158" s="85"/>
      <c r="R158" s="85"/>
      <c r="S158" s="85"/>
      <c r="T158" s="86"/>
      <c r="U158" s="39"/>
      <c r="V158" s="39"/>
      <c r="W158" s="39"/>
      <c r="X158" s="39"/>
      <c r="Y158" s="39"/>
      <c r="Z158" s="39"/>
      <c r="AA158" s="39"/>
      <c r="AB158" s="39"/>
      <c r="AC158" s="39"/>
      <c r="AD158" s="39"/>
      <c r="AE158" s="39"/>
      <c r="AT158" s="18" t="s">
        <v>254</v>
      </c>
      <c r="AU158" s="18" t="s">
        <v>82</v>
      </c>
    </row>
    <row r="159" s="2" customFormat="1">
      <c r="A159" s="39"/>
      <c r="B159" s="40"/>
      <c r="C159" s="41"/>
      <c r="D159" s="241" t="s">
        <v>282</v>
      </c>
      <c r="E159" s="41"/>
      <c r="F159" s="242" t="s">
        <v>4476</v>
      </c>
      <c r="G159" s="41"/>
      <c r="H159" s="41"/>
      <c r="I159" s="228"/>
      <c r="J159" s="41"/>
      <c r="K159" s="41"/>
      <c r="L159" s="45"/>
      <c r="M159" s="229"/>
      <c r="N159" s="230"/>
      <c r="O159" s="85"/>
      <c r="P159" s="85"/>
      <c r="Q159" s="85"/>
      <c r="R159" s="85"/>
      <c r="S159" s="85"/>
      <c r="T159" s="86"/>
      <c r="U159" s="39"/>
      <c r="V159" s="39"/>
      <c r="W159" s="39"/>
      <c r="X159" s="39"/>
      <c r="Y159" s="39"/>
      <c r="Z159" s="39"/>
      <c r="AA159" s="39"/>
      <c r="AB159" s="39"/>
      <c r="AC159" s="39"/>
      <c r="AD159" s="39"/>
      <c r="AE159" s="39"/>
      <c r="AT159" s="18" t="s">
        <v>282</v>
      </c>
      <c r="AU159" s="18" t="s">
        <v>82</v>
      </c>
    </row>
    <row r="160" s="12" customFormat="1" ht="25.92" customHeight="1">
      <c r="A160" s="12"/>
      <c r="B160" s="197"/>
      <c r="C160" s="198"/>
      <c r="D160" s="199" t="s">
        <v>72</v>
      </c>
      <c r="E160" s="200" t="s">
        <v>726</v>
      </c>
      <c r="F160" s="200" t="s">
        <v>727</v>
      </c>
      <c r="G160" s="198"/>
      <c r="H160" s="198"/>
      <c r="I160" s="201"/>
      <c r="J160" s="202">
        <f>BK160</f>
        <v>0</v>
      </c>
      <c r="K160" s="198"/>
      <c r="L160" s="203"/>
      <c r="M160" s="204"/>
      <c r="N160" s="205"/>
      <c r="O160" s="205"/>
      <c r="P160" s="206">
        <f>P161</f>
        <v>0</v>
      </c>
      <c r="Q160" s="205"/>
      <c r="R160" s="206">
        <f>R161</f>
        <v>0</v>
      </c>
      <c r="S160" s="205"/>
      <c r="T160" s="207">
        <f>T161</f>
        <v>0</v>
      </c>
      <c r="U160" s="12"/>
      <c r="V160" s="12"/>
      <c r="W160" s="12"/>
      <c r="X160" s="12"/>
      <c r="Y160" s="12"/>
      <c r="Z160" s="12"/>
      <c r="AA160" s="12"/>
      <c r="AB160" s="12"/>
      <c r="AC160" s="12"/>
      <c r="AD160" s="12"/>
      <c r="AE160" s="12"/>
      <c r="AR160" s="208" t="s">
        <v>82</v>
      </c>
      <c r="AT160" s="209" t="s">
        <v>72</v>
      </c>
      <c r="AU160" s="209" t="s">
        <v>73</v>
      </c>
      <c r="AY160" s="208" t="s">
        <v>244</v>
      </c>
      <c r="BK160" s="210">
        <f>BK161</f>
        <v>0</v>
      </c>
    </row>
    <row r="161" s="12" customFormat="1" ht="22.8" customHeight="1">
      <c r="A161" s="12"/>
      <c r="B161" s="197"/>
      <c r="C161" s="198"/>
      <c r="D161" s="199" t="s">
        <v>72</v>
      </c>
      <c r="E161" s="211" t="s">
        <v>3379</v>
      </c>
      <c r="F161" s="211" t="s">
        <v>3380</v>
      </c>
      <c r="G161" s="198"/>
      <c r="H161" s="198"/>
      <c r="I161" s="201"/>
      <c r="J161" s="212">
        <f>BK161</f>
        <v>0</v>
      </c>
      <c r="K161" s="198"/>
      <c r="L161" s="203"/>
      <c r="M161" s="204"/>
      <c r="N161" s="205"/>
      <c r="O161" s="205"/>
      <c r="P161" s="206">
        <f>SUM(P162:P163)</f>
        <v>0</v>
      </c>
      <c r="Q161" s="205"/>
      <c r="R161" s="206">
        <f>SUM(R162:R163)</f>
        <v>0</v>
      </c>
      <c r="S161" s="205"/>
      <c r="T161" s="207">
        <f>SUM(T162:T163)</f>
        <v>0</v>
      </c>
      <c r="U161" s="12"/>
      <c r="V161" s="12"/>
      <c r="W161" s="12"/>
      <c r="X161" s="12"/>
      <c r="Y161" s="12"/>
      <c r="Z161" s="12"/>
      <c r="AA161" s="12"/>
      <c r="AB161" s="12"/>
      <c r="AC161" s="12"/>
      <c r="AD161" s="12"/>
      <c r="AE161" s="12"/>
      <c r="AR161" s="208" t="s">
        <v>82</v>
      </c>
      <c r="AT161" s="209" t="s">
        <v>72</v>
      </c>
      <c r="AU161" s="209" t="s">
        <v>80</v>
      </c>
      <c r="AY161" s="208" t="s">
        <v>244</v>
      </c>
      <c r="BK161" s="210">
        <f>SUM(BK162:BK163)</f>
        <v>0</v>
      </c>
    </row>
    <row r="162" s="2" customFormat="1" ht="24.15" customHeight="1">
      <c r="A162" s="39"/>
      <c r="B162" s="40"/>
      <c r="C162" s="213" t="s">
        <v>437</v>
      </c>
      <c r="D162" s="213" t="s">
        <v>247</v>
      </c>
      <c r="E162" s="214" t="s">
        <v>5405</v>
      </c>
      <c r="F162" s="215" t="s">
        <v>5406</v>
      </c>
      <c r="G162" s="216" t="s">
        <v>250</v>
      </c>
      <c r="H162" s="217">
        <v>350</v>
      </c>
      <c r="I162" s="218"/>
      <c r="J162" s="219">
        <f>ROUND(I162*H162,2)</f>
        <v>0</v>
      </c>
      <c r="K162" s="215" t="s">
        <v>251</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252</v>
      </c>
      <c r="AT162" s="224" t="s">
        <v>247</v>
      </c>
      <c r="AU162" s="224" t="s">
        <v>82</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252</v>
      </c>
      <c r="BM162" s="224" t="s">
        <v>5407</v>
      </c>
    </row>
    <row r="163" s="2" customFormat="1">
      <c r="A163" s="39"/>
      <c r="B163" s="40"/>
      <c r="C163" s="41"/>
      <c r="D163" s="226" t="s">
        <v>254</v>
      </c>
      <c r="E163" s="41"/>
      <c r="F163" s="227" t="s">
        <v>5408</v>
      </c>
      <c r="G163" s="41"/>
      <c r="H163" s="41"/>
      <c r="I163" s="228"/>
      <c r="J163" s="41"/>
      <c r="K163" s="41"/>
      <c r="L163" s="45"/>
      <c r="M163" s="284"/>
      <c r="N163" s="285"/>
      <c r="O163" s="280"/>
      <c r="P163" s="280"/>
      <c r="Q163" s="280"/>
      <c r="R163" s="280"/>
      <c r="S163" s="280"/>
      <c r="T163" s="286"/>
      <c r="U163" s="39"/>
      <c r="V163" s="39"/>
      <c r="W163" s="39"/>
      <c r="X163" s="39"/>
      <c r="Y163" s="39"/>
      <c r="Z163" s="39"/>
      <c r="AA163" s="39"/>
      <c r="AB163" s="39"/>
      <c r="AC163" s="39"/>
      <c r="AD163" s="39"/>
      <c r="AE163" s="39"/>
      <c r="AT163" s="18" t="s">
        <v>254</v>
      </c>
      <c r="AU163" s="18" t="s">
        <v>82</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27psbceTCAoSLjfleCDiVIidOBrWL890843FCe3soxf+C4wS9dVL1lkL2qxStbiShuQvxU+qJqnL+b5Oh+ZHzg==" hashValue="5wS2y6flDvbBmPM4rpzQWzzds7IF53Ws0UzQ/trICNdlHY3aq929ApLL5jlpg6LK8vTvMkzDtcVWneF+YqXYuQ=="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6_01/141721214"/>
    <hyperlink ref="F97" r:id="rId2" display="https://podminky.urs.cz/item/CS_URS_2026_01/460131114"/>
    <hyperlink ref="F105" r:id="rId3" display="https://podminky.urs.cz/item/CS_URS_2026_01/460391124"/>
    <hyperlink ref="F109" r:id="rId4" display="https://podminky.urs.cz/item/CS_URS_2026_01/460161283"/>
    <hyperlink ref="F113" r:id="rId5" display="https://podminky.urs.cz/item/CS_URS_2026_01/460431293"/>
    <hyperlink ref="F118" r:id="rId6" display="https://podminky.urs.cz/item/CS_URS_2026_01/210220371"/>
    <hyperlink ref="F122" r:id="rId7" display="https://podminky.urs.cz/item/CS_URS_2026_01/181951114"/>
    <hyperlink ref="F129" r:id="rId8" display="https://podminky.urs.cz/item/CS_URS_2026_01/460871145"/>
    <hyperlink ref="F132" r:id="rId9" display="https://podminky.urs.cz/item/CS_URS_2026_01/916331112"/>
    <hyperlink ref="F134" r:id="rId10" display="https://podminky.urs.cz/item/CS_URS_2026_01/460911122"/>
    <hyperlink ref="F136" r:id="rId11" display="https://podminky.urs.cz/item/CS_URS_2026_01/468022221"/>
    <hyperlink ref="F138" r:id="rId12" display="https://podminky.urs.cz/item/CS_URS_2026_01/460921222"/>
    <hyperlink ref="F143" r:id="rId13" display="https://podminky.urs.cz/item/CS_URS_2026_01/468031211"/>
    <hyperlink ref="F145" r:id="rId14" display="https://podminky.urs.cz/item/CS_URS_2026_01/460661112"/>
    <hyperlink ref="F153" r:id="rId15" display="https://podminky.urs.cz/item/CS_URS_2026_01/468051131"/>
    <hyperlink ref="F158" r:id="rId16" display="https://podminky.urs.cz/item/CS_URS_2026_01/871143202"/>
    <hyperlink ref="F163" r:id="rId17" display="https://podminky.urs.cz/item/CS_URS_2026_01/74111004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5138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
        <v>3013</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
        <v>3014</v>
      </c>
      <c r="F17" s="39"/>
      <c r="G17" s="39"/>
      <c r="H17" s="39"/>
      <c r="I17" s="143" t="s">
        <v>28</v>
      </c>
      <c r="J17" s="134" t="s">
        <v>3015</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3017</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ROUND((SUM(BE87:BE126)),  2)</f>
        <v>0</v>
      </c>
      <c r="G35" s="39"/>
      <c r="H35" s="39"/>
      <c r="I35" s="158">
        <v>0.20999999999999999</v>
      </c>
      <c r="J35" s="157">
        <f>ROUND(((SUM(BE87:BE126))*I35),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ROUND((SUM(BF87:BF126)),  2)</f>
        <v>0</v>
      </c>
      <c r="G36" s="39"/>
      <c r="H36" s="39"/>
      <c r="I36" s="158">
        <v>0.12</v>
      </c>
      <c r="J36" s="157">
        <f>ROUND(((SUM(BF87:BF126))*I36),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ROUND((SUM(BG87:BG126)),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ROUND((SUM(BH87:BH126)),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ROUND((SUM(BI87:BI126)),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5138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Správa železnic, státní organizace, OŘ HK</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Martin Vánský</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4728</v>
      </c>
      <c r="E64" s="178"/>
      <c r="F64" s="178"/>
      <c r="G64" s="178"/>
      <c r="H64" s="178"/>
      <c r="I64" s="178"/>
      <c r="J64" s="179">
        <f>J88</f>
        <v>0</v>
      </c>
      <c r="K64" s="176"/>
      <c r="L64" s="180"/>
      <c r="S64" s="9"/>
      <c r="T64" s="9"/>
      <c r="U64" s="9"/>
      <c r="V64" s="9"/>
      <c r="W64" s="9"/>
      <c r="X64" s="9"/>
      <c r="Y64" s="9"/>
      <c r="Z64" s="9"/>
      <c r="AA64" s="9"/>
      <c r="AB64" s="9"/>
      <c r="AC64" s="9"/>
      <c r="AD64" s="9"/>
      <c r="AE64" s="9"/>
    </row>
    <row r="65" hidden="1" s="10" customFormat="1" ht="19.92" customHeight="1">
      <c r="A65" s="10"/>
      <c r="B65" s="181"/>
      <c r="C65" s="126"/>
      <c r="D65" s="182" t="s">
        <v>4729</v>
      </c>
      <c r="E65" s="183"/>
      <c r="F65" s="183"/>
      <c r="G65" s="183"/>
      <c r="H65" s="183"/>
      <c r="I65" s="183"/>
      <c r="J65" s="184">
        <f>J89</f>
        <v>0</v>
      </c>
      <c r="K65" s="126"/>
      <c r="L65" s="185"/>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5"/>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5"/>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5"/>
      <c r="S71" s="39"/>
      <c r="T71" s="39"/>
      <c r="U71" s="39"/>
      <c r="V71" s="39"/>
      <c r="W71" s="39"/>
      <c r="X71" s="39"/>
      <c r="Y71" s="39"/>
      <c r="Z71" s="39"/>
      <c r="AA71" s="39"/>
      <c r="AB71" s="39"/>
      <c r="AC71" s="39"/>
      <c r="AD71" s="39"/>
      <c r="AE71" s="39"/>
    </row>
    <row r="72" s="2" customFormat="1" ht="24.96" customHeight="1">
      <c r="A72" s="39"/>
      <c r="B72" s="40"/>
      <c r="C72" s="24" t="s">
        <v>228</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170" t="str">
        <f>E7</f>
        <v>Oprava zabezpečovacího zařízení v ŽST Doudleby n. O.</v>
      </c>
      <c r="F75" s="33"/>
      <c r="G75" s="33"/>
      <c r="H75" s="33"/>
      <c r="I75" s="41"/>
      <c r="J75" s="41"/>
      <c r="K75" s="41"/>
      <c r="L75" s="145"/>
      <c r="S75" s="39"/>
      <c r="T75" s="39"/>
      <c r="U75" s="39"/>
      <c r="V75" s="39"/>
      <c r="W75" s="39"/>
      <c r="X75" s="39"/>
      <c r="Y75" s="39"/>
      <c r="Z75" s="39"/>
      <c r="AA75" s="39"/>
      <c r="AB75" s="39"/>
      <c r="AC75" s="39"/>
      <c r="AD75" s="39"/>
      <c r="AE75" s="39"/>
    </row>
    <row r="76" s="1" customFormat="1" ht="12" customHeight="1">
      <c r="B76" s="22"/>
      <c r="C76" s="33" t="s">
        <v>217</v>
      </c>
      <c r="D76" s="23"/>
      <c r="E76" s="23"/>
      <c r="F76" s="23"/>
      <c r="G76" s="23"/>
      <c r="H76" s="23"/>
      <c r="I76" s="23"/>
      <c r="J76" s="23"/>
      <c r="K76" s="23"/>
      <c r="L76" s="21"/>
    </row>
    <row r="77" s="2" customFormat="1" ht="16.5" customHeight="1">
      <c r="A77" s="39"/>
      <c r="B77" s="40"/>
      <c r="C77" s="41"/>
      <c r="D77" s="41"/>
      <c r="E77" s="170" t="s">
        <v>5138</v>
      </c>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219</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70" t="str">
        <f>E11</f>
        <v>R04 - ON</v>
      </c>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ŽST Doudleby nad Orlicí</v>
      </c>
      <c r="G81" s="41"/>
      <c r="H81" s="41"/>
      <c r="I81" s="33" t="s">
        <v>23</v>
      </c>
      <c r="J81" s="73" t="str">
        <f>IF(J14="","",J14)</f>
        <v>23. 6. 2026</v>
      </c>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Správa železnic, státní organizace, OŘ HK</v>
      </c>
      <c r="G83" s="41"/>
      <c r="H83" s="41"/>
      <c r="I83" s="33" t="s">
        <v>31</v>
      </c>
      <c r="J83" s="37" t="str">
        <f>E23</f>
        <v>Signal Projekt, s.r.o.</v>
      </c>
      <c r="K83" s="41"/>
      <c r="L83" s="145"/>
      <c r="S83" s="39"/>
      <c r="T83" s="39"/>
      <c r="U83" s="39"/>
      <c r="V83" s="39"/>
      <c r="W83" s="39"/>
      <c r="X83" s="39"/>
      <c r="Y83" s="39"/>
      <c r="Z83" s="39"/>
      <c r="AA83" s="39"/>
      <c r="AB83" s="39"/>
      <c r="AC83" s="39"/>
      <c r="AD83" s="39"/>
      <c r="AE83" s="39"/>
    </row>
    <row r="84" s="2" customFormat="1" ht="15.15" customHeight="1">
      <c r="A84" s="39"/>
      <c r="B84" s="40"/>
      <c r="C84" s="33" t="s">
        <v>29</v>
      </c>
      <c r="D84" s="41"/>
      <c r="E84" s="41"/>
      <c r="F84" s="28" t="str">
        <f>IF(E20="","",E20)</f>
        <v>Vyplň údaj</v>
      </c>
      <c r="G84" s="41"/>
      <c r="H84" s="41"/>
      <c r="I84" s="33" t="s">
        <v>35</v>
      </c>
      <c r="J84" s="37" t="str">
        <f>E26</f>
        <v>Martin Vánský</v>
      </c>
      <c r="K84" s="41"/>
      <c r="L84" s="145"/>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11" customFormat="1" ht="29.28" customHeight="1">
      <c r="A86" s="186"/>
      <c r="B86" s="187"/>
      <c r="C86" s="188" t="s">
        <v>229</v>
      </c>
      <c r="D86" s="189" t="s">
        <v>58</v>
      </c>
      <c r="E86" s="189" t="s">
        <v>54</v>
      </c>
      <c r="F86" s="189" t="s">
        <v>55</v>
      </c>
      <c r="G86" s="189" t="s">
        <v>230</v>
      </c>
      <c r="H86" s="189" t="s">
        <v>231</v>
      </c>
      <c r="I86" s="189" t="s">
        <v>232</v>
      </c>
      <c r="J86" s="189" t="s">
        <v>223</v>
      </c>
      <c r="K86" s="190" t="s">
        <v>233</v>
      </c>
      <c r="L86" s="191"/>
      <c r="M86" s="93" t="s">
        <v>19</v>
      </c>
      <c r="N86" s="94" t="s">
        <v>43</v>
      </c>
      <c r="O86" s="94" t="s">
        <v>234</v>
      </c>
      <c r="P86" s="94" t="s">
        <v>235</v>
      </c>
      <c r="Q86" s="94" t="s">
        <v>236</v>
      </c>
      <c r="R86" s="94" t="s">
        <v>237</v>
      </c>
      <c r="S86" s="94" t="s">
        <v>238</v>
      </c>
      <c r="T86" s="95" t="s">
        <v>239</v>
      </c>
      <c r="U86" s="186"/>
      <c r="V86" s="186"/>
      <c r="W86" s="186"/>
      <c r="X86" s="186"/>
      <c r="Y86" s="186"/>
      <c r="Z86" s="186"/>
      <c r="AA86" s="186"/>
      <c r="AB86" s="186"/>
      <c r="AC86" s="186"/>
      <c r="AD86" s="186"/>
      <c r="AE86" s="186"/>
    </row>
    <row r="87" s="2" customFormat="1" ht="22.8" customHeight="1">
      <c r="A87" s="39"/>
      <c r="B87" s="40"/>
      <c r="C87" s="100" t="s">
        <v>240</v>
      </c>
      <c r="D87" s="41"/>
      <c r="E87" s="41"/>
      <c r="F87" s="41"/>
      <c r="G87" s="41"/>
      <c r="H87" s="41"/>
      <c r="I87" s="41"/>
      <c r="J87" s="192">
        <f>BK87</f>
        <v>0</v>
      </c>
      <c r="K87" s="41"/>
      <c r="L87" s="45"/>
      <c r="M87" s="96"/>
      <c r="N87" s="193"/>
      <c r="O87" s="97"/>
      <c r="P87" s="194">
        <f>P88</f>
        <v>0</v>
      </c>
      <c r="Q87" s="97"/>
      <c r="R87" s="194">
        <f>R88</f>
        <v>0</v>
      </c>
      <c r="S87" s="97"/>
      <c r="T87" s="195">
        <f>T88</f>
        <v>0</v>
      </c>
      <c r="U87" s="39"/>
      <c r="V87" s="39"/>
      <c r="W87" s="39"/>
      <c r="X87" s="39"/>
      <c r="Y87" s="39"/>
      <c r="Z87" s="39"/>
      <c r="AA87" s="39"/>
      <c r="AB87" s="39"/>
      <c r="AC87" s="39"/>
      <c r="AD87" s="39"/>
      <c r="AE87" s="39"/>
      <c r="AT87" s="18" t="s">
        <v>72</v>
      </c>
      <c r="AU87" s="18" t="s">
        <v>224</v>
      </c>
      <c r="BK87" s="196">
        <f>BK88</f>
        <v>0</v>
      </c>
    </row>
    <row r="88" s="12" customFormat="1" ht="25.92" customHeight="1">
      <c r="A88" s="12"/>
      <c r="B88" s="197"/>
      <c r="C88" s="198"/>
      <c r="D88" s="199" t="s">
        <v>72</v>
      </c>
      <c r="E88" s="200" t="s">
        <v>607</v>
      </c>
      <c r="F88" s="200" t="s">
        <v>607</v>
      </c>
      <c r="G88" s="198"/>
      <c r="H88" s="198"/>
      <c r="I88" s="201"/>
      <c r="J88" s="202">
        <f>BK88</f>
        <v>0</v>
      </c>
      <c r="K88" s="198"/>
      <c r="L88" s="203"/>
      <c r="M88" s="204"/>
      <c r="N88" s="205"/>
      <c r="O88" s="205"/>
      <c r="P88" s="206">
        <f>P89</f>
        <v>0</v>
      </c>
      <c r="Q88" s="205"/>
      <c r="R88" s="206">
        <f>R89</f>
        <v>0</v>
      </c>
      <c r="S88" s="205"/>
      <c r="T88" s="207">
        <f>T89</f>
        <v>0</v>
      </c>
      <c r="U88" s="12"/>
      <c r="V88" s="12"/>
      <c r="W88" s="12"/>
      <c r="X88" s="12"/>
      <c r="Y88" s="12"/>
      <c r="Z88" s="12"/>
      <c r="AA88" s="12"/>
      <c r="AB88" s="12"/>
      <c r="AC88" s="12"/>
      <c r="AD88" s="12"/>
      <c r="AE88" s="12"/>
      <c r="AR88" s="208" t="s">
        <v>264</v>
      </c>
      <c r="AT88" s="209" t="s">
        <v>72</v>
      </c>
      <c r="AU88" s="209" t="s">
        <v>73</v>
      </c>
      <c r="AY88" s="208" t="s">
        <v>244</v>
      </c>
      <c r="BK88" s="210">
        <f>BK89</f>
        <v>0</v>
      </c>
    </row>
    <row r="89" s="12" customFormat="1" ht="22.8" customHeight="1">
      <c r="A89" s="12"/>
      <c r="B89" s="197"/>
      <c r="C89" s="198"/>
      <c r="D89" s="199" t="s">
        <v>72</v>
      </c>
      <c r="E89" s="211" t="s">
        <v>4730</v>
      </c>
      <c r="F89" s="211" t="s">
        <v>4731</v>
      </c>
      <c r="G89" s="198"/>
      <c r="H89" s="198"/>
      <c r="I89" s="201"/>
      <c r="J89" s="212">
        <f>BK89</f>
        <v>0</v>
      </c>
      <c r="K89" s="198"/>
      <c r="L89" s="203"/>
      <c r="M89" s="204"/>
      <c r="N89" s="205"/>
      <c r="O89" s="205"/>
      <c r="P89" s="206">
        <f>SUM(P90:P126)</f>
        <v>0</v>
      </c>
      <c r="Q89" s="205"/>
      <c r="R89" s="206">
        <f>SUM(R90:R126)</f>
        <v>0</v>
      </c>
      <c r="S89" s="205"/>
      <c r="T89" s="207">
        <f>SUM(T90:T126)</f>
        <v>0</v>
      </c>
      <c r="U89" s="12"/>
      <c r="V89" s="12"/>
      <c r="W89" s="12"/>
      <c r="X89" s="12"/>
      <c r="Y89" s="12"/>
      <c r="Z89" s="12"/>
      <c r="AA89" s="12"/>
      <c r="AB89" s="12"/>
      <c r="AC89" s="12"/>
      <c r="AD89" s="12"/>
      <c r="AE89" s="12"/>
      <c r="AR89" s="208" t="s">
        <v>264</v>
      </c>
      <c r="AT89" s="209" t="s">
        <v>72</v>
      </c>
      <c r="AU89" s="209" t="s">
        <v>80</v>
      </c>
      <c r="AY89" s="208" t="s">
        <v>244</v>
      </c>
      <c r="BK89" s="210">
        <f>SUM(BK90:BK126)</f>
        <v>0</v>
      </c>
    </row>
    <row r="90" s="2" customFormat="1" ht="55.5" customHeight="1">
      <c r="A90" s="39"/>
      <c r="B90" s="40"/>
      <c r="C90" s="213" t="s">
        <v>80</v>
      </c>
      <c r="D90" s="213" t="s">
        <v>247</v>
      </c>
      <c r="E90" s="214" t="s">
        <v>575</v>
      </c>
      <c r="F90" s="215" t="s">
        <v>576</v>
      </c>
      <c r="G90" s="216" t="s">
        <v>258</v>
      </c>
      <c r="H90" s="217">
        <v>1</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391</v>
      </c>
      <c r="AT90" s="224" t="s">
        <v>247</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5409</v>
      </c>
    </row>
    <row r="91" s="2" customFormat="1" ht="21.75" customHeight="1">
      <c r="A91" s="39"/>
      <c r="B91" s="40"/>
      <c r="C91" s="213" t="s">
        <v>82</v>
      </c>
      <c r="D91" s="213" t="s">
        <v>247</v>
      </c>
      <c r="E91" s="214" t="s">
        <v>579</v>
      </c>
      <c r="F91" s="215" t="s">
        <v>580</v>
      </c>
      <c r="G91" s="216" t="s">
        <v>258</v>
      </c>
      <c r="H91" s="217">
        <v>2</v>
      </c>
      <c r="I91" s="218"/>
      <c r="J91" s="219">
        <f>ROUND(I91*H91,2)</f>
        <v>0</v>
      </c>
      <c r="K91" s="215" t="s">
        <v>359</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391</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391</v>
      </c>
      <c r="BM91" s="224" t="s">
        <v>5410</v>
      </c>
    </row>
    <row r="92" s="2" customFormat="1" ht="62.7" customHeight="1">
      <c r="A92" s="39"/>
      <c r="B92" s="40"/>
      <c r="C92" s="213" t="s">
        <v>243</v>
      </c>
      <c r="D92" s="213" t="s">
        <v>247</v>
      </c>
      <c r="E92" s="214" t="s">
        <v>2191</v>
      </c>
      <c r="F92" s="215" t="s">
        <v>2192</v>
      </c>
      <c r="G92" s="216" t="s">
        <v>258</v>
      </c>
      <c r="H92" s="217">
        <v>1</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391</v>
      </c>
      <c r="AT92" s="224" t="s">
        <v>247</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391</v>
      </c>
      <c r="BM92" s="224" t="s">
        <v>5411</v>
      </c>
    </row>
    <row r="93" s="2" customFormat="1" ht="24.15" customHeight="1">
      <c r="A93" s="39"/>
      <c r="B93" s="40"/>
      <c r="C93" s="213" t="s">
        <v>264</v>
      </c>
      <c r="D93" s="213" t="s">
        <v>247</v>
      </c>
      <c r="E93" s="214" t="s">
        <v>2194</v>
      </c>
      <c r="F93" s="215" t="s">
        <v>2195</v>
      </c>
      <c r="G93" s="216" t="s">
        <v>258</v>
      </c>
      <c r="H93" s="217">
        <v>2</v>
      </c>
      <c r="I93" s="218"/>
      <c r="J93" s="219">
        <f>ROUND(I93*H93,2)</f>
        <v>0</v>
      </c>
      <c r="K93" s="215" t="s">
        <v>359</v>
      </c>
      <c r="L93" s="45"/>
      <c r="M93" s="220" t="s">
        <v>19</v>
      </c>
      <c r="N93" s="221"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391</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391</v>
      </c>
      <c r="BM93" s="224" t="s">
        <v>5412</v>
      </c>
    </row>
    <row r="94" s="2" customFormat="1" ht="24.15" customHeight="1">
      <c r="A94" s="39"/>
      <c r="B94" s="40"/>
      <c r="C94" s="213" t="s">
        <v>269</v>
      </c>
      <c r="D94" s="213" t="s">
        <v>247</v>
      </c>
      <c r="E94" s="214" t="s">
        <v>1940</v>
      </c>
      <c r="F94" s="215" t="s">
        <v>1941</v>
      </c>
      <c r="G94" s="216" t="s">
        <v>258</v>
      </c>
      <c r="H94" s="217">
        <v>1</v>
      </c>
      <c r="I94" s="218"/>
      <c r="J94" s="219">
        <f>ROUND(I94*H94,2)</f>
        <v>0</v>
      </c>
      <c r="K94" s="215" t="s">
        <v>359</v>
      </c>
      <c r="L94" s="45"/>
      <c r="M94" s="220" t="s">
        <v>19</v>
      </c>
      <c r="N94" s="221"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391</v>
      </c>
      <c r="AT94" s="224" t="s">
        <v>247</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391</v>
      </c>
      <c r="BM94" s="224" t="s">
        <v>5413</v>
      </c>
    </row>
    <row r="95" s="2" customFormat="1" ht="21.75" customHeight="1">
      <c r="A95" s="39"/>
      <c r="B95" s="40"/>
      <c r="C95" s="213" t="s">
        <v>275</v>
      </c>
      <c r="D95" s="213" t="s">
        <v>247</v>
      </c>
      <c r="E95" s="214" t="s">
        <v>3349</v>
      </c>
      <c r="F95" s="215" t="s">
        <v>3350</v>
      </c>
      <c r="G95" s="216" t="s">
        <v>258</v>
      </c>
      <c r="H95" s="217">
        <v>1</v>
      </c>
      <c r="I95" s="218"/>
      <c r="J95" s="219">
        <f>ROUND(I95*H95,2)</f>
        <v>0</v>
      </c>
      <c r="K95" s="215" t="s">
        <v>359</v>
      </c>
      <c r="L95" s="45"/>
      <c r="M95" s="220" t="s">
        <v>19</v>
      </c>
      <c r="N95" s="221"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391</v>
      </c>
      <c r="AT95" s="224" t="s">
        <v>247</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391</v>
      </c>
      <c r="BM95" s="224" t="s">
        <v>5414</v>
      </c>
    </row>
    <row r="96" s="2" customFormat="1" ht="16.5" customHeight="1">
      <c r="A96" s="39"/>
      <c r="B96" s="40"/>
      <c r="C96" s="213" t="s">
        <v>288</v>
      </c>
      <c r="D96" s="213" t="s">
        <v>247</v>
      </c>
      <c r="E96" s="214" t="s">
        <v>5123</v>
      </c>
      <c r="F96" s="215" t="s">
        <v>5124</v>
      </c>
      <c r="G96" s="216" t="s">
        <v>258</v>
      </c>
      <c r="H96" s="217">
        <v>4</v>
      </c>
      <c r="I96" s="218"/>
      <c r="J96" s="219">
        <f>ROUND(I96*H96,2)</f>
        <v>0</v>
      </c>
      <c r="K96" s="215" t="s">
        <v>359</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391</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391</v>
      </c>
      <c r="BM96" s="224" t="s">
        <v>5415</v>
      </c>
    </row>
    <row r="97" s="2" customFormat="1" ht="16.5" customHeight="1">
      <c r="A97" s="39"/>
      <c r="B97" s="40"/>
      <c r="C97" s="213" t="s">
        <v>263</v>
      </c>
      <c r="D97" s="213" t="s">
        <v>247</v>
      </c>
      <c r="E97" s="214" t="s">
        <v>4701</v>
      </c>
      <c r="F97" s="215" t="s">
        <v>4702</v>
      </c>
      <c r="G97" s="216" t="s">
        <v>258</v>
      </c>
      <c r="H97" s="217">
        <v>1</v>
      </c>
      <c r="I97" s="218"/>
      <c r="J97" s="219">
        <f>ROUND(I97*H97,2)</f>
        <v>0</v>
      </c>
      <c r="K97" s="215" t="s">
        <v>359</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391</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391</v>
      </c>
      <c r="BM97" s="224" t="s">
        <v>5416</v>
      </c>
    </row>
    <row r="98" s="2" customFormat="1" ht="55.5" customHeight="1">
      <c r="A98" s="39"/>
      <c r="B98" s="40"/>
      <c r="C98" s="213" t="s">
        <v>302</v>
      </c>
      <c r="D98" s="213" t="s">
        <v>247</v>
      </c>
      <c r="E98" s="214" t="s">
        <v>2047</v>
      </c>
      <c r="F98" s="215" t="s">
        <v>2048</v>
      </c>
      <c r="G98" s="216" t="s">
        <v>730</v>
      </c>
      <c r="H98" s="217">
        <v>12.58</v>
      </c>
      <c r="I98" s="218"/>
      <c r="J98" s="219">
        <f>ROUND(I98*H98,2)</f>
        <v>0</v>
      </c>
      <c r="K98" s="215" t="s">
        <v>359</v>
      </c>
      <c r="L98" s="45"/>
      <c r="M98" s="220" t="s">
        <v>19</v>
      </c>
      <c r="N98" s="221"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1925</v>
      </c>
      <c r="AT98" s="224" t="s">
        <v>247</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1925</v>
      </c>
      <c r="BM98" s="224" t="s">
        <v>5417</v>
      </c>
    </row>
    <row r="99" s="2" customFormat="1">
      <c r="A99" s="39"/>
      <c r="B99" s="40"/>
      <c r="C99" s="41"/>
      <c r="D99" s="241" t="s">
        <v>282</v>
      </c>
      <c r="E99" s="41"/>
      <c r="F99" s="242" t="s">
        <v>3366</v>
      </c>
      <c r="G99" s="41"/>
      <c r="H99" s="41"/>
      <c r="I99" s="228"/>
      <c r="J99" s="41"/>
      <c r="K99" s="41"/>
      <c r="L99" s="45"/>
      <c r="M99" s="229"/>
      <c r="N99" s="230"/>
      <c r="O99" s="85"/>
      <c r="P99" s="85"/>
      <c r="Q99" s="85"/>
      <c r="R99" s="85"/>
      <c r="S99" s="85"/>
      <c r="T99" s="86"/>
      <c r="U99" s="39"/>
      <c r="V99" s="39"/>
      <c r="W99" s="39"/>
      <c r="X99" s="39"/>
      <c r="Y99" s="39"/>
      <c r="Z99" s="39"/>
      <c r="AA99" s="39"/>
      <c r="AB99" s="39"/>
      <c r="AC99" s="39"/>
      <c r="AD99" s="39"/>
      <c r="AE99" s="39"/>
      <c r="AT99" s="18" t="s">
        <v>282</v>
      </c>
      <c r="AU99" s="18" t="s">
        <v>82</v>
      </c>
    </row>
    <row r="100" s="13" customFormat="1">
      <c r="A100" s="13"/>
      <c r="B100" s="243"/>
      <c r="C100" s="244"/>
      <c r="D100" s="241" t="s">
        <v>284</v>
      </c>
      <c r="E100" s="245" t="s">
        <v>19</v>
      </c>
      <c r="F100" s="246" t="s">
        <v>5418</v>
      </c>
      <c r="G100" s="244"/>
      <c r="H100" s="245" t="s">
        <v>19</v>
      </c>
      <c r="I100" s="247"/>
      <c r="J100" s="244"/>
      <c r="K100" s="244"/>
      <c r="L100" s="248"/>
      <c r="M100" s="249"/>
      <c r="N100" s="250"/>
      <c r="O100" s="250"/>
      <c r="P100" s="250"/>
      <c r="Q100" s="250"/>
      <c r="R100" s="250"/>
      <c r="S100" s="250"/>
      <c r="T100" s="251"/>
      <c r="U100" s="13"/>
      <c r="V100" s="13"/>
      <c r="W100" s="13"/>
      <c r="X100" s="13"/>
      <c r="Y100" s="13"/>
      <c r="Z100" s="13"/>
      <c r="AA100" s="13"/>
      <c r="AB100" s="13"/>
      <c r="AC100" s="13"/>
      <c r="AD100" s="13"/>
      <c r="AE100" s="13"/>
      <c r="AT100" s="252" t="s">
        <v>284</v>
      </c>
      <c r="AU100" s="252" t="s">
        <v>82</v>
      </c>
      <c r="AV100" s="13" t="s">
        <v>80</v>
      </c>
      <c r="AW100" s="13" t="s">
        <v>34</v>
      </c>
      <c r="AX100" s="13" t="s">
        <v>73</v>
      </c>
      <c r="AY100" s="252" t="s">
        <v>244</v>
      </c>
    </row>
    <row r="101" s="14" customFormat="1">
      <c r="A101" s="14"/>
      <c r="B101" s="253"/>
      <c r="C101" s="254"/>
      <c r="D101" s="241" t="s">
        <v>284</v>
      </c>
      <c r="E101" s="255" t="s">
        <v>19</v>
      </c>
      <c r="F101" s="256" t="s">
        <v>5419</v>
      </c>
      <c r="G101" s="254"/>
      <c r="H101" s="257">
        <v>3.96</v>
      </c>
      <c r="I101" s="258"/>
      <c r="J101" s="254"/>
      <c r="K101" s="254"/>
      <c r="L101" s="259"/>
      <c r="M101" s="260"/>
      <c r="N101" s="261"/>
      <c r="O101" s="261"/>
      <c r="P101" s="261"/>
      <c r="Q101" s="261"/>
      <c r="R101" s="261"/>
      <c r="S101" s="261"/>
      <c r="T101" s="262"/>
      <c r="U101" s="14"/>
      <c r="V101" s="14"/>
      <c r="W101" s="14"/>
      <c r="X101" s="14"/>
      <c r="Y101" s="14"/>
      <c r="Z101" s="14"/>
      <c r="AA101" s="14"/>
      <c r="AB101" s="14"/>
      <c r="AC101" s="14"/>
      <c r="AD101" s="14"/>
      <c r="AE101" s="14"/>
      <c r="AT101" s="263" t="s">
        <v>284</v>
      </c>
      <c r="AU101" s="263" t="s">
        <v>82</v>
      </c>
      <c r="AV101" s="14" t="s">
        <v>82</v>
      </c>
      <c r="AW101" s="14" t="s">
        <v>34</v>
      </c>
      <c r="AX101" s="14" t="s">
        <v>73</v>
      </c>
      <c r="AY101" s="263" t="s">
        <v>244</v>
      </c>
    </row>
    <row r="102" s="13" customFormat="1">
      <c r="A102" s="13"/>
      <c r="B102" s="243"/>
      <c r="C102" s="244"/>
      <c r="D102" s="241" t="s">
        <v>284</v>
      </c>
      <c r="E102" s="245" t="s">
        <v>19</v>
      </c>
      <c r="F102" s="246" t="s">
        <v>5420</v>
      </c>
      <c r="G102" s="244"/>
      <c r="H102" s="245" t="s">
        <v>19</v>
      </c>
      <c r="I102" s="247"/>
      <c r="J102" s="244"/>
      <c r="K102" s="244"/>
      <c r="L102" s="248"/>
      <c r="M102" s="249"/>
      <c r="N102" s="250"/>
      <c r="O102" s="250"/>
      <c r="P102" s="250"/>
      <c r="Q102" s="250"/>
      <c r="R102" s="250"/>
      <c r="S102" s="250"/>
      <c r="T102" s="251"/>
      <c r="U102" s="13"/>
      <c r="V102" s="13"/>
      <c r="W102" s="13"/>
      <c r="X102" s="13"/>
      <c r="Y102" s="13"/>
      <c r="Z102" s="13"/>
      <c r="AA102" s="13"/>
      <c r="AB102" s="13"/>
      <c r="AC102" s="13"/>
      <c r="AD102" s="13"/>
      <c r="AE102" s="13"/>
      <c r="AT102" s="252" t="s">
        <v>284</v>
      </c>
      <c r="AU102" s="252" t="s">
        <v>82</v>
      </c>
      <c r="AV102" s="13" t="s">
        <v>80</v>
      </c>
      <c r="AW102" s="13" t="s">
        <v>34</v>
      </c>
      <c r="AX102" s="13" t="s">
        <v>73</v>
      </c>
      <c r="AY102" s="252" t="s">
        <v>244</v>
      </c>
    </row>
    <row r="103" s="14" customFormat="1">
      <c r="A103" s="14"/>
      <c r="B103" s="253"/>
      <c r="C103" s="254"/>
      <c r="D103" s="241" t="s">
        <v>284</v>
      </c>
      <c r="E103" s="255" t="s">
        <v>19</v>
      </c>
      <c r="F103" s="256" t="s">
        <v>5421</v>
      </c>
      <c r="G103" s="254"/>
      <c r="H103" s="257">
        <v>6.7000000000000002</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73</v>
      </c>
      <c r="AY103" s="263" t="s">
        <v>244</v>
      </c>
    </row>
    <row r="104" s="13" customFormat="1">
      <c r="A104" s="13"/>
      <c r="B104" s="243"/>
      <c r="C104" s="244"/>
      <c r="D104" s="241" t="s">
        <v>284</v>
      </c>
      <c r="E104" s="245" t="s">
        <v>19</v>
      </c>
      <c r="F104" s="246" t="s">
        <v>5422</v>
      </c>
      <c r="G104" s="244"/>
      <c r="H104" s="245" t="s">
        <v>19</v>
      </c>
      <c r="I104" s="247"/>
      <c r="J104" s="244"/>
      <c r="K104" s="244"/>
      <c r="L104" s="248"/>
      <c r="M104" s="249"/>
      <c r="N104" s="250"/>
      <c r="O104" s="250"/>
      <c r="P104" s="250"/>
      <c r="Q104" s="250"/>
      <c r="R104" s="250"/>
      <c r="S104" s="250"/>
      <c r="T104" s="251"/>
      <c r="U104" s="13"/>
      <c r="V104" s="13"/>
      <c r="W104" s="13"/>
      <c r="X104" s="13"/>
      <c r="Y104" s="13"/>
      <c r="Z104" s="13"/>
      <c r="AA104" s="13"/>
      <c r="AB104" s="13"/>
      <c r="AC104" s="13"/>
      <c r="AD104" s="13"/>
      <c r="AE104" s="13"/>
      <c r="AT104" s="252" t="s">
        <v>284</v>
      </c>
      <c r="AU104" s="252" t="s">
        <v>82</v>
      </c>
      <c r="AV104" s="13" t="s">
        <v>80</v>
      </c>
      <c r="AW104" s="13" t="s">
        <v>34</v>
      </c>
      <c r="AX104" s="13" t="s">
        <v>73</v>
      </c>
      <c r="AY104" s="252" t="s">
        <v>244</v>
      </c>
    </row>
    <row r="105" s="14" customFormat="1">
      <c r="A105" s="14"/>
      <c r="B105" s="253"/>
      <c r="C105" s="254"/>
      <c r="D105" s="241" t="s">
        <v>284</v>
      </c>
      <c r="E105" s="255" t="s">
        <v>19</v>
      </c>
      <c r="F105" s="256" t="s">
        <v>5423</v>
      </c>
      <c r="G105" s="254"/>
      <c r="H105" s="257">
        <v>1.2</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82</v>
      </c>
      <c r="AV105" s="14" t="s">
        <v>82</v>
      </c>
      <c r="AW105" s="14" t="s">
        <v>34</v>
      </c>
      <c r="AX105" s="14" t="s">
        <v>73</v>
      </c>
      <c r="AY105" s="263" t="s">
        <v>244</v>
      </c>
    </row>
    <row r="106" s="13" customFormat="1">
      <c r="A106" s="13"/>
      <c r="B106" s="243"/>
      <c r="C106" s="244"/>
      <c r="D106" s="241" t="s">
        <v>284</v>
      </c>
      <c r="E106" s="245" t="s">
        <v>19</v>
      </c>
      <c r="F106" s="246" t="s">
        <v>5424</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82</v>
      </c>
      <c r="AV106" s="13" t="s">
        <v>80</v>
      </c>
      <c r="AW106" s="13" t="s">
        <v>34</v>
      </c>
      <c r="AX106" s="13" t="s">
        <v>73</v>
      </c>
      <c r="AY106" s="252" t="s">
        <v>244</v>
      </c>
    </row>
    <row r="107" s="14" customFormat="1">
      <c r="A107" s="14"/>
      <c r="B107" s="253"/>
      <c r="C107" s="254"/>
      <c r="D107" s="241" t="s">
        <v>284</v>
      </c>
      <c r="E107" s="255" t="s">
        <v>19</v>
      </c>
      <c r="F107" s="256" t="s">
        <v>5425</v>
      </c>
      <c r="G107" s="254"/>
      <c r="H107" s="257">
        <v>0.20000000000000001</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82</v>
      </c>
      <c r="AV107" s="14" t="s">
        <v>82</v>
      </c>
      <c r="AW107" s="14" t="s">
        <v>34</v>
      </c>
      <c r="AX107" s="14" t="s">
        <v>73</v>
      </c>
      <c r="AY107" s="263" t="s">
        <v>244</v>
      </c>
    </row>
    <row r="108" s="13" customFormat="1">
      <c r="A108" s="13"/>
      <c r="B108" s="243"/>
      <c r="C108" s="244"/>
      <c r="D108" s="241" t="s">
        <v>284</v>
      </c>
      <c r="E108" s="245" t="s">
        <v>19</v>
      </c>
      <c r="F108" s="246" t="s">
        <v>5426</v>
      </c>
      <c r="G108" s="244"/>
      <c r="H108" s="245" t="s">
        <v>19</v>
      </c>
      <c r="I108" s="247"/>
      <c r="J108" s="244"/>
      <c r="K108" s="244"/>
      <c r="L108" s="248"/>
      <c r="M108" s="249"/>
      <c r="N108" s="250"/>
      <c r="O108" s="250"/>
      <c r="P108" s="250"/>
      <c r="Q108" s="250"/>
      <c r="R108" s="250"/>
      <c r="S108" s="250"/>
      <c r="T108" s="251"/>
      <c r="U108" s="13"/>
      <c r="V108" s="13"/>
      <c r="W108" s="13"/>
      <c r="X108" s="13"/>
      <c r="Y108" s="13"/>
      <c r="Z108" s="13"/>
      <c r="AA108" s="13"/>
      <c r="AB108" s="13"/>
      <c r="AC108" s="13"/>
      <c r="AD108" s="13"/>
      <c r="AE108" s="13"/>
      <c r="AT108" s="252" t="s">
        <v>284</v>
      </c>
      <c r="AU108" s="252" t="s">
        <v>82</v>
      </c>
      <c r="AV108" s="13" t="s">
        <v>80</v>
      </c>
      <c r="AW108" s="13" t="s">
        <v>34</v>
      </c>
      <c r="AX108" s="13" t="s">
        <v>73</v>
      </c>
      <c r="AY108" s="252" t="s">
        <v>244</v>
      </c>
    </row>
    <row r="109" s="14" customFormat="1">
      <c r="A109" s="14"/>
      <c r="B109" s="253"/>
      <c r="C109" s="254"/>
      <c r="D109" s="241" t="s">
        <v>284</v>
      </c>
      <c r="E109" s="255" t="s">
        <v>19</v>
      </c>
      <c r="F109" s="256" t="s">
        <v>5427</v>
      </c>
      <c r="G109" s="254"/>
      <c r="H109" s="257">
        <v>0.52000000000000002</v>
      </c>
      <c r="I109" s="258"/>
      <c r="J109" s="254"/>
      <c r="K109" s="254"/>
      <c r="L109" s="259"/>
      <c r="M109" s="260"/>
      <c r="N109" s="261"/>
      <c r="O109" s="261"/>
      <c r="P109" s="261"/>
      <c r="Q109" s="261"/>
      <c r="R109" s="261"/>
      <c r="S109" s="261"/>
      <c r="T109" s="262"/>
      <c r="U109" s="14"/>
      <c r="V109" s="14"/>
      <c r="W109" s="14"/>
      <c r="X109" s="14"/>
      <c r="Y109" s="14"/>
      <c r="Z109" s="14"/>
      <c r="AA109" s="14"/>
      <c r="AB109" s="14"/>
      <c r="AC109" s="14"/>
      <c r="AD109" s="14"/>
      <c r="AE109" s="14"/>
      <c r="AT109" s="263" t="s">
        <v>284</v>
      </c>
      <c r="AU109" s="263" t="s">
        <v>82</v>
      </c>
      <c r="AV109" s="14" t="s">
        <v>82</v>
      </c>
      <c r="AW109" s="14" t="s">
        <v>34</v>
      </c>
      <c r="AX109" s="14" t="s">
        <v>73</v>
      </c>
      <c r="AY109" s="263" t="s">
        <v>244</v>
      </c>
    </row>
    <row r="110" s="15" customFormat="1">
      <c r="A110" s="15"/>
      <c r="B110" s="264"/>
      <c r="C110" s="265"/>
      <c r="D110" s="241" t="s">
        <v>284</v>
      </c>
      <c r="E110" s="266" t="s">
        <v>19</v>
      </c>
      <c r="F110" s="267" t="s">
        <v>287</v>
      </c>
      <c r="G110" s="265"/>
      <c r="H110" s="268">
        <v>12.58</v>
      </c>
      <c r="I110" s="269"/>
      <c r="J110" s="265"/>
      <c r="K110" s="265"/>
      <c r="L110" s="270"/>
      <c r="M110" s="271"/>
      <c r="N110" s="272"/>
      <c r="O110" s="272"/>
      <c r="P110" s="272"/>
      <c r="Q110" s="272"/>
      <c r="R110" s="272"/>
      <c r="S110" s="272"/>
      <c r="T110" s="273"/>
      <c r="U110" s="15"/>
      <c r="V110" s="15"/>
      <c r="W110" s="15"/>
      <c r="X110" s="15"/>
      <c r="Y110" s="15"/>
      <c r="Z110" s="15"/>
      <c r="AA110" s="15"/>
      <c r="AB110" s="15"/>
      <c r="AC110" s="15"/>
      <c r="AD110" s="15"/>
      <c r="AE110" s="15"/>
      <c r="AT110" s="274" t="s">
        <v>284</v>
      </c>
      <c r="AU110" s="274" t="s">
        <v>82</v>
      </c>
      <c r="AV110" s="15" t="s">
        <v>264</v>
      </c>
      <c r="AW110" s="15" t="s">
        <v>34</v>
      </c>
      <c r="AX110" s="15" t="s">
        <v>80</v>
      </c>
      <c r="AY110" s="274" t="s">
        <v>244</v>
      </c>
    </row>
    <row r="111" s="2" customFormat="1" ht="55.5" customHeight="1">
      <c r="A111" s="39"/>
      <c r="B111" s="40"/>
      <c r="C111" s="213" t="s">
        <v>308</v>
      </c>
      <c r="D111" s="213" t="s">
        <v>247</v>
      </c>
      <c r="E111" s="214" t="s">
        <v>2051</v>
      </c>
      <c r="F111" s="215" t="s">
        <v>2052</v>
      </c>
      <c r="G111" s="216" t="s">
        <v>730</v>
      </c>
      <c r="H111" s="217">
        <v>3.96</v>
      </c>
      <c r="I111" s="218"/>
      <c r="J111" s="219">
        <f>ROUND(I111*H111,2)</f>
        <v>0</v>
      </c>
      <c r="K111" s="215" t="s">
        <v>359</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1925</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1925</v>
      </c>
      <c r="BM111" s="224" t="s">
        <v>5428</v>
      </c>
    </row>
    <row r="112" s="2" customFormat="1">
      <c r="A112" s="39"/>
      <c r="B112" s="40"/>
      <c r="C112" s="41"/>
      <c r="D112" s="241" t="s">
        <v>282</v>
      </c>
      <c r="E112" s="41"/>
      <c r="F112" s="242" t="s">
        <v>3366</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282</v>
      </c>
      <c r="AU112" s="18" t="s">
        <v>82</v>
      </c>
    </row>
    <row r="113" s="2" customFormat="1" ht="62.7" customHeight="1">
      <c r="A113" s="39"/>
      <c r="B113" s="40"/>
      <c r="C113" s="213" t="s">
        <v>313</v>
      </c>
      <c r="D113" s="213" t="s">
        <v>247</v>
      </c>
      <c r="E113" s="214" t="s">
        <v>2059</v>
      </c>
      <c r="F113" s="215" t="s">
        <v>2060</v>
      </c>
      <c r="G113" s="216" t="s">
        <v>730</v>
      </c>
      <c r="H113" s="217">
        <v>25.859999999999999</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1925</v>
      </c>
      <c r="AT113" s="224" t="s">
        <v>247</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1925</v>
      </c>
      <c r="BM113" s="224" t="s">
        <v>5429</v>
      </c>
    </row>
    <row r="114" s="2" customFormat="1">
      <c r="A114" s="39"/>
      <c r="B114" s="40"/>
      <c r="C114" s="41"/>
      <c r="D114" s="241" t="s">
        <v>282</v>
      </c>
      <c r="E114" s="41"/>
      <c r="F114" s="242" t="s">
        <v>3366</v>
      </c>
      <c r="G114" s="41"/>
      <c r="H114" s="41"/>
      <c r="I114" s="228"/>
      <c r="J114" s="41"/>
      <c r="K114" s="41"/>
      <c r="L114" s="45"/>
      <c r="M114" s="229"/>
      <c r="N114" s="230"/>
      <c r="O114" s="85"/>
      <c r="P114" s="85"/>
      <c r="Q114" s="85"/>
      <c r="R114" s="85"/>
      <c r="S114" s="85"/>
      <c r="T114" s="86"/>
      <c r="U114" s="39"/>
      <c r="V114" s="39"/>
      <c r="W114" s="39"/>
      <c r="X114" s="39"/>
      <c r="Y114" s="39"/>
      <c r="Z114" s="39"/>
      <c r="AA114" s="39"/>
      <c r="AB114" s="39"/>
      <c r="AC114" s="39"/>
      <c r="AD114" s="39"/>
      <c r="AE114" s="39"/>
      <c r="AT114" s="18" t="s">
        <v>282</v>
      </c>
      <c r="AU114" s="18" t="s">
        <v>82</v>
      </c>
    </row>
    <row r="115" s="13" customFormat="1">
      <c r="A115" s="13"/>
      <c r="B115" s="243"/>
      <c r="C115" s="244"/>
      <c r="D115" s="241" t="s">
        <v>284</v>
      </c>
      <c r="E115" s="245" t="s">
        <v>19</v>
      </c>
      <c r="F115" s="246" t="s">
        <v>3371</v>
      </c>
      <c r="G115" s="244"/>
      <c r="H115" s="245" t="s">
        <v>19</v>
      </c>
      <c r="I115" s="247"/>
      <c r="J115" s="244"/>
      <c r="K115" s="244"/>
      <c r="L115" s="248"/>
      <c r="M115" s="249"/>
      <c r="N115" s="250"/>
      <c r="O115" s="250"/>
      <c r="P115" s="250"/>
      <c r="Q115" s="250"/>
      <c r="R115" s="250"/>
      <c r="S115" s="250"/>
      <c r="T115" s="251"/>
      <c r="U115" s="13"/>
      <c r="V115" s="13"/>
      <c r="W115" s="13"/>
      <c r="X115" s="13"/>
      <c r="Y115" s="13"/>
      <c r="Z115" s="13"/>
      <c r="AA115" s="13"/>
      <c r="AB115" s="13"/>
      <c r="AC115" s="13"/>
      <c r="AD115" s="13"/>
      <c r="AE115" s="13"/>
      <c r="AT115" s="252" t="s">
        <v>284</v>
      </c>
      <c r="AU115" s="252" t="s">
        <v>82</v>
      </c>
      <c r="AV115" s="13" t="s">
        <v>80</v>
      </c>
      <c r="AW115" s="13" t="s">
        <v>34</v>
      </c>
      <c r="AX115" s="13" t="s">
        <v>73</v>
      </c>
      <c r="AY115" s="252" t="s">
        <v>244</v>
      </c>
    </row>
    <row r="116" s="14" customFormat="1">
      <c r="A116" s="14"/>
      <c r="B116" s="253"/>
      <c r="C116" s="254"/>
      <c r="D116" s="241" t="s">
        <v>284</v>
      </c>
      <c r="E116" s="255" t="s">
        <v>19</v>
      </c>
      <c r="F116" s="256" t="s">
        <v>5430</v>
      </c>
      <c r="G116" s="254"/>
      <c r="H116" s="257">
        <v>8.6199999999999992</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73</v>
      </c>
      <c r="AY116" s="263" t="s">
        <v>244</v>
      </c>
    </row>
    <row r="117" s="13" customFormat="1">
      <c r="A117" s="13"/>
      <c r="B117" s="243"/>
      <c r="C117" s="244"/>
      <c r="D117" s="241" t="s">
        <v>284</v>
      </c>
      <c r="E117" s="245" t="s">
        <v>19</v>
      </c>
      <c r="F117" s="246" t="s">
        <v>3372</v>
      </c>
      <c r="G117" s="244"/>
      <c r="H117" s="245" t="s">
        <v>19</v>
      </c>
      <c r="I117" s="247"/>
      <c r="J117" s="244"/>
      <c r="K117" s="244"/>
      <c r="L117" s="248"/>
      <c r="M117" s="249"/>
      <c r="N117" s="250"/>
      <c r="O117" s="250"/>
      <c r="P117" s="250"/>
      <c r="Q117" s="250"/>
      <c r="R117" s="250"/>
      <c r="S117" s="250"/>
      <c r="T117" s="251"/>
      <c r="U117" s="13"/>
      <c r="V117" s="13"/>
      <c r="W117" s="13"/>
      <c r="X117" s="13"/>
      <c r="Y117" s="13"/>
      <c r="Z117" s="13"/>
      <c r="AA117" s="13"/>
      <c r="AB117" s="13"/>
      <c r="AC117" s="13"/>
      <c r="AD117" s="13"/>
      <c r="AE117" s="13"/>
      <c r="AT117" s="252" t="s">
        <v>284</v>
      </c>
      <c r="AU117" s="252" t="s">
        <v>82</v>
      </c>
      <c r="AV117" s="13" t="s">
        <v>80</v>
      </c>
      <c r="AW117" s="13" t="s">
        <v>34</v>
      </c>
      <c r="AX117" s="13" t="s">
        <v>73</v>
      </c>
      <c r="AY117" s="252" t="s">
        <v>244</v>
      </c>
    </row>
    <row r="118" s="14" customFormat="1">
      <c r="A118" s="14"/>
      <c r="B118" s="253"/>
      <c r="C118" s="254"/>
      <c r="D118" s="241" t="s">
        <v>284</v>
      </c>
      <c r="E118" s="255" t="s">
        <v>19</v>
      </c>
      <c r="F118" s="256" t="s">
        <v>5430</v>
      </c>
      <c r="G118" s="254"/>
      <c r="H118" s="257">
        <v>8.6199999999999992</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73</v>
      </c>
      <c r="AY118" s="263" t="s">
        <v>244</v>
      </c>
    </row>
    <row r="119" s="13" customFormat="1">
      <c r="A119" s="13"/>
      <c r="B119" s="243"/>
      <c r="C119" s="244"/>
      <c r="D119" s="241" t="s">
        <v>284</v>
      </c>
      <c r="E119" s="245" t="s">
        <v>19</v>
      </c>
      <c r="F119" s="246" t="s">
        <v>3373</v>
      </c>
      <c r="G119" s="244"/>
      <c r="H119" s="245" t="s">
        <v>19</v>
      </c>
      <c r="I119" s="247"/>
      <c r="J119" s="244"/>
      <c r="K119" s="244"/>
      <c r="L119" s="248"/>
      <c r="M119" s="249"/>
      <c r="N119" s="250"/>
      <c r="O119" s="250"/>
      <c r="P119" s="250"/>
      <c r="Q119" s="250"/>
      <c r="R119" s="250"/>
      <c r="S119" s="250"/>
      <c r="T119" s="251"/>
      <c r="U119" s="13"/>
      <c r="V119" s="13"/>
      <c r="W119" s="13"/>
      <c r="X119" s="13"/>
      <c r="Y119" s="13"/>
      <c r="Z119" s="13"/>
      <c r="AA119" s="13"/>
      <c r="AB119" s="13"/>
      <c r="AC119" s="13"/>
      <c r="AD119" s="13"/>
      <c r="AE119" s="13"/>
      <c r="AT119" s="252" t="s">
        <v>284</v>
      </c>
      <c r="AU119" s="252" t="s">
        <v>82</v>
      </c>
      <c r="AV119" s="13" t="s">
        <v>80</v>
      </c>
      <c r="AW119" s="13" t="s">
        <v>34</v>
      </c>
      <c r="AX119" s="13" t="s">
        <v>73</v>
      </c>
      <c r="AY119" s="252" t="s">
        <v>244</v>
      </c>
    </row>
    <row r="120" s="14" customFormat="1">
      <c r="A120" s="14"/>
      <c r="B120" s="253"/>
      <c r="C120" s="254"/>
      <c r="D120" s="241" t="s">
        <v>284</v>
      </c>
      <c r="E120" s="255" t="s">
        <v>19</v>
      </c>
      <c r="F120" s="256" t="s">
        <v>5430</v>
      </c>
      <c r="G120" s="254"/>
      <c r="H120" s="257">
        <v>8.6199999999999992</v>
      </c>
      <c r="I120" s="258"/>
      <c r="J120" s="254"/>
      <c r="K120" s="254"/>
      <c r="L120" s="259"/>
      <c r="M120" s="260"/>
      <c r="N120" s="261"/>
      <c r="O120" s="261"/>
      <c r="P120" s="261"/>
      <c r="Q120" s="261"/>
      <c r="R120" s="261"/>
      <c r="S120" s="261"/>
      <c r="T120" s="262"/>
      <c r="U120" s="14"/>
      <c r="V120" s="14"/>
      <c r="W120" s="14"/>
      <c r="X120" s="14"/>
      <c r="Y120" s="14"/>
      <c r="Z120" s="14"/>
      <c r="AA120" s="14"/>
      <c r="AB120" s="14"/>
      <c r="AC120" s="14"/>
      <c r="AD120" s="14"/>
      <c r="AE120" s="14"/>
      <c r="AT120" s="263" t="s">
        <v>284</v>
      </c>
      <c r="AU120" s="263" t="s">
        <v>82</v>
      </c>
      <c r="AV120" s="14" t="s">
        <v>82</v>
      </c>
      <c r="AW120" s="14" t="s">
        <v>34</v>
      </c>
      <c r="AX120" s="14" t="s">
        <v>73</v>
      </c>
      <c r="AY120" s="263" t="s">
        <v>244</v>
      </c>
    </row>
    <row r="121" s="15" customFormat="1">
      <c r="A121" s="15"/>
      <c r="B121" s="264"/>
      <c r="C121" s="265"/>
      <c r="D121" s="241" t="s">
        <v>284</v>
      </c>
      <c r="E121" s="266" t="s">
        <v>19</v>
      </c>
      <c r="F121" s="267" t="s">
        <v>287</v>
      </c>
      <c r="G121" s="265"/>
      <c r="H121" s="268">
        <v>25.859999999999999</v>
      </c>
      <c r="I121" s="269"/>
      <c r="J121" s="265"/>
      <c r="K121" s="265"/>
      <c r="L121" s="270"/>
      <c r="M121" s="271"/>
      <c r="N121" s="272"/>
      <c r="O121" s="272"/>
      <c r="P121" s="272"/>
      <c r="Q121" s="272"/>
      <c r="R121" s="272"/>
      <c r="S121" s="272"/>
      <c r="T121" s="273"/>
      <c r="U121" s="15"/>
      <c r="V121" s="15"/>
      <c r="W121" s="15"/>
      <c r="X121" s="15"/>
      <c r="Y121" s="15"/>
      <c r="Z121" s="15"/>
      <c r="AA121" s="15"/>
      <c r="AB121" s="15"/>
      <c r="AC121" s="15"/>
      <c r="AD121" s="15"/>
      <c r="AE121" s="15"/>
      <c r="AT121" s="274" t="s">
        <v>284</v>
      </c>
      <c r="AU121" s="274" t="s">
        <v>82</v>
      </c>
      <c r="AV121" s="15" t="s">
        <v>264</v>
      </c>
      <c r="AW121" s="15" t="s">
        <v>34</v>
      </c>
      <c r="AX121" s="15" t="s">
        <v>80</v>
      </c>
      <c r="AY121" s="274" t="s">
        <v>244</v>
      </c>
    </row>
    <row r="122" s="2" customFormat="1" ht="44.25" customHeight="1">
      <c r="A122" s="39"/>
      <c r="B122" s="40"/>
      <c r="C122" s="213" t="s">
        <v>8</v>
      </c>
      <c r="D122" s="213" t="s">
        <v>247</v>
      </c>
      <c r="E122" s="214" t="s">
        <v>5431</v>
      </c>
      <c r="F122" s="215" t="s">
        <v>5432</v>
      </c>
      <c r="G122" s="216" t="s">
        <v>730</v>
      </c>
      <c r="H122" s="217">
        <v>3.96</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1925</v>
      </c>
      <c r="AT122" s="224" t="s">
        <v>247</v>
      </c>
      <c r="AU122" s="224" t="s">
        <v>82</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1925</v>
      </c>
      <c r="BM122" s="224" t="s">
        <v>5433</v>
      </c>
    </row>
    <row r="123" s="2" customFormat="1" ht="44.25" customHeight="1">
      <c r="A123" s="39"/>
      <c r="B123" s="40"/>
      <c r="C123" s="213" t="s">
        <v>322</v>
      </c>
      <c r="D123" s="213" t="s">
        <v>247</v>
      </c>
      <c r="E123" s="214" t="s">
        <v>2063</v>
      </c>
      <c r="F123" s="215" t="s">
        <v>2064</v>
      </c>
      <c r="G123" s="216" t="s">
        <v>730</v>
      </c>
      <c r="H123" s="217">
        <v>8.6199999999999992</v>
      </c>
      <c r="I123" s="218"/>
      <c r="J123" s="219">
        <f>ROUND(I123*H123,2)</f>
        <v>0</v>
      </c>
      <c r="K123" s="215" t="s">
        <v>359</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1925</v>
      </c>
      <c r="AT123" s="224" t="s">
        <v>247</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1925</v>
      </c>
      <c r="BM123" s="224" t="s">
        <v>5434</v>
      </c>
    </row>
    <row r="124" s="2" customFormat="1" ht="24.15" customHeight="1">
      <c r="A124" s="39"/>
      <c r="B124" s="40"/>
      <c r="C124" s="213" t="s">
        <v>327</v>
      </c>
      <c r="D124" s="213" t="s">
        <v>247</v>
      </c>
      <c r="E124" s="214" t="s">
        <v>5435</v>
      </c>
      <c r="F124" s="215" t="s">
        <v>5436</v>
      </c>
      <c r="G124" s="216" t="s">
        <v>730</v>
      </c>
      <c r="H124" s="217">
        <v>3.96</v>
      </c>
      <c r="I124" s="218"/>
      <c r="J124" s="219">
        <f>ROUND(I124*H124,2)</f>
        <v>0</v>
      </c>
      <c r="K124" s="215" t="s">
        <v>359</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1925</v>
      </c>
      <c r="AT124" s="224" t="s">
        <v>247</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1925</v>
      </c>
      <c r="BM124" s="224" t="s">
        <v>5437</v>
      </c>
    </row>
    <row r="125" s="2" customFormat="1" ht="24.15" customHeight="1">
      <c r="A125" s="39"/>
      <c r="B125" s="40"/>
      <c r="C125" s="213" t="s">
        <v>332</v>
      </c>
      <c r="D125" s="213" t="s">
        <v>247</v>
      </c>
      <c r="E125" s="214" t="s">
        <v>2067</v>
      </c>
      <c r="F125" s="215" t="s">
        <v>2068</v>
      </c>
      <c r="G125" s="216" t="s">
        <v>730</v>
      </c>
      <c r="H125" s="217">
        <v>8.6199999999999992</v>
      </c>
      <c r="I125" s="218"/>
      <c r="J125" s="219">
        <f>ROUND(I125*H125,2)</f>
        <v>0</v>
      </c>
      <c r="K125" s="215" t="s">
        <v>359</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1925</v>
      </c>
      <c r="AT125" s="224" t="s">
        <v>247</v>
      </c>
      <c r="AU125" s="224" t="s">
        <v>82</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1925</v>
      </c>
      <c r="BM125" s="224" t="s">
        <v>5438</v>
      </c>
    </row>
    <row r="126" s="2" customFormat="1" ht="49.05" customHeight="1">
      <c r="A126" s="39"/>
      <c r="B126" s="40"/>
      <c r="C126" s="213" t="s">
        <v>252</v>
      </c>
      <c r="D126" s="213" t="s">
        <v>247</v>
      </c>
      <c r="E126" s="214" t="s">
        <v>3921</v>
      </c>
      <c r="F126" s="215" t="s">
        <v>3922</v>
      </c>
      <c r="G126" s="216" t="s">
        <v>730</v>
      </c>
      <c r="H126" s="217">
        <v>3.96</v>
      </c>
      <c r="I126" s="218"/>
      <c r="J126" s="219">
        <f>ROUND(I126*H126,2)</f>
        <v>0</v>
      </c>
      <c r="K126" s="215" t="s">
        <v>359</v>
      </c>
      <c r="L126" s="45"/>
      <c r="M126" s="278" t="s">
        <v>19</v>
      </c>
      <c r="N126" s="279" t="s">
        <v>44</v>
      </c>
      <c r="O126" s="280"/>
      <c r="P126" s="281">
        <f>O126*H126</f>
        <v>0</v>
      </c>
      <c r="Q126" s="281">
        <v>0</v>
      </c>
      <c r="R126" s="281">
        <f>Q126*H126</f>
        <v>0</v>
      </c>
      <c r="S126" s="281">
        <v>0</v>
      </c>
      <c r="T126" s="282">
        <f>S126*H126</f>
        <v>0</v>
      </c>
      <c r="U126" s="39"/>
      <c r="V126" s="39"/>
      <c r="W126" s="39"/>
      <c r="X126" s="39"/>
      <c r="Y126" s="39"/>
      <c r="Z126" s="39"/>
      <c r="AA126" s="39"/>
      <c r="AB126" s="39"/>
      <c r="AC126" s="39"/>
      <c r="AD126" s="39"/>
      <c r="AE126" s="39"/>
      <c r="AR126" s="224" t="s">
        <v>1925</v>
      </c>
      <c r="AT126" s="224" t="s">
        <v>247</v>
      </c>
      <c r="AU126" s="224" t="s">
        <v>82</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1925</v>
      </c>
      <c r="BM126" s="224" t="s">
        <v>5439</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s3KEvfYaHan2aLrNGKg4xFLFceW1kIabQ2XWxiir0fAPyahNItbxExbn7It0H7NtvcBfoQ1vQNFQz7NMpSnYUw==" hashValue="E3AawajRIsgJ3uAxWh3cSsF4U38E49DftJrA4f8k0cZjFj7j8bva1Kkboos42KI3P3K3MipMC3c4xaOKgZ7o0g==" algorithmName="SHA-512" password="CC35"/>
  <autoFilter ref="C86:K126"/>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211</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5440</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3011</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ROUND((SUM(BE88:BE123)),  2)</f>
        <v>0</v>
      </c>
      <c r="G35" s="39"/>
      <c r="H35" s="39"/>
      <c r="I35" s="158">
        <v>0.20999999999999999</v>
      </c>
      <c r="J35" s="157">
        <f>ROUND(((SUM(BE88:BE123))*I35),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ROUND((SUM(BF88:BF123)),  2)</f>
        <v>0</v>
      </c>
      <c r="G36" s="39"/>
      <c r="H36" s="39"/>
      <c r="I36" s="158">
        <v>0.12</v>
      </c>
      <c r="J36" s="157">
        <f>ROUND(((SUM(BF88:BF123))*I36),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ROUND((SUM(BG88:BG123)),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ROUND((SUM(BH88:BH123)),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ROUND((SUM(BI88:BI123)),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5440</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R01 - Infrastruktura</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4386</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4387</v>
      </c>
      <c r="E65" s="183"/>
      <c r="F65" s="183"/>
      <c r="G65" s="183"/>
      <c r="H65" s="183"/>
      <c r="I65" s="183"/>
      <c r="J65" s="184">
        <f>J97</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4388</v>
      </c>
      <c r="E66" s="178"/>
      <c r="F66" s="178"/>
      <c r="G66" s="178"/>
      <c r="H66" s="178"/>
      <c r="I66" s="178"/>
      <c r="J66" s="179">
        <f>J121</f>
        <v>0</v>
      </c>
      <c r="K66" s="176"/>
      <c r="L66" s="180"/>
      <c r="S66" s="9"/>
      <c r="T66" s="9"/>
      <c r="U66" s="9"/>
      <c r="V66" s="9"/>
      <c r="W66" s="9"/>
      <c r="X66" s="9"/>
      <c r="Y66" s="9"/>
      <c r="Z66" s="9"/>
      <c r="AA66" s="9"/>
      <c r="AB66" s="9"/>
      <c r="AC66" s="9"/>
      <c r="AD66" s="9"/>
      <c r="AE66" s="9"/>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5440</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R01 - Infrastruktura</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 xml:space="preserve"> </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Pavel Pospíšil, DiS.</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P89+P121</f>
        <v>0</v>
      </c>
      <c r="Q88" s="97"/>
      <c r="R88" s="194">
        <f>R89+R121</f>
        <v>0</v>
      </c>
      <c r="S88" s="97"/>
      <c r="T88" s="195">
        <f>T89+T121</f>
        <v>0</v>
      </c>
      <c r="U88" s="39"/>
      <c r="V88" s="39"/>
      <c r="W88" s="39"/>
      <c r="X88" s="39"/>
      <c r="Y88" s="39"/>
      <c r="Z88" s="39"/>
      <c r="AA88" s="39"/>
      <c r="AB88" s="39"/>
      <c r="AC88" s="39"/>
      <c r="AD88" s="39"/>
      <c r="AE88" s="39"/>
      <c r="AT88" s="18" t="s">
        <v>72</v>
      </c>
      <c r="AU88" s="18" t="s">
        <v>224</v>
      </c>
      <c r="BK88" s="196">
        <f>BK89+BK121</f>
        <v>0</v>
      </c>
    </row>
    <row r="89" s="12" customFormat="1" ht="25.92" customHeight="1">
      <c r="A89" s="12"/>
      <c r="B89" s="197"/>
      <c r="C89" s="198"/>
      <c r="D89" s="199" t="s">
        <v>72</v>
      </c>
      <c r="E89" s="200" t="s">
        <v>88</v>
      </c>
      <c r="F89" s="200" t="s">
        <v>356</v>
      </c>
      <c r="G89" s="198"/>
      <c r="H89" s="198"/>
      <c r="I89" s="201"/>
      <c r="J89" s="202">
        <f>BK89</f>
        <v>0</v>
      </c>
      <c r="K89" s="198"/>
      <c r="L89" s="203"/>
      <c r="M89" s="204"/>
      <c r="N89" s="205"/>
      <c r="O89" s="205"/>
      <c r="P89" s="206">
        <f>P90+SUM(P91:P97)</f>
        <v>0</v>
      </c>
      <c r="Q89" s="205"/>
      <c r="R89" s="206">
        <f>R90+SUM(R91:R97)</f>
        <v>0</v>
      </c>
      <c r="S89" s="205"/>
      <c r="T89" s="207">
        <f>T90+SUM(T91:T97)</f>
        <v>0</v>
      </c>
      <c r="U89" s="12"/>
      <c r="V89" s="12"/>
      <c r="W89" s="12"/>
      <c r="X89" s="12"/>
      <c r="Y89" s="12"/>
      <c r="Z89" s="12"/>
      <c r="AA89" s="12"/>
      <c r="AB89" s="12"/>
      <c r="AC89" s="12"/>
      <c r="AD89" s="12"/>
      <c r="AE89" s="12"/>
      <c r="AR89" s="208" t="s">
        <v>80</v>
      </c>
      <c r="AT89" s="209" t="s">
        <v>72</v>
      </c>
      <c r="AU89" s="209" t="s">
        <v>73</v>
      </c>
      <c r="AY89" s="208" t="s">
        <v>244</v>
      </c>
      <c r="BK89" s="210">
        <f>BK90+SUM(BK91:BK97)</f>
        <v>0</v>
      </c>
    </row>
    <row r="90" s="2" customFormat="1" ht="16.5" customHeight="1">
      <c r="A90" s="39"/>
      <c r="B90" s="40"/>
      <c r="C90" s="213" t="s">
        <v>80</v>
      </c>
      <c r="D90" s="213" t="s">
        <v>247</v>
      </c>
      <c r="E90" s="214" t="s">
        <v>4812</v>
      </c>
      <c r="F90" s="215" t="s">
        <v>4813</v>
      </c>
      <c r="G90" s="216" t="s">
        <v>250</v>
      </c>
      <c r="H90" s="217">
        <v>225</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80</v>
      </c>
      <c r="AT90" s="224" t="s">
        <v>247</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80</v>
      </c>
      <c r="BM90" s="224" t="s">
        <v>5441</v>
      </c>
    </row>
    <row r="91" s="2" customFormat="1">
      <c r="A91" s="39"/>
      <c r="B91" s="40"/>
      <c r="C91" s="41"/>
      <c r="D91" s="241" t="s">
        <v>282</v>
      </c>
      <c r="E91" s="41"/>
      <c r="F91" s="242" t="s">
        <v>5442</v>
      </c>
      <c r="G91" s="41"/>
      <c r="H91" s="41"/>
      <c r="I91" s="228"/>
      <c r="J91" s="41"/>
      <c r="K91" s="41"/>
      <c r="L91" s="45"/>
      <c r="M91" s="229"/>
      <c r="N91" s="230"/>
      <c r="O91" s="85"/>
      <c r="P91" s="85"/>
      <c r="Q91" s="85"/>
      <c r="R91" s="85"/>
      <c r="S91" s="85"/>
      <c r="T91" s="86"/>
      <c r="U91" s="39"/>
      <c r="V91" s="39"/>
      <c r="W91" s="39"/>
      <c r="X91" s="39"/>
      <c r="Y91" s="39"/>
      <c r="Z91" s="39"/>
      <c r="AA91" s="39"/>
      <c r="AB91" s="39"/>
      <c r="AC91" s="39"/>
      <c r="AD91" s="39"/>
      <c r="AE91" s="39"/>
      <c r="AT91" s="18" t="s">
        <v>282</v>
      </c>
      <c r="AU91" s="18" t="s">
        <v>80</v>
      </c>
    </row>
    <row r="92" s="14" customFormat="1">
      <c r="A92" s="14"/>
      <c r="B92" s="253"/>
      <c r="C92" s="254"/>
      <c r="D92" s="241" t="s">
        <v>284</v>
      </c>
      <c r="E92" s="255" t="s">
        <v>19</v>
      </c>
      <c r="F92" s="256" t="s">
        <v>5443</v>
      </c>
      <c r="G92" s="254"/>
      <c r="H92" s="257">
        <v>225</v>
      </c>
      <c r="I92" s="258"/>
      <c r="J92" s="254"/>
      <c r="K92" s="254"/>
      <c r="L92" s="259"/>
      <c r="M92" s="260"/>
      <c r="N92" s="261"/>
      <c r="O92" s="261"/>
      <c r="P92" s="261"/>
      <c r="Q92" s="261"/>
      <c r="R92" s="261"/>
      <c r="S92" s="261"/>
      <c r="T92" s="262"/>
      <c r="U92" s="14"/>
      <c r="V92" s="14"/>
      <c r="W92" s="14"/>
      <c r="X92" s="14"/>
      <c r="Y92" s="14"/>
      <c r="Z92" s="14"/>
      <c r="AA92" s="14"/>
      <c r="AB92" s="14"/>
      <c r="AC92" s="14"/>
      <c r="AD92" s="14"/>
      <c r="AE92" s="14"/>
      <c r="AT92" s="263" t="s">
        <v>284</v>
      </c>
      <c r="AU92" s="263" t="s">
        <v>80</v>
      </c>
      <c r="AV92" s="14" t="s">
        <v>82</v>
      </c>
      <c r="AW92" s="14" t="s">
        <v>34</v>
      </c>
      <c r="AX92" s="14" t="s">
        <v>73</v>
      </c>
      <c r="AY92" s="263" t="s">
        <v>244</v>
      </c>
    </row>
    <row r="93" s="15" customFormat="1">
      <c r="A93" s="15"/>
      <c r="B93" s="264"/>
      <c r="C93" s="265"/>
      <c r="D93" s="241" t="s">
        <v>284</v>
      </c>
      <c r="E93" s="266" t="s">
        <v>19</v>
      </c>
      <c r="F93" s="267" t="s">
        <v>287</v>
      </c>
      <c r="G93" s="265"/>
      <c r="H93" s="268">
        <v>225</v>
      </c>
      <c r="I93" s="269"/>
      <c r="J93" s="265"/>
      <c r="K93" s="265"/>
      <c r="L93" s="270"/>
      <c r="M93" s="271"/>
      <c r="N93" s="272"/>
      <c r="O93" s="272"/>
      <c r="P93" s="272"/>
      <c r="Q93" s="272"/>
      <c r="R93" s="272"/>
      <c r="S93" s="272"/>
      <c r="T93" s="273"/>
      <c r="U93" s="15"/>
      <c r="V93" s="15"/>
      <c r="W93" s="15"/>
      <c r="X93" s="15"/>
      <c r="Y93" s="15"/>
      <c r="Z93" s="15"/>
      <c r="AA93" s="15"/>
      <c r="AB93" s="15"/>
      <c r="AC93" s="15"/>
      <c r="AD93" s="15"/>
      <c r="AE93" s="15"/>
      <c r="AT93" s="274" t="s">
        <v>284</v>
      </c>
      <c r="AU93" s="274" t="s">
        <v>80</v>
      </c>
      <c r="AV93" s="15" t="s">
        <v>264</v>
      </c>
      <c r="AW93" s="15" t="s">
        <v>34</v>
      </c>
      <c r="AX93" s="15" t="s">
        <v>80</v>
      </c>
      <c r="AY93" s="274" t="s">
        <v>244</v>
      </c>
    </row>
    <row r="94" s="2" customFormat="1" ht="21.75" customHeight="1">
      <c r="A94" s="39"/>
      <c r="B94" s="40"/>
      <c r="C94" s="231" t="s">
        <v>82</v>
      </c>
      <c r="D94" s="231" t="s">
        <v>241</v>
      </c>
      <c r="E94" s="232" t="s">
        <v>4797</v>
      </c>
      <c r="F94" s="233" t="s">
        <v>4798</v>
      </c>
      <c r="G94" s="234" t="s">
        <v>250</v>
      </c>
      <c r="H94" s="235">
        <v>225</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80</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5444</v>
      </c>
    </row>
    <row r="95" s="14" customFormat="1">
      <c r="A95" s="14"/>
      <c r="B95" s="253"/>
      <c r="C95" s="254"/>
      <c r="D95" s="241" t="s">
        <v>284</v>
      </c>
      <c r="E95" s="255" t="s">
        <v>19</v>
      </c>
      <c r="F95" s="256" t="s">
        <v>5443</v>
      </c>
      <c r="G95" s="254"/>
      <c r="H95" s="257">
        <v>225</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80</v>
      </c>
      <c r="AV95" s="14" t="s">
        <v>82</v>
      </c>
      <c r="AW95" s="14" t="s">
        <v>34</v>
      </c>
      <c r="AX95" s="14" t="s">
        <v>73</v>
      </c>
      <c r="AY95" s="263" t="s">
        <v>244</v>
      </c>
    </row>
    <row r="96" s="15" customFormat="1">
      <c r="A96" s="15"/>
      <c r="B96" s="264"/>
      <c r="C96" s="265"/>
      <c r="D96" s="241" t="s">
        <v>284</v>
      </c>
      <c r="E96" s="266" t="s">
        <v>19</v>
      </c>
      <c r="F96" s="267" t="s">
        <v>287</v>
      </c>
      <c r="G96" s="265"/>
      <c r="H96" s="268">
        <v>225</v>
      </c>
      <c r="I96" s="269"/>
      <c r="J96" s="265"/>
      <c r="K96" s="265"/>
      <c r="L96" s="270"/>
      <c r="M96" s="271"/>
      <c r="N96" s="272"/>
      <c r="O96" s="272"/>
      <c r="P96" s="272"/>
      <c r="Q96" s="272"/>
      <c r="R96" s="272"/>
      <c r="S96" s="272"/>
      <c r="T96" s="273"/>
      <c r="U96" s="15"/>
      <c r="V96" s="15"/>
      <c r="W96" s="15"/>
      <c r="X96" s="15"/>
      <c r="Y96" s="15"/>
      <c r="Z96" s="15"/>
      <c r="AA96" s="15"/>
      <c r="AB96" s="15"/>
      <c r="AC96" s="15"/>
      <c r="AD96" s="15"/>
      <c r="AE96" s="15"/>
      <c r="AT96" s="274" t="s">
        <v>284</v>
      </c>
      <c r="AU96" s="274" t="s">
        <v>80</v>
      </c>
      <c r="AV96" s="15" t="s">
        <v>264</v>
      </c>
      <c r="AW96" s="15" t="s">
        <v>34</v>
      </c>
      <c r="AX96" s="15" t="s">
        <v>80</v>
      </c>
      <c r="AY96" s="274" t="s">
        <v>244</v>
      </c>
    </row>
    <row r="97" s="12" customFormat="1" ht="22.8" customHeight="1">
      <c r="A97" s="12"/>
      <c r="B97" s="197"/>
      <c r="C97" s="198"/>
      <c r="D97" s="199" t="s">
        <v>72</v>
      </c>
      <c r="E97" s="211" t="s">
        <v>3263</v>
      </c>
      <c r="F97" s="211" t="s">
        <v>667</v>
      </c>
      <c r="G97" s="198"/>
      <c r="H97" s="198"/>
      <c r="I97" s="201"/>
      <c r="J97" s="212">
        <f>BK97</f>
        <v>0</v>
      </c>
      <c r="K97" s="198"/>
      <c r="L97" s="203"/>
      <c r="M97" s="204"/>
      <c r="N97" s="205"/>
      <c r="O97" s="205"/>
      <c r="P97" s="206">
        <f>SUM(P98:P120)</f>
        <v>0</v>
      </c>
      <c r="Q97" s="205"/>
      <c r="R97" s="206">
        <f>SUM(R98:R120)</f>
        <v>0</v>
      </c>
      <c r="S97" s="205"/>
      <c r="T97" s="207">
        <f>SUM(T98:T120)</f>
        <v>0</v>
      </c>
      <c r="U97" s="12"/>
      <c r="V97" s="12"/>
      <c r="W97" s="12"/>
      <c r="X97" s="12"/>
      <c r="Y97" s="12"/>
      <c r="Z97" s="12"/>
      <c r="AA97" s="12"/>
      <c r="AB97" s="12"/>
      <c r="AC97" s="12"/>
      <c r="AD97" s="12"/>
      <c r="AE97" s="12"/>
      <c r="AR97" s="208" t="s">
        <v>80</v>
      </c>
      <c r="AT97" s="209" t="s">
        <v>72</v>
      </c>
      <c r="AU97" s="209" t="s">
        <v>80</v>
      </c>
      <c r="AY97" s="208" t="s">
        <v>244</v>
      </c>
      <c r="BK97" s="210">
        <f>SUM(BK98:BK120)</f>
        <v>0</v>
      </c>
    </row>
    <row r="98" s="2" customFormat="1" ht="16.5" customHeight="1">
      <c r="A98" s="39"/>
      <c r="B98" s="40"/>
      <c r="C98" s="231" t="s">
        <v>243</v>
      </c>
      <c r="D98" s="231" t="s">
        <v>241</v>
      </c>
      <c r="E98" s="232" t="s">
        <v>939</v>
      </c>
      <c r="F98" s="233" t="s">
        <v>940</v>
      </c>
      <c r="G98" s="234" t="s">
        <v>250</v>
      </c>
      <c r="H98" s="235">
        <v>225</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5445</v>
      </c>
    </row>
    <row r="99" s="14" customFormat="1">
      <c r="A99" s="14"/>
      <c r="B99" s="253"/>
      <c r="C99" s="254"/>
      <c r="D99" s="241" t="s">
        <v>284</v>
      </c>
      <c r="E99" s="255" t="s">
        <v>19</v>
      </c>
      <c r="F99" s="256" t="s">
        <v>5443</v>
      </c>
      <c r="G99" s="254"/>
      <c r="H99" s="257">
        <v>225</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73</v>
      </c>
      <c r="AY99" s="263" t="s">
        <v>244</v>
      </c>
    </row>
    <row r="100" s="15" customFormat="1">
      <c r="A100" s="15"/>
      <c r="B100" s="264"/>
      <c r="C100" s="265"/>
      <c r="D100" s="241" t="s">
        <v>284</v>
      </c>
      <c r="E100" s="266" t="s">
        <v>19</v>
      </c>
      <c r="F100" s="267" t="s">
        <v>287</v>
      </c>
      <c r="G100" s="265"/>
      <c r="H100" s="268">
        <v>225</v>
      </c>
      <c r="I100" s="269"/>
      <c r="J100" s="265"/>
      <c r="K100" s="265"/>
      <c r="L100" s="270"/>
      <c r="M100" s="271"/>
      <c r="N100" s="272"/>
      <c r="O100" s="272"/>
      <c r="P100" s="272"/>
      <c r="Q100" s="272"/>
      <c r="R100" s="272"/>
      <c r="S100" s="272"/>
      <c r="T100" s="273"/>
      <c r="U100" s="15"/>
      <c r="V100" s="15"/>
      <c r="W100" s="15"/>
      <c r="X100" s="15"/>
      <c r="Y100" s="15"/>
      <c r="Z100" s="15"/>
      <c r="AA100" s="15"/>
      <c r="AB100" s="15"/>
      <c r="AC100" s="15"/>
      <c r="AD100" s="15"/>
      <c r="AE100" s="15"/>
      <c r="AT100" s="274" t="s">
        <v>284</v>
      </c>
      <c r="AU100" s="274" t="s">
        <v>82</v>
      </c>
      <c r="AV100" s="15" t="s">
        <v>264</v>
      </c>
      <c r="AW100" s="15" t="s">
        <v>34</v>
      </c>
      <c r="AX100" s="15" t="s">
        <v>80</v>
      </c>
      <c r="AY100" s="274" t="s">
        <v>244</v>
      </c>
    </row>
    <row r="101" s="2" customFormat="1" ht="16.5" customHeight="1">
      <c r="A101" s="39"/>
      <c r="B101" s="40"/>
      <c r="C101" s="231" t="s">
        <v>264</v>
      </c>
      <c r="D101" s="231" t="s">
        <v>241</v>
      </c>
      <c r="E101" s="232" t="s">
        <v>4823</v>
      </c>
      <c r="F101" s="233" t="s">
        <v>4824</v>
      </c>
      <c r="G101" s="234" t="s">
        <v>250</v>
      </c>
      <c r="H101" s="235">
        <v>32</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82</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5446</v>
      </c>
    </row>
    <row r="102" s="2" customFormat="1" ht="44.25" customHeight="1">
      <c r="A102" s="39"/>
      <c r="B102" s="40"/>
      <c r="C102" s="213" t="s">
        <v>269</v>
      </c>
      <c r="D102" s="213" t="s">
        <v>247</v>
      </c>
      <c r="E102" s="214" t="s">
        <v>948</v>
      </c>
      <c r="F102" s="215" t="s">
        <v>949</v>
      </c>
      <c r="G102" s="216" t="s">
        <v>250</v>
      </c>
      <c r="H102" s="217">
        <v>257</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264</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264</v>
      </c>
      <c r="BM102" s="224" t="s">
        <v>5447</v>
      </c>
    </row>
    <row r="103" s="14" customFormat="1">
      <c r="A103" s="14"/>
      <c r="B103" s="253"/>
      <c r="C103" s="254"/>
      <c r="D103" s="241" t="s">
        <v>284</v>
      </c>
      <c r="E103" s="255" t="s">
        <v>19</v>
      </c>
      <c r="F103" s="256" t="s">
        <v>5448</v>
      </c>
      <c r="G103" s="254"/>
      <c r="H103" s="257">
        <v>257</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82</v>
      </c>
      <c r="AV103" s="14" t="s">
        <v>82</v>
      </c>
      <c r="AW103" s="14" t="s">
        <v>34</v>
      </c>
      <c r="AX103" s="14" t="s">
        <v>80</v>
      </c>
      <c r="AY103" s="263" t="s">
        <v>244</v>
      </c>
    </row>
    <row r="104" s="2" customFormat="1" ht="16.5" customHeight="1">
      <c r="A104" s="39"/>
      <c r="B104" s="40"/>
      <c r="C104" s="231" t="s">
        <v>275</v>
      </c>
      <c r="D104" s="231" t="s">
        <v>241</v>
      </c>
      <c r="E104" s="232" t="s">
        <v>4827</v>
      </c>
      <c r="F104" s="233" t="s">
        <v>4828</v>
      </c>
      <c r="G104" s="234" t="s">
        <v>258</v>
      </c>
      <c r="H104" s="235">
        <v>12</v>
      </c>
      <c r="I104" s="236"/>
      <c r="J104" s="237">
        <f>ROUND(I104*H104,2)</f>
        <v>0</v>
      </c>
      <c r="K104" s="233" t="s">
        <v>359</v>
      </c>
      <c r="L104" s="238"/>
      <c r="M104" s="239" t="s">
        <v>19</v>
      </c>
      <c r="N104" s="240"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364</v>
      </c>
      <c r="AT104" s="224" t="s">
        <v>241</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279</v>
      </c>
      <c r="BM104" s="224" t="s">
        <v>5449</v>
      </c>
    </row>
    <row r="105" s="2" customFormat="1">
      <c r="A105" s="39"/>
      <c r="B105" s="40"/>
      <c r="C105" s="41"/>
      <c r="D105" s="241" t="s">
        <v>282</v>
      </c>
      <c r="E105" s="41"/>
      <c r="F105" s="242" t="s">
        <v>5450</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282</v>
      </c>
      <c r="AU105" s="18" t="s">
        <v>82</v>
      </c>
    </row>
    <row r="106" s="2" customFormat="1" ht="24.15" customHeight="1">
      <c r="A106" s="39"/>
      <c r="B106" s="40"/>
      <c r="C106" s="213" t="s">
        <v>288</v>
      </c>
      <c r="D106" s="213" t="s">
        <v>247</v>
      </c>
      <c r="E106" s="214" t="s">
        <v>3435</v>
      </c>
      <c r="F106" s="215" t="s">
        <v>3436</v>
      </c>
      <c r="G106" s="216" t="s">
        <v>258</v>
      </c>
      <c r="H106" s="217">
        <v>12</v>
      </c>
      <c r="I106" s="218"/>
      <c r="J106" s="219">
        <f>ROUND(I106*H106,2)</f>
        <v>0</v>
      </c>
      <c r="K106" s="215" t="s">
        <v>359</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264</v>
      </c>
      <c r="AT106" s="224" t="s">
        <v>247</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264</v>
      </c>
      <c r="BM106" s="224" t="s">
        <v>5451</v>
      </c>
    </row>
    <row r="107" s="2" customFormat="1">
      <c r="A107" s="39"/>
      <c r="B107" s="40"/>
      <c r="C107" s="41"/>
      <c r="D107" s="241" t="s">
        <v>282</v>
      </c>
      <c r="E107" s="41"/>
      <c r="F107" s="242" t="s">
        <v>4832</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282</v>
      </c>
      <c r="AU107" s="18" t="s">
        <v>82</v>
      </c>
    </row>
    <row r="108" s="2" customFormat="1" ht="16.5" customHeight="1">
      <c r="A108" s="39"/>
      <c r="B108" s="40"/>
      <c r="C108" s="231" t="s">
        <v>263</v>
      </c>
      <c r="D108" s="231" t="s">
        <v>241</v>
      </c>
      <c r="E108" s="232" t="s">
        <v>942</v>
      </c>
      <c r="F108" s="233" t="s">
        <v>943</v>
      </c>
      <c r="G108" s="234" t="s">
        <v>258</v>
      </c>
      <c r="H108" s="235">
        <v>75</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5452</v>
      </c>
    </row>
    <row r="109" s="2" customFormat="1" ht="16.5" customHeight="1">
      <c r="A109" s="39"/>
      <c r="B109" s="40"/>
      <c r="C109" s="231" t="s">
        <v>302</v>
      </c>
      <c r="D109" s="231" t="s">
        <v>241</v>
      </c>
      <c r="E109" s="232" t="s">
        <v>945</v>
      </c>
      <c r="F109" s="233" t="s">
        <v>946</v>
      </c>
      <c r="G109" s="234" t="s">
        <v>258</v>
      </c>
      <c r="H109" s="235">
        <v>28</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364</v>
      </c>
      <c r="AT109" s="224" t="s">
        <v>241</v>
      </c>
      <c r="AU109" s="224" t="s">
        <v>82</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5453</v>
      </c>
    </row>
    <row r="110" s="2" customFormat="1" ht="16.5" customHeight="1">
      <c r="A110" s="39"/>
      <c r="B110" s="40"/>
      <c r="C110" s="231" t="s">
        <v>308</v>
      </c>
      <c r="D110" s="231" t="s">
        <v>241</v>
      </c>
      <c r="E110" s="232" t="s">
        <v>4442</v>
      </c>
      <c r="F110" s="233" t="s">
        <v>4443</v>
      </c>
      <c r="G110" s="234" t="s">
        <v>258</v>
      </c>
      <c r="H110" s="235">
        <v>13</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5454</v>
      </c>
    </row>
    <row r="111" s="2" customFormat="1" ht="16.5" customHeight="1">
      <c r="A111" s="39"/>
      <c r="B111" s="40"/>
      <c r="C111" s="231" t="s">
        <v>313</v>
      </c>
      <c r="D111" s="231" t="s">
        <v>241</v>
      </c>
      <c r="E111" s="232" t="s">
        <v>5455</v>
      </c>
      <c r="F111" s="233" t="s">
        <v>5456</v>
      </c>
      <c r="G111" s="234" t="s">
        <v>258</v>
      </c>
      <c r="H111" s="235">
        <v>15</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5457</v>
      </c>
    </row>
    <row r="112" s="14" customFormat="1">
      <c r="A112" s="14"/>
      <c r="B112" s="253"/>
      <c r="C112" s="254"/>
      <c r="D112" s="241" t="s">
        <v>284</v>
      </c>
      <c r="E112" s="255" t="s">
        <v>19</v>
      </c>
      <c r="F112" s="256" t="s">
        <v>5458</v>
      </c>
      <c r="G112" s="254"/>
      <c r="H112" s="257">
        <v>15</v>
      </c>
      <c r="I112" s="258"/>
      <c r="J112" s="254"/>
      <c r="K112" s="254"/>
      <c r="L112" s="259"/>
      <c r="M112" s="260"/>
      <c r="N112" s="261"/>
      <c r="O112" s="261"/>
      <c r="P112" s="261"/>
      <c r="Q112" s="261"/>
      <c r="R112" s="261"/>
      <c r="S112" s="261"/>
      <c r="T112" s="262"/>
      <c r="U112" s="14"/>
      <c r="V112" s="14"/>
      <c r="W112" s="14"/>
      <c r="X112" s="14"/>
      <c r="Y112" s="14"/>
      <c r="Z112" s="14"/>
      <c r="AA112" s="14"/>
      <c r="AB112" s="14"/>
      <c r="AC112" s="14"/>
      <c r="AD112" s="14"/>
      <c r="AE112" s="14"/>
      <c r="AT112" s="263" t="s">
        <v>284</v>
      </c>
      <c r="AU112" s="263" t="s">
        <v>82</v>
      </c>
      <c r="AV112" s="14" t="s">
        <v>82</v>
      </c>
      <c r="AW112" s="14" t="s">
        <v>34</v>
      </c>
      <c r="AX112" s="14" t="s">
        <v>80</v>
      </c>
      <c r="AY112" s="263" t="s">
        <v>244</v>
      </c>
    </row>
    <row r="113" s="2" customFormat="1" ht="16.5" customHeight="1">
      <c r="A113" s="39"/>
      <c r="B113" s="40"/>
      <c r="C113" s="231" t="s">
        <v>8</v>
      </c>
      <c r="D113" s="231" t="s">
        <v>241</v>
      </c>
      <c r="E113" s="232" t="s">
        <v>5459</v>
      </c>
      <c r="F113" s="233" t="s">
        <v>5460</v>
      </c>
      <c r="G113" s="234" t="s">
        <v>258</v>
      </c>
      <c r="H113" s="235">
        <v>15</v>
      </c>
      <c r="I113" s="236"/>
      <c r="J113" s="237">
        <f>ROUND(I113*H113,2)</f>
        <v>0</v>
      </c>
      <c r="K113" s="233" t="s">
        <v>359</v>
      </c>
      <c r="L113" s="238"/>
      <c r="M113" s="239" t="s">
        <v>19</v>
      </c>
      <c r="N113" s="240"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364</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279</v>
      </c>
      <c r="BM113" s="224" t="s">
        <v>5461</v>
      </c>
    </row>
    <row r="114" s="14" customFormat="1">
      <c r="A114" s="14"/>
      <c r="B114" s="253"/>
      <c r="C114" s="254"/>
      <c r="D114" s="241" t="s">
        <v>284</v>
      </c>
      <c r="E114" s="255" t="s">
        <v>19</v>
      </c>
      <c r="F114" s="256" t="s">
        <v>5462</v>
      </c>
      <c r="G114" s="254"/>
      <c r="H114" s="257">
        <v>15</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80</v>
      </c>
      <c r="AY114" s="263" t="s">
        <v>244</v>
      </c>
    </row>
    <row r="115" s="2" customFormat="1" ht="16.5" customHeight="1">
      <c r="A115" s="39"/>
      <c r="B115" s="40"/>
      <c r="C115" s="213" t="s">
        <v>322</v>
      </c>
      <c r="D115" s="213" t="s">
        <v>247</v>
      </c>
      <c r="E115" s="214" t="s">
        <v>4445</v>
      </c>
      <c r="F115" s="215" t="s">
        <v>4446</v>
      </c>
      <c r="G115" s="216" t="s">
        <v>258</v>
      </c>
      <c r="H115" s="217">
        <v>41</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264</v>
      </c>
      <c r="AT115" s="224" t="s">
        <v>247</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264</v>
      </c>
      <c r="BM115" s="224" t="s">
        <v>5463</v>
      </c>
    </row>
    <row r="116" s="14" customFormat="1">
      <c r="A116" s="14"/>
      <c r="B116" s="253"/>
      <c r="C116" s="254"/>
      <c r="D116" s="241" t="s">
        <v>284</v>
      </c>
      <c r="E116" s="255" t="s">
        <v>19</v>
      </c>
      <c r="F116" s="256" t="s">
        <v>5464</v>
      </c>
      <c r="G116" s="254"/>
      <c r="H116" s="257">
        <v>41</v>
      </c>
      <c r="I116" s="258"/>
      <c r="J116" s="254"/>
      <c r="K116" s="254"/>
      <c r="L116" s="259"/>
      <c r="M116" s="260"/>
      <c r="N116" s="261"/>
      <c r="O116" s="261"/>
      <c r="P116" s="261"/>
      <c r="Q116" s="261"/>
      <c r="R116" s="261"/>
      <c r="S116" s="261"/>
      <c r="T116" s="262"/>
      <c r="U116" s="14"/>
      <c r="V116" s="14"/>
      <c r="W116" s="14"/>
      <c r="X116" s="14"/>
      <c r="Y116" s="14"/>
      <c r="Z116" s="14"/>
      <c r="AA116" s="14"/>
      <c r="AB116" s="14"/>
      <c r="AC116" s="14"/>
      <c r="AD116" s="14"/>
      <c r="AE116" s="14"/>
      <c r="AT116" s="263" t="s">
        <v>284</v>
      </c>
      <c r="AU116" s="263" t="s">
        <v>82</v>
      </c>
      <c r="AV116" s="14" t="s">
        <v>82</v>
      </c>
      <c r="AW116" s="14" t="s">
        <v>34</v>
      </c>
      <c r="AX116" s="14" t="s">
        <v>80</v>
      </c>
      <c r="AY116" s="263" t="s">
        <v>244</v>
      </c>
    </row>
    <row r="117" s="2" customFormat="1" ht="16.5" customHeight="1">
      <c r="A117" s="39"/>
      <c r="B117" s="40"/>
      <c r="C117" s="213" t="s">
        <v>327</v>
      </c>
      <c r="D117" s="213" t="s">
        <v>247</v>
      </c>
      <c r="E117" s="214" t="s">
        <v>3322</v>
      </c>
      <c r="F117" s="215" t="s">
        <v>3323</v>
      </c>
      <c r="G117" s="216" t="s">
        <v>258</v>
      </c>
      <c r="H117" s="217">
        <v>105</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264</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264</v>
      </c>
      <c r="BM117" s="224" t="s">
        <v>5465</v>
      </c>
    </row>
    <row r="118" s="14" customFormat="1">
      <c r="A118" s="14"/>
      <c r="B118" s="253"/>
      <c r="C118" s="254"/>
      <c r="D118" s="241" t="s">
        <v>284</v>
      </c>
      <c r="E118" s="255" t="s">
        <v>19</v>
      </c>
      <c r="F118" s="256" t="s">
        <v>5466</v>
      </c>
      <c r="G118" s="254"/>
      <c r="H118" s="257">
        <v>105</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80</v>
      </c>
      <c r="AY118" s="263" t="s">
        <v>244</v>
      </c>
    </row>
    <row r="119" s="2" customFormat="1" ht="16.5" customHeight="1">
      <c r="A119" s="39"/>
      <c r="B119" s="40"/>
      <c r="C119" s="231" t="s">
        <v>332</v>
      </c>
      <c r="D119" s="231" t="s">
        <v>241</v>
      </c>
      <c r="E119" s="232" t="s">
        <v>3313</v>
      </c>
      <c r="F119" s="233" t="s">
        <v>3314</v>
      </c>
      <c r="G119" s="234" t="s">
        <v>258</v>
      </c>
      <c r="H119" s="235">
        <v>2</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5467</v>
      </c>
    </row>
    <row r="120" s="2" customFormat="1" ht="16.5" customHeight="1">
      <c r="A120" s="39"/>
      <c r="B120" s="40"/>
      <c r="C120" s="213" t="s">
        <v>252</v>
      </c>
      <c r="D120" s="213" t="s">
        <v>247</v>
      </c>
      <c r="E120" s="214" t="s">
        <v>3316</v>
      </c>
      <c r="F120" s="215" t="s">
        <v>3317</v>
      </c>
      <c r="G120" s="216" t="s">
        <v>258</v>
      </c>
      <c r="H120" s="217">
        <v>2</v>
      </c>
      <c r="I120" s="218"/>
      <c r="J120" s="219">
        <f>ROUND(I120*H120,2)</f>
        <v>0</v>
      </c>
      <c r="K120" s="215" t="s">
        <v>359</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264</v>
      </c>
      <c r="AT120" s="224" t="s">
        <v>247</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264</v>
      </c>
      <c r="BM120" s="224" t="s">
        <v>5468</v>
      </c>
    </row>
    <row r="121" s="12" customFormat="1" ht="25.92" customHeight="1">
      <c r="A121" s="12"/>
      <c r="B121" s="197"/>
      <c r="C121" s="198"/>
      <c r="D121" s="199" t="s">
        <v>72</v>
      </c>
      <c r="E121" s="200" t="s">
        <v>572</v>
      </c>
      <c r="F121" s="200" t="s">
        <v>3331</v>
      </c>
      <c r="G121" s="198"/>
      <c r="H121" s="198"/>
      <c r="I121" s="201"/>
      <c r="J121" s="202">
        <f>BK121</f>
        <v>0</v>
      </c>
      <c r="K121" s="198"/>
      <c r="L121" s="203"/>
      <c r="M121" s="204"/>
      <c r="N121" s="205"/>
      <c r="O121" s="205"/>
      <c r="P121" s="206">
        <f>SUM(P122:P123)</f>
        <v>0</v>
      </c>
      <c r="Q121" s="205"/>
      <c r="R121" s="206">
        <f>SUM(R122:R123)</f>
        <v>0</v>
      </c>
      <c r="S121" s="205"/>
      <c r="T121" s="207">
        <f>SUM(T122:T123)</f>
        <v>0</v>
      </c>
      <c r="U121" s="12"/>
      <c r="V121" s="12"/>
      <c r="W121" s="12"/>
      <c r="X121" s="12"/>
      <c r="Y121" s="12"/>
      <c r="Z121" s="12"/>
      <c r="AA121" s="12"/>
      <c r="AB121" s="12"/>
      <c r="AC121" s="12"/>
      <c r="AD121" s="12"/>
      <c r="AE121" s="12"/>
      <c r="AR121" s="208" t="s">
        <v>80</v>
      </c>
      <c r="AT121" s="209" t="s">
        <v>72</v>
      </c>
      <c r="AU121" s="209" t="s">
        <v>73</v>
      </c>
      <c r="AY121" s="208" t="s">
        <v>244</v>
      </c>
      <c r="BK121" s="210">
        <f>SUM(BK122:BK123)</f>
        <v>0</v>
      </c>
    </row>
    <row r="122" s="2" customFormat="1" ht="24.15" customHeight="1">
      <c r="A122" s="39"/>
      <c r="B122" s="40"/>
      <c r="C122" s="213" t="s">
        <v>411</v>
      </c>
      <c r="D122" s="213" t="s">
        <v>247</v>
      </c>
      <c r="E122" s="214" t="s">
        <v>2031</v>
      </c>
      <c r="F122" s="215" t="s">
        <v>2032</v>
      </c>
      <c r="G122" s="216" t="s">
        <v>611</v>
      </c>
      <c r="H122" s="217">
        <v>16</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391</v>
      </c>
      <c r="AT122" s="224" t="s">
        <v>247</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5469</v>
      </c>
    </row>
    <row r="123" s="2" customFormat="1" ht="21.75" customHeight="1">
      <c r="A123" s="39"/>
      <c r="B123" s="40"/>
      <c r="C123" s="213" t="s">
        <v>416</v>
      </c>
      <c r="D123" s="213" t="s">
        <v>247</v>
      </c>
      <c r="E123" s="214" t="s">
        <v>609</v>
      </c>
      <c r="F123" s="215" t="s">
        <v>610</v>
      </c>
      <c r="G123" s="216" t="s">
        <v>611</v>
      </c>
      <c r="H123" s="217">
        <v>8</v>
      </c>
      <c r="I123" s="218"/>
      <c r="J123" s="219">
        <f>ROUND(I123*H123,2)</f>
        <v>0</v>
      </c>
      <c r="K123" s="215" t="s">
        <v>359</v>
      </c>
      <c r="L123" s="45"/>
      <c r="M123" s="278" t="s">
        <v>19</v>
      </c>
      <c r="N123" s="279" t="s">
        <v>44</v>
      </c>
      <c r="O123" s="280"/>
      <c r="P123" s="281">
        <f>O123*H123</f>
        <v>0</v>
      </c>
      <c r="Q123" s="281">
        <v>0</v>
      </c>
      <c r="R123" s="281">
        <f>Q123*H123</f>
        <v>0</v>
      </c>
      <c r="S123" s="281">
        <v>0</v>
      </c>
      <c r="T123" s="282">
        <f>S123*H123</f>
        <v>0</v>
      </c>
      <c r="U123" s="39"/>
      <c r="V123" s="39"/>
      <c r="W123" s="39"/>
      <c r="X123" s="39"/>
      <c r="Y123" s="39"/>
      <c r="Z123" s="39"/>
      <c r="AA123" s="39"/>
      <c r="AB123" s="39"/>
      <c r="AC123" s="39"/>
      <c r="AD123" s="39"/>
      <c r="AE123" s="39"/>
      <c r="AR123" s="224" t="s">
        <v>391</v>
      </c>
      <c r="AT123" s="224" t="s">
        <v>247</v>
      </c>
      <c r="AU123" s="224" t="s">
        <v>80</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391</v>
      </c>
      <c r="BM123" s="224" t="s">
        <v>5470</v>
      </c>
    </row>
    <row r="124" s="2" customFormat="1" ht="6.96" customHeight="1">
      <c r="A124" s="39"/>
      <c r="B124" s="60"/>
      <c r="C124" s="61"/>
      <c r="D124" s="61"/>
      <c r="E124" s="61"/>
      <c r="F124" s="61"/>
      <c r="G124" s="61"/>
      <c r="H124" s="61"/>
      <c r="I124" s="61"/>
      <c r="J124" s="61"/>
      <c r="K124" s="61"/>
      <c r="L124" s="45"/>
      <c r="M124" s="39"/>
      <c r="O124" s="39"/>
      <c r="P124" s="39"/>
      <c r="Q124" s="39"/>
      <c r="R124" s="39"/>
      <c r="S124" s="39"/>
      <c r="T124" s="39"/>
      <c r="U124" s="39"/>
      <c r="V124" s="39"/>
      <c r="W124" s="39"/>
      <c r="X124" s="39"/>
      <c r="Y124" s="39"/>
      <c r="Z124" s="39"/>
      <c r="AA124" s="39"/>
      <c r="AB124" s="39"/>
      <c r="AC124" s="39"/>
      <c r="AD124" s="39"/>
      <c r="AE124" s="39"/>
    </row>
  </sheetData>
  <sheetProtection sheet="1" autoFilter="0" formatColumns="0" formatRows="0" objects="1" scenarios="1" spinCount="100000" saltValue="OA8odLFMkN7jtdu5lb4kJ2aeYrYYoboTghRpMlRDArtDWFoeFef0q07s8g6TQQ1kirGVYMAYTzBGeDI811eskQ==" hashValue="JvRe7xOmFIm4CtSfNrUtVXuZqScnFW/01YzIISCyKEglp71TR1xQXuWKyXfBpswxYRftxG6Y3cvRY7DUY1ztFg==" algorithmName="SHA-512" password="CC35"/>
  <autoFilter ref="C87:K123"/>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619</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344</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27</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32</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33</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
        <v>19</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
        <v>36</v>
      </c>
      <c r="F26" s="39"/>
      <c r="G26" s="39"/>
      <c r="H26" s="39"/>
      <c r="I26" s="143" t="s">
        <v>28</v>
      </c>
      <c r="J26" s="134" t="s">
        <v>19</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ROUND(J107,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ROUND((SUM(BE107:BE545)),  2)</f>
        <v>0</v>
      </c>
      <c r="G35" s="39"/>
      <c r="H35" s="39"/>
      <c r="I35" s="158">
        <v>0.20999999999999999</v>
      </c>
      <c r="J35" s="157">
        <f>ROUND(((SUM(BE107:BE545))*I35),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ROUND((SUM(BF107:BF545)),  2)</f>
        <v>0</v>
      </c>
      <c r="G36" s="39"/>
      <c r="H36" s="39"/>
      <c r="I36" s="158">
        <v>0.12</v>
      </c>
      <c r="J36" s="157">
        <f>ROUND(((SUM(BF107:BF545))*I36),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ROUND((SUM(BG107:BG545)),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ROUND((SUM(BH107:BH545)),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ROUND((SUM(BI107:BI545)),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619</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ÚOŽI</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J107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345</v>
      </c>
      <c r="E64" s="178"/>
      <c r="F64" s="178"/>
      <c r="G64" s="178"/>
      <c r="H64" s="178"/>
      <c r="I64" s="178"/>
      <c r="J64" s="179">
        <f>J108</f>
        <v>0</v>
      </c>
      <c r="K64" s="176"/>
      <c r="L64" s="180"/>
      <c r="S64" s="9"/>
      <c r="T64" s="9"/>
      <c r="U64" s="9"/>
      <c r="V64" s="9"/>
      <c r="W64" s="9"/>
      <c r="X64" s="9"/>
      <c r="Y64" s="9"/>
      <c r="Z64" s="9"/>
      <c r="AA64" s="9"/>
      <c r="AB64" s="9"/>
      <c r="AC64" s="9"/>
      <c r="AD64" s="9"/>
      <c r="AE64" s="9"/>
    </row>
    <row r="65" hidden="1" s="10" customFormat="1" ht="19.92" customHeight="1">
      <c r="A65" s="10"/>
      <c r="B65" s="181"/>
      <c r="C65" s="126"/>
      <c r="D65" s="182" t="s">
        <v>346</v>
      </c>
      <c r="E65" s="183"/>
      <c r="F65" s="183"/>
      <c r="G65" s="183"/>
      <c r="H65" s="183"/>
      <c r="I65" s="183"/>
      <c r="J65" s="184">
        <f>J109</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753</v>
      </c>
      <c r="E66" s="183"/>
      <c r="F66" s="183"/>
      <c r="G66" s="183"/>
      <c r="H66" s="183"/>
      <c r="I66" s="183"/>
      <c r="J66" s="184">
        <f>J131</f>
        <v>0</v>
      </c>
      <c r="K66" s="126"/>
      <c r="L66" s="185"/>
      <c r="S66" s="10"/>
      <c r="T66" s="10"/>
      <c r="U66" s="10"/>
      <c r="V66" s="10"/>
      <c r="W66" s="10"/>
      <c r="X66" s="10"/>
      <c r="Y66" s="10"/>
      <c r="Z66" s="10"/>
      <c r="AA66" s="10"/>
      <c r="AB66" s="10"/>
      <c r="AC66" s="10"/>
      <c r="AD66" s="10"/>
      <c r="AE66" s="10"/>
    </row>
    <row r="67" hidden="1" s="10" customFormat="1" ht="19.92" customHeight="1">
      <c r="A67" s="10"/>
      <c r="B67" s="181"/>
      <c r="C67" s="126"/>
      <c r="D67" s="182" t="s">
        <v>347</v>
      </c>
      <c r="E67" s="183"/>
      <c r="F67" s="183"/>
      <c r="G67" s="183"/>
      <c r="H67" s="183"/>
      <c r="I67" s="183"/>
      <c r="J67" s="184">
        <f>J141</f>
        <v>0</v>
      </c>
      <c r="K67" s="126"/>
      <c r="L67" s="185"/>
      <c r="S67" s="10"/>
      <c r="T67" s="10"/>
      <c r="U67" s="10"/>
      <c r="V67" s="10"/>
      <c r="W67" s="10"/>
      <c r="X67" s="10"/>
      <c r="Y67" s="10"/>
      <c r="Z67" s="10"/>
      <c r="AA67" s="10"/>
      <c r="AB67" s="10"/>
      <c r="AC67" s="10"/>
      <c r="AD67" s="10"/>
      <c r="AE67" s="10"/>
    </row>
    <row r="68" hidden="1" s="10" customFormat="1" ht="19.92" customHeight="1">
      <c r="A68" s="10"/>
      <c r="B68" s="181"/>
      <c r="C68" s="126"/>
      <c r="D68" s="182" t="s">
        <v>754</v>
      </c>
      <c r="E68" s="183"/>
      <c r="F68" s="183"/>
      <c r="G68" s="183"/>
      <c r="H68" s="183"/>
      <c r="I68" s="183"/>
      <c r="J68" s="184">
        <f>J177</f>
        <v>0</v>
      </c>
      <c r="K68" s="126"/>
      <c r="L68" s="185"/>
      <c r="S68" s="10"/>
      <c r="T68" s="10"/>
      <c r="U68" s="10"/>
      <c r="V68" s="10"/>
      <c r="W68" s="10"/>
      <c r="X68" s="10"/>
      <c r="Y68" s="10"/>
      <c r="Z68" s="10"/>
      <c r="AA68" s="10"/>
      <c r="AB68" s="10"/>
      <c r="AC68" s="10"/>
      <c r="AD68" s="10"/>
      <c r="AE68" s="10"/>
    </row>
    <row r="69" hidden="1" s="9" customFormat="1" ht="24.96" customHeight="1">
      <c r="A69" s="9"/>
      <c r="B69" s="175"/>
      <c r="C69" s="176"/>
      <c r="D69" s="177" t="s">
        <v>348</v>
      </c>
      <c r="E69" s="178"/>
      <c r="F69" s="178"/>
      <c r="G69" s="178"/>
      <c r="H69" s="178"/>
      <c r="I69" s="178"/>
      <c r="J69" s="179">
        <f>J200</f>
        <v>0</v>
      </c>
      <c r="K69" s="176"/>
      <c r="L69" s="180"/>
      <c r="S69" s="9"/>
      <c r="T69" s="9"/>
      <c r="U69" s="9"/>
      <c r="V69" s="9"/>
      <c r="W69" s="9"/>
      <c r="X69" s="9"/>
      <c r="Y69" s="9"/>
      <c r="Z69" s="9"/>
      <c r="AA69" s="9"/>
      <c r="AB69" s="9"/>
      <c r="AC69" s="9"/>
      <c r="AD69" s="9"/>
      <c r="AE69" s="9"/>
    </row>
    <row r="70" hidden="1" s="10" customFormat="1" ht="19.92" customHeight="1">
      <c r="A70" s="10"/>
      <c r="B70" s="181"/>
      <c r="C70" s="126"/>
      <c r="D70" s="182" t="s">
        <v>349</v>
      </c>
      <c r="E70" s="183"/>
      <c r="F70" s="183"/>
      <c r="G70" s="183"/>
      <c r="H70" s="183"/>
      <c r="I70" s="183"/>
      <c r="J70" s="184">
        <f>J216</f>
        <v>0</v>
      </c>
      <c r="K70" s="126"/>
      <c r="L70" s="185"/>
      <c r="S70" s="10"/>
      <c r="T70" s="10"/>
      <c r="U70" s="10"/>
      <c r="V70" s="10"/>
      <c r="W70" s="10"/>
      <c r="X70" s="10"/>
      <c r="Y70" s="10"/>
      <c r="Z70" s="10"/>
      <c r="AA70" s="10"/>
      <c r="AB70" s="10"/>
      <c r="AC70" s="10"/>
      <c r="AD70" s="10"/>
      <c r="AE70" s="10"/>
    </row>
    <row r="71" hidden="1" s="10" customFormat="1" ht="19.92" customHeight="1">
      <c r="A71" s="10"/>
      <c r="B71" s="181"/>
      <c r="C71" s="126"/>
      <c r="D71" s="182" t="s">
        <v>755</v>
      </c>
      <c r="E71" s="183"/>
      <c r="F71" s="183"/>
      <c r="G71" s="183"/>
      <c r="H71" s="183"/>
      <c r="I71" s="183"/>
      <c r="J71" s="184">
        <f>J276</f>
        <v>0</v>
      </c>
      <c r="K71" s="126"/>
      <c r="L71" s="185"/>
      <c r="S71" s="10"/>
      <c r="T71" s="10"/>
      <c r="U71" s="10"/>
      <c r="V71" s="10"/>
      <c r="W71" s="10"/>
      <c r="X71" s="10"/>
      <c r="Y71" s="10"/>
      <c r="Z71" s="10"/>
      <c r="AA71" s="10"/>
      <c r="AB71" s="10"/>
      <c r="AC71" s="10"/>
      <c r="AD71" s="10"/>
      <c r="AE71" s="10"/>
    </row>
    <row r="72" hidden="1" s="10" customFormat="1" ht="19.92" customHeight="1">
      <c r="A72" s="10"/>
      <c r="B72" s="181"/>
      <c r="C72" s="126"/>
      <c r="D72" s="182" t="s">
        <v>756</v>
      </c>
      <c r="E72" s="183"/>
      <c r="F72" s="183"/>
      <c r="G72" s="183"/>
      <c r="H72" s="183"/>
      <c r="I72" s="183"/>
      <c r="J72" s="184">
        <f>J289</f>
        <v>0</v>
      </c>
      <c r="K72" s="126"/>
      <c r="L72" s="185"/>
      <c r="S72" s="10"/>
      <c r="T72" s="10"/>
      <c r="U72" s="10"/>
      <c r="V72" s="10"/>
      <c r="W72" s="10"/>
      <c r="X72" s="10"/>
      <c r="Y72" s="10"/>
      <c r="Z72" s="10"/>
      <c r="AA72" s="10"/>
      <c r="AB72" s="10"/>
      <c r="AC72" s="10"/>
      <c r="AD72" s="10"/>
      <c r="AE72" s="10"/>
    </row>
    <row r="73" hidden="1" s="10" customFormat="1" ht="19.92" customHeight="1">
      <c r="A73" s="10"/>
      <c r="B73" s="181"/>
      <c r="C73" s="126"/>
      <c r="D73" s="182" t="s">
        <v>757</v>
      </c>
      <c r="E73" s="183"/>
      <c r="F73" s="183"/>
      <c r="G73" s="183"/>
      <c r="H73" s="183"/>
      <c r="I73" s="183"/>
      <c r="J73" s="184">
        <f>J308</f>
        <v>0</v>
      </c>
      <c r="K73" s="126"/>
      <c r="L73" s="185"/>
      <c r="S73" s="10"/>
      <c r="T73" s="10"/>
      <c r="U73" s="10"/>
      <c r="V73" s="10"/>
      <c r="W73" s="10"/>
      <c r="X73" s="10"/>
      <c r="Y73" s="10"/>
      <c r="Z73" s="10"/>
      <c r="AA73" s="10"/>
      <c r="AB73" s="10"/>
      <c r="AC73" s="10"/>
      <c r="AD73" s="10"/>
      <c r="AE73" s="10"/>
    </row>
    <row r="74" hidden="1" s="10" customFormat="1" ht="19.92" customHeight="1">
      <c r="A74" s="10"/>
      <c r="B74" s="181"/>
      <c r="C74" s="126"/>
      <c r="D74" s="182" t="s">
        <v>758</v>
      </c>
      <c r="E74" s="183"/>
      <c r="F74" s="183"/>
      <c r="G74" s="183"/>
      <c r="H74" s="183"/>
      <c r="I74" s="183"/>
      <c r="J74" s="184">
        <f>J316</f>
        <v>0</v>
      </c>
      <c r="K74" s="126"/>
      <c r="L74" s="185"/>
      <c r="S74" s="10"/>
      <c r="T74" s="10"/>
      <c r="U74" s="10"/>
      <c r="V74" s="10"/>
      <c r="W74" s="10"/>
      <c r="X74" s="10"/>
      <c r="Y74" s="10"/>
      <c r="Z74" s="10"/>
      <c r="AA74" s="10"/>
      <c r="AB74" s="10"/>
      <c r="AC74" s="10"/>
      <c r="AD74" s="10"/>
      <c r="AE74" s="10"/>
    </row>
    <row r="75" hidden="1" s="10" customFormat="1" ht="19.92" customHeight="1">
      <c r="A75" s="10"/>
      <c r="B75" s="181"/>
      <c r="C75" s="126"/>
      <c r="D75" s="182" t="s">
        <v>759</v>
      </c>
      <c r="E75" s="183"/>
      <c r="F75" s="183"/>
      <c r="G75" s="183"/>
      <c r="H75" s="183"/>
      <c r="I75" s="183"/>
      <c r="J75" s="184">
        <f>J326</f>
        <v>0</v>
      </c>
      <c r="K75" s="126"/>
      <c r="L75" s="185"/>
      <c r="S75" s="10"/>
      <c r="T75" s="10"/>
      <c r="U75" s="10"/>
      <c r="V75" s="10"/>
      <c r="W75" s="10"/>
      <c r="X75" s="10"/>
      <c r="Y75" s="10"/>
      <c r="Z75" s="10"/>
      <c r="AA75" s="10"/>
      <c r="AB75" s="10"/>
      <c r="AC75" s="10"/>
      <c r="AD75" s="10"/>
      <c r="AE75" s="10"/>
    </row>
    <row r="76" hidden="1" s="9" customFormat="1" ht="24.96" customHeight="1">
      <c r="A76" s="9"/>
      <c r="B76" s="175"/>
      <c r="C76" s="176"/>
      <c r="D76" s="177" t="s">
        <v>350</v>
      </c>
      <c r="E76" s="178"/>
      <c r="F76" s="178"/>
      <c r="G76" s="178"/>
      <c r="H76" s="178"/>
      <c r="I76" s="178"/>
      <c r="J76" s="179">
        <f>J360</f>
        <v>0</v>
      </c>
      <c r="K76" s="176"/>
      <c r="L76" s="180"/>
      <c r="S76" s="9"/>
      <c r="T76" s="9"/>
      <c r="U76" s="9"/>
      <c r="V76" s="9"/>
      <c r="W76" s="9"/>
      <c r="X76" s="9"/>
      <c r="Y76" s="9"/>
      <c r="Z76" s="9"/>
      <c r="AA76" s="9"/>
      <c r="AB76" s="9"/>
      <c r="AC76" s="9"/>
      <c r="AD76" s="9"/>
      <c r="AE76" s="9"/>
    </row>
    <row r="77" hidden="1" s="10" customFormat="1" ht="19.92" customHeight="1">
      <c r="A77" s="10"/>
      <c r="B77" s="181"/>
      <c r="C77" s="126"/>
      <c r="D77" s="182" t="s">
        <v>760</v>
      </c>
      <c r="E77" s="183"/>
      <c r="F77" s="183"/>
      <c r="G77" s="183"/>
      <c r="H77" s="183"/>
      <c r="I77" s="183"/>
      <c r="J77" s="184">
        <f>J361</f>
        <v>0</v>
      </c>
      <c r="K77" s="126"/>
      <c r="L77" s="185"/>
      <c r="S77" s="10"/>
      <c r="T77" s="10"/>
      <c r="U77" s="10"/>
      <c r="V77" s="10"/>
      <c r="W77" s="10"/>
      <c r="X77" s="10"/>
      <c r="Y77" s="10"/>
      <c r="Z77" s="10"/>
      <c r="AA77" s="10"/>
      <c r="AB77" s="10"/>
      <c r="AC77" s="10"/>
      <c r="AD77" s="10"/>
      <c r="AE77" s="10"/>
    </row>
    <row r="78" hidden="1" s="10" customFormat="1" ht="19.92" customHeight="1">
      <c r="A78" s="10"/>
      <c r="B78" s="181"/>
      <c r="C78" s="126"/>
      <c r="D78" s="182" t="s">
        <v>761</v>
      </c>
      <c r="E78" s="183"/>
      <c r="F78" s="183"/>
      <c r="G78" s="183"/>
      <c r="H78" s="183"/>
      <c r="I78" s="183"/>
      <c r="J78" s="184">
        <f>J380</f>
        <v>0</v>
      </c>
      <c r="K78" s="126"/>
      <c r="L78" s="185"/>
      <c r="S78" s="10"/>
      <c r="T78" s="10"/>
      <c r="U78" s="10"/>
      <c r="V78" s="10"/>
      <c r="W78" s="10"/>
      <c r="X78" s="10"/>
      <c r="Y78" s="10"/>
      <c r="Z78" s="10"/>
      <c r="AA78" s="10"/>
      <c r="AB78" s="10"/>
      <c r="AC78" s="10"/>
      <c r="AD78" s="10"/>
      <c r="AE78" s="10"/>
    </row>
    <row r="79" hidden="1" s="10" customFormat="1" ht="19.92" customHeight="1">
      <c r="A79" s="10"/>
      <c r="B79" s="181"/>
      <c r="C79" s="126"/>
      <c r="D79" s="182" t="s">
        <v>762</v>
      </c>
      <c r="E79" s="183"/>
      <c r="F79" s="183"/>
      <c r="G79" s="183"/>
      <c r="H79" s="183"/>
      <c r="I79" s="183"/>
      <c r="J79" s="184">
        <f>J433</f>
        <v>0</v>
      </c>
      <c r="K79" s="126"/>
      <c r="L79" s="185"/>
      <c r="S79" s="10"/>
      <c r="T79" s="10"/>
      <c r="U79" s="10"/>
      <c r="V79" s="10"/>
      <c r="W79" s="10"/>
      <c r="X79" s="10"/>
      <c r="Y79" s="10"/>
      <c r="Z79" s="10"/>
      <c r="AA79" s="10"/>
      <c r="AB79" s="10"/>
      <c r="AC79" s="10"/>
      <c r="AD79" s="10"/>
      <c r="AE79" s="10"/>
    </row>
    <row r="80" hidden="1" s="10" customFormat="1" ht="19.92" customHeight="1">
      <c r="A80" s="10"/>
      <c r="B80" s="181"/>
      <c r="C80" s="126"/>
      <c r="D80" s="182" t="s">
        <v>763</v>
      </c>
      <c r="E80" s="183"/>
      <c r="F80" s="183"/>
      <c r="G80" s="183"/>
      <c r="H80" s="183"/>
      <c r="I80" s="183"/>
      <c r="J80" s="184">
        <f>J439</f>
        <v>0</v>
      </c>
      <c r="K80" s="126"/>
      <c r="L80" s="185"/>
      <c r="S80" s="10"/>
      <c r="T80" s="10"/>
      <c r="U80" s="10"/>
      <c r="V80" s="10"/>
      <c r="W80" s="10"/>
      <c r="X80" s="10"/>
      <c r="Y80" s="10"/>
      <c r="Z80" s="10"/>
      <c r="AA80" s="10"/>
      <c r="AB80" s="10"/>
      <c r="AC80" s="10"/>
      <c r="AD80" s="10"/>
      <c r="AE80" s="10"/>
    </row>
    <row r="81" hidden="1" s="9" customFormat="1" ht="24.96" customHeight="1">
      <c r="A81" s="9"/>
      <c r="B81" s="175"/>
      <c r="C81" s="176"/>
      <c r="D81" s="177" t="s">
        <v>764</v>
      </c>
      <c r="E81" s="178"/>
      <c r="F81" s="178"/>
      <c r="G81" s="178"/>
      <c r="H81" s="178"/>
      <c r="I81" s="178"/>
      <c r="J81" s="179">
        <f>J466</f>
        <v>0</v>
      </c>
      <c r="K81" s="176"/>
      <c r="L81" s="180"/>
      <c r="S81" s="9"/>
      <c r="T81" s="9"/>
      <c r="U81" s="9"/>
      <c r="V81" s="9"/>
      <c r="W81" s="9"/>
      <c r="X81" s="9"/>
      <c r="Y81" s="9"/>
      <c r="Z81" s="9"/>
      <c r="AA81" s="9"/>
      <c r="AB81" s="9"/>
      <c r="AC81" s="9"/>
      <c r="AD81" s="9"/>
      <c r="AE81" s="9"/>
    </row>
    <row r="82" hidden="1" s="9" customFormat="1" ht="24.96" customHeight="1">
      <c r="A82" s="9"/>
      <c r="B82" s="175"/>
      <c r="C82" s="176"/>
      <c r="D82" s="177" t="s">
        <v>765</v>
      </c>
      <c r="E82" s="178"/>
      <c r="F82" s="178"/>
      <c r="G82" s="178"/>
      <c r="H82" s="178"/>
      <c r="I82" s="178"/>
      <c r="J82" s="179">
        <f>J501</f>
        <v>0</v>
      </c>
      <c r="K82" s="176"/>
      <c r="L82" s="180"/>
      <c r="S82" s="9"/>
      <c r="T82" s="9"/>
      <c r="U82" s="9"/>
      <c r="V82" s="9"/>
      <c r="W82" s="9"/>
      <c r="X82" s="9"/>
      <c r="Y82" s="9"/>
      <c r="Z82" s="9"/>
      <c r="AA82" s="9"/>
      <c r="AB82" s="9"/>
      <c r="AC82" s="9"/>
      <c r="AD82" s="9"/>
      <c r="AE82" s="9"/>
    </row>
    <row r="83" hidden="1" s="9" customFormat="1" ht="24.96" customHeight="1">
      <c r="A83" s="9"/>
      <c r="B83" s="175"/>
      <c r="C83" s="176"/>
      <c r="D83" s="177" t="s">
        <v>766</v>
      </c>
      <c r="E83" s="178"/>
      <c r="F83" s="178"/>
      <c r="G83" s="178"/>
      <c r="H83" s="178"/>
      <c r="I83" s="178"/>
      <c r="J83" s="179">
        <f>J527</f>
        <v>0</v>
      </c>
      <c r="K83" s="176"/>
      <c r="L83" s="180"/>
      <c r="S83" s="9"/>
      <c r="T83" s="9"/>
      <c r="U83" s="9"/>
      <c r="V83" s="9"/>
      <c r="W83" s="9"/>
      <c r="X83" s="9"/>
      <c r="Y83" s="9"/>
      <c r="Z83" s="9"/>
      <c r="AA83" s="9"/>
      <c r="AB83" s="9"/>
      <c r="AC83" s="9"/>
      <c r="AD83" s="9"/>
      <c r="AE83" s="9"/>
    </row>
    <row r="84" hidden="1" s="10" customFormat="1" ht="19.92" customHeight="1">
      <c r="A84" s="10"/>
      <c r="B84" s="181"/>
      <c r="C84" s="126"/>
      <c r="D84" s="182" t="s">
        <v>767</v>
      </c>
      <c r="E84" s="183"/>
      <c r="F84" s="183"/>
      <c r="G84" s="183"/>
      <c r="H84" s="183"/>
      <c r="I84" s="183"/>
      <c r="J84" s="184">
        <f>J528</f>
        <v>0</v>
      </c>
      <c r="K84" s="126"/>
      <c r="L84" s="185"/>
      <c r="S84" s="10"/>
      <c r="T84" s="10"/>
      <c r="U84" s="10"/>
      <c r="V84" s="10"/>
      <c r="W84" s="10"/>
      <c r="X84" s="10"/>
      <c r="Y84" s="10"/>
      <c r="Z84" s="10"/>
      <c r="AA84" s="10"/>
      <c r="AB84" s="10"/>
      <c r="AC84" s="10"/>
      <c r="AD84" s="10"/>
      <c r="AE84" s="10"/>
    </row>
    <row r="85" hidden="1" s="9" customFormat="1" ht="24.96" customHeight="1">
      <c r="A85" s="9"/>
      <c r="B85" s="175"/>
      <c r="C85" s="176"/>
      <c r="D85" s="177" t="s">
        <v>353</v>
      </c>
      <c r="E85" s="178"/>
      <c r="F85" s="178"/>
      <c r="G85" s="178"/>
      <c r="H85" s="178"/>
      <c r="I85" s="178"/>
      <c r="J85" s="179">
        <f>J534</f>
        <v>0</v>
      </c>
      <c r="K85" s="176"/>
      <c r="L85" s="180"/>
      <c r="S85" s="9"/>
      <c r="T85" s="9"/>
      <c r="U85" s="9"/>
      <c r="V85" s="9"/>
      <c r="W85" s="9"/>
      <c r="X85" s="9"/>
      <c r="Y85" s="9"/>
      <c r="Z85" s="9"/>
      <c r="AA85" s="9"/>
      <c r="AB85" s="9"/>
      <c r="AC85" s="9"/>
      <c r="AD85" s="9"/>
      <c r="AE85" s="9"/>
    </row>
    <row r="86" hidden="1" s="2" customFormat="1" ht="21.84"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hidden="1" s="2" customFormat="1" ht="6.96" customHeight="1">
      <c r="A87" s="39"/>
      <c r="B87" s="60"/>
      <c r="C87" s="61"/>
      <c r="D87" s="61"/>
      <c r="E87" s="61"/>
      <c r="F87" s="61"/>
      <c r="G87" s="61"/>
      <c r="H87" s="61"/>
      <c r="I87" s="61"/>
      <c r="J87" s="61"/>
      <c r="K87" s="61"/>
      <c r="L87" s="145"/>
      <c r="S87" s="39"/>
      <c r="T87" s="39"/>
      <c r="U87" s="39"/>
      <c r="V87" s="39"/>
      <c r="W87" s="39"/>
      <c r="X87" s="39"/>
      <c r="Y87" s="39"/>
      <c r="Z87" s="39"/>
      <c r="AA87" s="39"/>
      <c r="AB87" s="39"/>
      <c r="AC87" s="39"/>
      <c r="AD87" s="39"/>
      <c r="AE87" s="39"/>
    </row>
    <row r="88" hidden="1"/>
    <row r="89" hidden="1"/>
    <row r="90" hidden="1"/>
    <row r="91" s="2" customFormat="1" ht="6.96" customHeight="1">
      <c r="A91" s="39"/>
      <c r="B91" s="62"/>
      <c r="C91" s="63"/>
      <c r="D91" s="63"/>
      <c r="E91" s="63"/>
      <c r="F91" s="63"/>
      <c r="G91" s="63"/>
      <c r="H91" s="63"/>
      <c r="I91" s="63"/>
      <c r="J91" s="63"/>
      <c r="K91" s="63"/>
      <c r="L91" s="145"/>
      <c r="S91" s="39"/>
      <c r="T91" s="39"/>
      <c r="U91" s="39"/>
      <c r="V91" s="39"/>
      <c r="W91" s="39"/>
      <c r="X91" s="39"/>
      <c r="Y91" s="39"/>
      <c r="Z91" s="39"/>
      <c r="AA91" s="39"/>
      <c r="AB91" s="39"/>
      <c r="AC91" s="39"/>
      <c r="AD91" s="39"/>
      <c r="AE91" s="39"/>
    </row>
    <row r="92" s="2" customFormat="1" ht="24.96" customHeight="1">
      <c r="A92" s="39"/>
      <c r="B92" s="40"/>
      <c r="C92" s="24" t="s">
        <v>228</v>
      </c>
      <c r="D92" s="41"/>
      <c r="E92" s="41"/>
      <c r="F92" s="41"/>
      <c r="G92" s="41"/>
      <c r="H92" s="41"/>
      <c r="I92" s="41"/>
      <c r="J92" s="41"/>
      <c r="K92" s="41"/>
      <c r="L92" s="145"/>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5"/>
      <c r="S93" s="39"/>
      <c r="T93" s="39"/>
      <c r="U93" s="39"/>
      <c r="V93" s="39"/>
      <c r="W93" s="39"/>
      <c r="X93" s="39"/>
      <c r="Y93" s="39"/>
      <c r="Z93" s="39"/>
      <c r="AA93" s="39"/>
      <c r="AB93" s="39"/>
      <c r="AC93" s="39"/>
      <c r="AD93" s="39"/>
      <c r="AE93" s="39"/>
    </row>
    <row r="94" s="2" customFormat="1" ht="12" customHeight="1">
      <c r="A94" s="39"/>
      <c r="B94" s="40"/>
      <c r="C94" s="33" t="s">
        <v>16</v>
      </c>
      <c r="D94" s="41"/>
      <c r="E94" s="41"/>
      <c r="F94" s="41"/>
      <c r="G94" s="41"/>
      <c r="H94" s="41"/>
      <c r="I94" s="41"/>
      <c r="J94" s="41"/>
      <c r="K94" s="41"/>
      <c r="L94" s="145"/>
      <c r="S94" s="39"/>
      <c r="T94" s="39"/>
      <c r="U94" s="39"/>
      <c r="V94" s="39"/>
      <c r="W94" s="39"/>
      <c r="X94" s="39"/>
      <c r="Y94" s="39"/>
      <c r="Z94" s="39"/>
      <c r="AA94" s="39"/>
      <c r="AB94" s="39"/>
      <c r="AC94" s="39"/>
      <c r="AD94" s="39"/>
      <c r="AE94" s="39"/>
    </row>
    <row r="95" s="2" customFormat="1" ht="16.5" customHeight="1">
      <c r="A95" s="39"/>
      <c r="B95" s="40"/>
      <c r="C95" s="41"/>
      <c r="D95" s="41"/>
      <c r="E95" s="170" t="str">
        <f>E7</f>
        <v>Oprava zabezpečovacího zařízení v ŽST Doudleby n. O.</v>
      </c>
      <c r="F95" s="33"/>
      <c r="G95" s="33"/>
      <c r="H95" s="33"/>
      <c r="I95" s="41"/>
      <c r="J95" s="41"/>
      <c r="K95" s="41"/>
      <c r="L95" s="145"/>
      <c r="S95" s="39"/>
      <c r="T95" s="39"/>
      <c r="U95" s="39"/>
      <c r="V95" s="39"/>
      <c r="W95" s="39"/>
      <c r="X95" s="39"/>
      <c r="Y95" s="39"/>
      <c r="Z95" s="39"/>
      <c r="AA95" s="39"/>
      <c r="AB95" s="39"/>
      <c r="AC95" s="39"/>
      <c r="AD95" s="39"/>
      <c r="AE95" s="39"/>
    </row>
    <row r="96" s="1" customFormat="1" ht="12" customHeight="1">
      <c r="B96" s="22"/>
      <c r="C96" s="33" t="s">
        <v>217</v>
      </c>
      <c r="D96" s="23"/>
      <c r="E96" s="23"/>
      <c r="F96" s="23"/>
      <c r="G96" s="23"/>
      <c r="H96" s="23"/>
      <c r="I96" s="23"/>
      <c r="J96" s="23"/>
      <c r="K96" s="23"/>
      <c r="L96" s="21"/>
    </row>
    <row r="97" s="2" customFormat="1" ht="16.5" customHeight="1">
      <c r="A97" s="39"/>
      <c r="B97" s="40"/>
      <c r="C97" s="41"/>
      <c r="D97" s="41"/>
      <c r="E97" s="170" t="s">
        <v>619</v>
      </c>
      <c r="F97" s="41"/>
      <c r="G97" s="41"/>
      <c r="H97" s="41"/>
      <c r="I97" s="41"/>
      <c r="J97" s="41"/>
      <c r="K97" s="41"/>
      <c r="L97" s="145"/>
      <c r="S97" s="39"/>
      <c r="T97" s="39"/>
      <c r="U97" s="39"/>
      <c r="V97" s="39"/>
      <c r="W97" s="39"/>
      <c r="X97" s="39"/>
      <c r="Y97" s="39"/>
      <c r="Z97" s="39"/>
      <c r="AA97" s="39"/>
      <c r="AB97" s="39"/>
      <c r="AC97" s="39"/>
      <c r="AD97" s="39"/>
      <c r="AE97" s="39"/>
    </row>
    <row r="98" s="2" customFormat="1" ht="12" customHeight="1">
      <c r="A98" s="39"/>
      <c r="B98" s="40"/>
      <c r="C98" s="33" t="s">
        <v>219</v>
      </c>
      <c r="D98" s="41"/>
      <c r="E98" s="41"/>
      <c r="F98" s="41"/>
      <c r="G98" s="41"/>
      <c r="H98" s="41"/>
      <c r="I98" s="41"/>
      <c r="J98" s="41"/>
      <c r="K98" s="41"/>
      <c r="L98" s="145"/>
      <c r="S98" s="39"/>
      <c r="T98" s="39"/>
      <c r="U98" s="39"/>
      <c r="V98" s="39"/>
      <c r="W98" s="39"/>
      <c r="X98" s="39"/>
      <c r="Y98" s="39"/>
      <c r="Z98" s="39"/>
      <c r="AA98" s="39"/>
      <c r="AB98" s="39"/>
      <c r="AC98" s="39"/>
      <c r="AD98" s="39"/>
      <c r="AE98" s="39"/>
    </row>
    <row r="99" s="2" customFormat="1" ht="16.5" customHeight="1">
      <c r="A99" s="39"/>
      <c r="B99" s="40"/>
      <c r="C99" s="41"/>
      <c r="D99" s="41"/>
      <c r="E99" s="70" t="str">
        <f>E11</f>
        <v>02 - dle ÚOŽI</v>
      </c>
      <c r="F99" s="41"/>
      <c r="G99" s="41"/>
      <c r="H99" s="41"/>
      <c r="I99" s="41"/>
      <c r="J99" s="41"/>
      <c r="K99" s="41"/>
      <c r="L99" s="145"/>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5"/>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F14</f>
        <v xml:space="preserve"> </v>
      </c>
      <c r="G101" s="41"/>
      <c r="H101" s="41"/>
      <c r="I101" s="33" t="s">
        <v>23</v>
      </c>
      <c r="J101" s="73" t="str">
        <f>IF(J14="","",J14)</f>
        <v>23. 6. 2026</v>
      </c>
      <c r="K101" s="41"/>
      <c r="L101" s="145"/>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5"/>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E17</f>
        <v xml:space="preserve"> </v>
      </c>
      <c r="G103" s="41"/>
      <c r="H103" s="41"/>
      <c r="I103" s="33" t="s">
        <v>31</v>
      </c>
      <c r="J103" s="37" t="str">
        <f>E23</f>
        <v>Signal Projekt s.r.o.</v>
      </c>
      <c r="K103" s="41"/>
      <c r="L103" s="145"/>
      <c r="S103" s="39"/>
      <c r="T103" s="39"/>
      <c r="U103" s="39"/>
      <c r="V103" s="39"/>
      <c r="W103" s="39"/>
      <c r="X103" s="39"/>
      <c r="Y103" s="39"/>
      <c r="Z103" s="39"/>
      <c r="AA103" s="39"/>
      <c r="AB103" s="39"/>
      <c r="AC103" s="39"/>
      <c r="AD103" s="39"/>
      <c r="AE103" s="39"/>
    </row>
    <row r="104" s="2" customFormat="1" ht="15.15" customHeight="1">
      <c r="A104" s="39"/>
      <c r="B104" s="40"/>
      <c r="C104" s="33" t="s">
        <v>29</v>
      </c>
      <c r="D104" s="41"/>
      <c r="E104" s="41"/>
      <c r="F104" s="28" t="str">
        <f>IF(E20="","",E20)</f>
        <v>Vyplň údaj</v>
      </c>
      <c r="G104" s="41"/>
      <c r="H104" s="41"/>
      <c r="I104" s="33" t="s">
        <v>35</v>
      </c>
      <c r="J104" s="37" t="str">
        <f>E26</f>
        <v>Pavel Pospíšil, DiS.</v>
      </c>
      <c r="K104" s="41"/>
      <c r="L104" s="145"/>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5"/>
      <c r="S105" s="39"/>
      <c r="T105" s="39"/>
      <c r="U105" s="39"/>
      <c r="V105" s="39"/>
      <c r="W105" s="39"/>
      <c r="X105" s="39"/>
      <c r="Y105" s="39"/>
      <c r="Z105" s="39"/>
      <c r="AA105" s="39"/>
      <c r="AB105" s="39"/>
      <c r="AC105" s="39"/>
      <c r="AD105" s="39"/>
      <c r="AE105" s="39"/>
    </row>
    <row r="106" s="11" customFormat="1" ht="29.28" customHeight="1">
      <c r="A106" s="186"/>
      <c r="B106" s="187"/>
      <c r="C106" s="188" t="s">
        <v>229</v>
      </c>
      <c r="D106" s="189" t="s">
        <v>58</v>
      </c>
      <c r="E106" s="189" t="s">
        <v>54</v>
      </c>
      <c r="F106" s="189" t="s">
        <v>55</v>
      </c>
      <c r="G106" s="189" t="s">
        <v>230</v>
      </c>
      <c r="H106" s="189" t="s">
        <v>231</v>
      </c>
      <c r="I106" s="189" t="s">
        <v>232</v>
      </c>
      <c r="J106" s="189" t="s">
        <v>223</v>
      </c>
      <c r="K106" s="190" t="s">
        <v>233</v>
      </c>
      <c r="L106" s="191"/>
      <c r="M106" s="93" t="s">
        <v>19</v>
      </c>
      <c r="N106" s="94" t="s">
        <v>43</v>
      </c>
      <c r="O106" s="94" t="s">
        <v>234</v>
      </c>
      <c r="P106" s="94" t="s">
        <v>235</v>
      </c>
      <c r="Q106" s="94" t="s">
        <v>236</v>
      </c>
      <c r="R106" s="94" t="s">
        <v>237</v>
      </c>
      <c r="S106" s="94" t="s">
        <v>238</v>
      </c>
      <c r="T106" s="95" t="s">
        <v>239</v>
      </c>
      <c r="U106" s="186"/>
      <c r="V106" s="186"/>
      <c r="W106" s="186"/>
      <c r="X106" s="186"/>
      <c r="Y106" s="186"/>
      <c r="Z106" s="186"/>
      <c r="AA106" s="186"/>
      <c r="AB106" s="186"/>
      <c r="AC106" s="186"/>
      <c r="AD106" s="186"/>
      <c r="AE106" s="186"/>
    </row>
    <row r="107" s="2" customFormat="1" ht="22.8" customHeight="1">
      <c r="A107" s="39"/>
      <c r="B107" s="40"/>
      <c r="C107" s="100" t="s">
        <v>240</v>
      </c>
      <c r="D107" s="41"/>
      <c r="E107" s="41"/>
      <c r="F107" s="41"/>
      <c r="G107" s="41"/>
      <c r="H107" s="41"/>
      <c r="I107" s="41"/>
      <c r="J107" s="192">
        <f>BK107</f>
        <v>0</v>
      </c>
      <c r="K107" s="41"/>
      <c r="L107" s="45"/>
      <c r="M107" s="96"/>
      <c r="N107" s="193"/>
      <c r="O107" s="97"/>
      <c r="P107" s="194">
        <f>P108+P200+P360+P466+P501+P527+P534</f>
        <v>0</v>
      </c>
      <c r="Q107" s="97"/>
      <c r="R107" s="194">
        <f>R108+R200+R360+R466+R501+R527+R534</f>
        <v>0.79999999999999993</v>
      </c>
      <c r="S107" s="97"/>
      <c r="T107" s="195">
        <f>T108+T200+T360+T466+T501+T527+T534</f>
        <v>0</v>
      </c>
      <c r="U107" s="39"/>
      <c r="V107" s="39"/>
      <c r="W107" s="39"/>
      <c r="X107" s="39"/>
      <c r="Y107" s="39"/>
      <c r="Z107" s="39"/>
      <c r="AA107" s="39"/>
      <c r="AB107" s="39"/>
      <c r="AC107" s="39"/>
      <c r="AD107" s="39"/>
      <c r="AE107" s="39"/>
      <c r="AT107" s="18" t="s">
        <v>72</v>
      </c>
      <c r="AU107" s="18" t="s">
        <v>224</v>
      </c>
      <c r="BK107" s="196">
        <f>BK108+BK200+BK360+BK466+BK501+BK527+BK534</f>
        <v>0</v>
      </c>
    </row>
    <row r="108" s="12" customFormat="1" ht="25.92" customHeight="1">
      <c r="A108" s="12"/>
      <c r="B108" s="197"/>
      <c r="C108" s="198"/>
      <c r="D108" s="199" t="s">
        <v>72</v>
      </c>
      <c r="E108" s="200" t="s">
        <v>84</v>
      </c>
      <c r="F108" s="200" t="s">
        <v>354</v>
      </c>
      <c r="G108" s="198"/>
      <c r="H108" s="198"/>
      <c r="I108" s="201"/>
      <c r="J108" s="202">
        <f>BK108</f>
        <v>0</v>
      </c>
      <c r="K108" s="198"/>
      <c r="L108" s="203"/>
      <c r="M108" s="204"/>
      <c r="N108" s="205"/>
      <c r="O108" s="205"/>
      <c r="P108" s="206">
        <f>P109+P131+P141+P177</f>
        <v>0</v>
      </c>
      <c r="Q108" s="205"/>
      <c r="R108" s="206">
        <f>R109+R131+R141+R177</f>
        <v>0</v>
      </c>
      <c r="S108" s="205"/>
      <c r="T108" s="207">
        <f>T109+T131+T141+T177</f>
        <v>0</v>
      </c>
      <c r="U108" s="12"/>
      <c r="V108" s="12"/>
      <c r="W108" s="12"/>
      <c r="X108" s="12"/>
      <c r="Y108" s="12"/>
      <c r="Z108" s="12"/>
      <c r="AA108" s="12"/>
      <c r="AB108" s="12"/>
      <c r="AC108" s="12"/>
      <c r="AD108" s="12"/>
      <c r="AE108" s="12"/>
      <c r="AR108" s="208" t="s">
        <v>80</v>
      </c>
      <c r="AT108" s="209" t="s">
        <v>72</v>
      </c>
      <c r="AU108" s="209" t="s">
        <v>73</v>
      </c>
      <c r="AY108" s="208" t="s">
        <v>244</v>
      </c>
      <c r="BK108" s="210">
        <f>BK109+BK131+BK141+BK177</f>
        <v>0</v>
      </c>
    </row>
    <row r="109" s="12" customFormat="1" ht="22.8" customHeight="1">
      <c r="A109" s="12"/>
      <c r="B109" s="197"/>
      <c r="C109" s="198"/>
      <c r="D109" s="199" t="s">
        <v>72</v>
      </c>
      <c r="E109" s="211" t="s">
        <v>355</v>
      </c>
      <c r="F109" s="211" t="s">
        <v>356</v>
      </c>
      <c r="G109" s="198"/>
      <c r="H109" s="198"/>
      <c r="I109" s="201"/>
      <c r="J109" s="212">
        <f>BK109</f>
        <v>0</v>
      </c>
      <c r="K109" s="198"/>
      <c r="L109" s="203"/>
      <c r="M109" s="204"/>
      <c r="N109" s="205"/>
      <c r="O109" s="205"/>
      <c r="P109" s="206">
        <f>SUM(P110:P130)</f>
        <v>0</v>
      </c>
      <c r="Q109" s="205"/>
      <c r="R109" s="206">
        <f>SUM(R110:R130)</f>
        <v>0</v>
      </c>
      <c r="S109" s="205"/>
      <c r="T109" s="207">
        <f>SUM(T110:T130)</f>
        <v>0</v>
      </c>
      <c r="U109" s="12"/>
      <c r="V109" s="12"/>
      <c r="W109" s="12"/>
      <c r="X109" s="12"/>
      <c r="Y109" s="12"/>
      <c r="Z109" s="12"/>
      <c r="AA109" s="12"/>
      <c r="AB109" s="12"/>
      <c r="AC109" s="12"/>
      <c r="AD109" s="12"/>
      <c r="AE109" s="12"/>
      <c r="AR109" s="208" t="s">
        <v>80</v>
      </c>
      <c r="AT109" s="209" t="s">
        <v>72</v>
      </c>
      <c r="AU109" s="209" t="s">
        <v>80</v>
      </c>
      <c r="AY109" s="208" t="s">
        <v>244</v>
      </c>
      <c r="BK109" s="210">
        <f>SUM(BK110:BK130)</f>
        <v>0</v>
      </c>
    </row>
    <row r="110" s="2" customFormat="1" ht="24.15" customHeight="1">
      <c r="A110" s="39"/>
      <c r="B110" s="40"/>
      <c r="C110" s="213" t="s">
        <v>80</v>
      </c>
      <c r="D110" s="213" t="s">
        <v>247</v>
      </c>
      <c r="E110" s="214" t="s">
        <v>372</v>
      </c>
      <c r="F110" s="215" t="s">
        <v>373</v>
      </c>
      <c r="G110" s="216" t="s">
        <v>258</v>
      </c>
      <c r="H110" s="217">
        <v>40</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80</v>
      </c>
      <c r="AT110" s="224" t="s">
        <v>247</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80</v>
      </c>
      <c r="BM110" s="224" t="s">
        <v>768</v>
      </c>
    </row>
    <row r="111" s="2" customFormat="1" ht="21.75" customHeight="1">
      <c r="A111" s="39"/>
      <c r="B111" s="40"/>
      <c r="C111" s="231" t="s">
        <v>82</v>
      </c>
      <c r="D111" s="231" t="s">
        <v>241</v>
      </c>
      <c r="E111" s="232" t="s">
        <v>375</v>
      </c>
      <c r="F111" s="233" t="s">
        <v>376</v>
      </c>
      <c r="G111" s="234" t="s">
        <v>258</v>
      </c>
      <c r="H111" s="235">
        <v>40</v>
      </c>
      <c r="I111" s="236"/>
      <c r="J111" s="237">
        <f>ROUND(I111*H111,2)</f>
        <v>0</v>
      </c>
      <c r="K111" s="233" t="s">
        <v>359</v>
      </c>
      <c r="L111" s="238"/>
      <c r="M111" s="239" t="s">
        <v>19</v>
      </c>
      <c r="N111" s="240"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364</v>
      </c>
      <c r="AT111" s="224" t="s">
        <v>241</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279</v>
      </c>
      <c r="BM111" s="224" t="s">
        <v>769</v>
      </c>
    </row>
    <row r="112" s="2" customFormat="1" ht="16.5" customHeight="1">
      <c r="A112" s="39"/>
      <c r="B112" s="40"/>
      <c r="C112" s="231" t="s">
        <v>243</v>
      </c>
      <c r="D112" s="231" t="s">
        <v>241</v>
      </c>
      <c r="E112" s="232" t="s">
        <v>378</v>
      </c>
      <c r="F112" s="233" t="s">
        <v>379</v>
      </c>
      <c r="G112" s="234" t="s">
        <v>250</v>
      </c>
      <c r="H112" s="235">
        <v>497</v>
      </c>
      <c r="I112" s="236"/>
      <c r="J112" s="237">
        <f>ROUND(I112*H112,2)</f>
        <v>0</v>
      </c>
      <c r="K112" s="233" t="s">
        <v>359</v>
      </c>
      <c r="L112" s="238"/>
      <c r="M112" s="239" t="s">
        <v>19</v>
      </c>
      <c r="N112" s="240"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364</v>
      </c>
      <c r="AT112" s="224" t="s">
        <v>241</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279</v>
      </c>
      <c r="BM112" s="224" t="s">
        <v>770</v>
      </c>
    </row>
    <row r="113" s="13" customFormat="1">
      <c r="A113" s="13"/>
      <c r="B113" s="243"/>
      <c r="C113" s="244"/>
      <c r="D113" s="241" t="s">
        <v>284</v>
      </c>
      <c r="E113" s="245" t="s">
        <v>19</v>
      </c>
      <c r="F113" s="246" t="s">
        <v>771</v>
      </c>
      <c r="G113" s="244"/>
      <c r="H113" s="245" t="s">
        <v>19</v>
      </c>
      <c r="I113" s="247"/>
      <c r="J113" s="244"/>
      <c r="K113" s="244"/>
      <c r="L113" s="248"/>
      <c r="M113" s="249"/>
      <c r="N113" s="250"/>
      <c r="O113" s="250"/>
      <c r="P113" s="250"/>
      <c r="Q113" s="250"/>
      <c r="R113" s="250"/>
      <c r="S113" s="250"/>
      <c r="T113" s="251"/>
      <c r="U113" s="13"/>
      <c r="V113" s="13"/>
      <c r="W113" s="13"/>
      <c r="X113" s="13"/>
      <c r="Y113" s="13"/>
      <c r="Z113" s="13"/>
      <c r="AA113" s="13"/>
      <c r="AB113" s="13"/>
      <c r="AC113" s="13"/>
      <c r="AD113" s="13"/>
      <c r="AE113" s="13"/>
      <c r="AT113" s="252" t="s">
        <v>284</v>
      </c>
      <c r="AU113" s="252" t="s">
        <v>82</v>
      </c>
      <c r="AV113" s="13" t="s">
        <v>80</v>
      </c>
      <c r="AW113" s="13" t="s">
        <v>34</v>
      </c>
      <c r="AX113" s="13" t="s">
        <v>73</v>
      </c>
      <c r="AY113" s="252" t="s">
        <v>244</v>
      </c>
    </row>
    <row r="114" s="14" customFormat="1">
      <c r="A114" s="14"/>
      <c r="B114" s="253"/>
      <c r="C114" s="254"/>
      <c r="D114" s="241" t="s">
        <v>284</v>
      </c>
      <c r="E114" s="255" t="s">
        <v>19</v>
      </c>
      <c r="F114" s="256" t="s">
        <v>698</v>
      </c>
      <c r="G114" s="254"/>
      <c r="H114" s="257">
        <v>497</v>
      </c>
      <c r="I114" s="258"/>
      <c r="J114" s="254"/>
      <c r="K114" s="254"/>
      <c r="L114" s="259"/>
      <c r="M114" s="260"/>
      <c r="N114" s="261"/>
      <c r="O114" s="261"/>
      <c r="P114" s="261"/>
      <c r="Q114" s="261"/>
      <c r="R114" s="261"/>
      <c r="S114" s="261"/>
      <c r="T114" s="262"/>
      <c r="U114" s="14"/>
      <c r="V114" s="14"/>
      <c r="W114" s="14"/>
      <c r="X114" s="14"/>
      <c r="Y114" s="14"/>
      <c r="Z114" s="14"/>
      <c r="AA114" s="14"/>
      <c r="AB114" s="14"/>
      <c r="AC114" s="14"/>
      <c r="AD114" s="14"/>
      <c r="AE114" s="14"/>
      <c r="AT114" s="263" t="s">
        <v>284</v>
      </c>
      <c r="AU114" s="263" t="s">
        <v>82</v>
      </c>
      <c r="AV114" s="14" t="s">
        <v>82</v>
      </c>
      <c r="AW114" s="14" t="s">
        <v>34</v>
      </c>
      <c r="AX114" s="14" t="s">
        <v>73</v>
      </c>
      <c r="AY114" s="263" t="s">
        <v>244</v>
      </c>
    </row>
    <row r="115" s="15" customFormat="1">
      <c r="A115" s="15"/>
      <c r="B115" s="264"/>
      <c r="C115" s="265"/>
      <c r="D115" s="241" t="s">
        <v>284</v>
      </c>
      <c r="E115" s="266" t="s">
        <v>19</v>
      </c>
      <c r="F115" s="267" t="s">
        <v>287</v>
      </c>
      <c r="G115" s="265"/>
      <c r="H115" s="268">
        <v>497</v>
      </c>
      <c r="I115" s="269"/>
      <c r="J115" s="265"/>
      <c r="K115" s="265"/>
      <c r="L115" s="270"/>
      <c r="M115" s="271"/>
      <c r="N115" s="272"/>
      <c r="O115" s="272"/>
      <c r="P115" s="272"/>
      <c r="Q115" s="272"/>
      <c r="R115" s="272"/>
      <c r="S115" s="272"/>
      <c r="T115" s="273"/>
      <c r="U115" s="15"/>
      <c r="V115" s="15"/>
      <c r="W115" s="15"/>
      <c r="X115" s="15"/>
      <c r="Y115" s="15"/>
      <c r="Z115" s="15"/>
      <c r="AA115" s="15"/>
      <c r="AB115" s="15"/>
      <c r="AC115" s="15"/>
      <c r="AD115" s="15"/>
      <c r="AE115" s="15"/>
      <c r="AT115" s="274" t="s">
        <v>284</v>
      </c>
      <c r="AU115" s="274" t="s">
        <v>82</v>
      </c>
      <c r="AV115" s="15" t="s">
        <v>264</v>
      </c>
      <c r="AW115" s="15" t="s">
        <v>34</v>
      </c>
      <c r="AX115" s="15" t="s">
        <v>80</v>
      </c>
      <c r="AY115" s="274" t="s">
        <v>244</v>
      </c>
    </row>
    <row r="116" s="2" customFormat="1" ht="16.5" customHeight="1">
      <c r="A116" s="39"/>
      <c r="B116" s="40"/>
      <c r="C116" s="213" t="s">
        <v>264</v>
      </c>
      <c r="D116" s="213" t="s">
        <v>247</v>
      </c>
      <c r="E116" s="214" t="s">
        <v>366</v>
      </c>
      <c r="F116" s="215" t="s">
        <v>367</v>
      </c>
      <c r="G116" s="216" t="s">
        <v>250</v>
      </c>
      <c r="H116" s="217">
        <v>987</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80</v>
      </c>
      <c r="AT116" s="224" t="s">
        <v>247</v>
      </c>
      <c r="AU116" s="224" t="s">
        <v>82</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80</v>
      </c>
      <c r="BM116" s="224" t="s">
        <v>772</v>
      </c>
    </row>
    <row r="117" s="13" customFormat="1">
      <c r="A117" s="13"/>
      <c r="B117" s="243"/>
      <c r="C117" s="244"/>
      <c r="D117" s="241" t="s">
        <v>284</v>
      </c>
      <c r="E117" s="245" t="s">
        <v>19</v>
      </c>
      <c r="F117" s="246" t="s">
        <v>665</v>
      </c>
      <c r="G117" s="244"/>
      <c r="H117" s="245" t="s">
        <v>19</v>
      </c>
      <c r="I117" s="247"/>
      <c r="J117" s="244"/>
      <c r="K117" s="244"/>
      <c r="L117" s="248"/>
      <c r="M117" s="249"/>
      <c r="N117" s="250"/>
      <c r="O117" s="250"/>
      <c r="P117" s="250"/>
      <c r="Q117" s="250"/>
      <c r="R117" s="250"/>
      <c r="S117" s="250"/>
      <c r="T117" s="251"/>
      <c r="U117" s="13"/>
      <c r="V117" s="13"/>
      <c r="W117" s="13"/>
      <c r="X117" s="13"/>
      <c r="Y117" s="13"/>
      <c r="Z117" s="13"/>
      <c r="AA117" s="13"/>
      <c r="AB117" s="13"/>
      <c r="AC117" s="13"/>
      <c r="AD117" s="13"/>
      <c r="AE117" s="13"/>
      <c r="AT117" s="252" t="s">
        <v>284</v>
      </c>
      <c r="AU117" s="252" t="s">
        <v>82</v>
      </c>
      <c r="AV117" s="13" t="s">
        <v>80</v>
      </c>
      <c r="AW117" s="13" t="s">
        <v>34</v>
      </c>
      <c r="AX117" s="13" t="s">
        <v>73</v>
      </c>
      <c r="AY117" s="252" t="s">
        <v>244</v>
      </c>
    </row>
    <row r="118" s="14" customFormat="1">
      <c r="A118" s="14"/>
      <c r="B118" s="253"/>
      <c r="C118" s="254"/>
      <c r="D118" s="241" t="s">
        <v>284</v>
      </c>
      <c r="E118" s="255" t="s">
        <v>19</v>
      </c>
      <c r="F118" s="256" t="s">
        <v>666</v>
      </c>
      <c r="G118" s="254"/>
      <c r="H118" s="257">
        <v>987</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82</v>
      </c>
      <c r="AV118" s="14" t="s">
        <v>82</v>
      </c>
      <c r="AW118" s="14" t="s">
        <v>34</v>
      </c>
      <c r="AX118" s="14" t="s">
        <v>80</v>
      </c>
      <c r="AY118" s="263" t="s">
        <v>244</v>
      </c>
    </row>
    <row r="119" s="2" customFormat="1" ht="21.75" customHeight="1">
      <c r="A119" s="39"/>
      <c r="B119" s="40"/>
      <c r="C119" s="231" t="s">
        <v>269</v>
      </c>
      <c r="D119" s="231" t="s">
        <v>241</v>
      </c>
      <c r="E119" s="232" t="s">
        <v>369</v>
      </c>
      <c r="F119" s="233" t="s">
        <v>370</v>
      </c>
      <c r="G119" s="234" t="s">
        <v>250</v>
      </c>
      <c r="H119" s="235">
        <v>987</v>
      </c>
      <c r="I119" s="236"/>
      <c r="J119" s="237">
        <f>ROUND(I119*H119,2)</f>
        <v>0</v>
      </c>
      <c r="K119" s="233" t="s">
        <v>359</v>
      </c>
      <c r="L119" s="238"/>
      <c r="M119" s="239" t="s">
        <v>19</v>
      </c>
      <c r="N119" s="240"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364</v>
      </c>
      <c r="AT119" s="224" t="s">
        <v>241</v>
      </c>
      <c r="AU119" s="224" t="s">
        <v>82</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279</v>
      </c>
      <c r="BM119" s="224" t="s">
        <v>773</v>
      </c>
    </row>
    <row r="120" s="2" customFormat="1" ht="16.5" customHeight="1">
      <c r="A120" s="39"/>
      <c r="B120" s="40"/>
      <c r="C120" s="231" t="s">
        <v>275</v>
      </c>
      <c r="D120" s="231" t="s">
        <v>241</v>
      </c>
      <c r="E120" s="232" t="s">
        <v>774</v>
      </c>
      <c r="F120" s="233" t="s">
        <v>775</v>
      </c>
      <c r="G120" s="234" t="s">
        <v>250</v>
      </c>
      <c r="H120" s="235">
        <v>386</v>
      </c>
      <c r="I120" s="236"/>
      <c r="J120" s="237">
        <f>ROUND(I120*H120,2)</f>
        <v>0</v>
      </c>
      <c r="K120" s="233" t="s">
        <v>359</v>
      </c>
      <c r="L120" s="238"/>
      <c r="M120" s="239" t="s">
        <v>19</v>
      </c>
      <c r="N120" s="240"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364</v>
      </c>
      <c r="AT120" s="224" t="s">
        <v>241</v>
      </c>
      <c r="AU120" s="224" t="s">
        <v>82</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279</v>
      </c>
      <c r="BM120" s="224" t="s">
        <v>776</v>
      </c>
    </row>
    <row r="121" s="13" customFormat="1">
      <c r="A121" s="13"/>
      <c r="B121" s="243"/>
      <c r="C121" s="244"/>
      <c r="D121" s="241" t="s">
        <v>284</v>
      </c>
      <c r="E121" s="245" t="s">
        <v>19</v>
      </c>
      <c r="F121" s="246" t="s">
        <v>777</v>
      </c>
      <c r="G121" s="244"/>
      <c r="H121" s="245" t="s">
        <v>19</v>
      </c>
      <c r="I121" s="247"/>
      <c r="J121" s="244"/>
      <c r="K121" s="244"/>
      <c r="L121" s="248"/>
      <c r="M121" s="249"/>
      <c r="N121" s="250"/>
      <c r="O121" s="250"/>
      <c r="P121" s="250"/>
      <c r="Q121" s="250"/>
      <c r="R121" s="250"/>
      <c r="S121" s="250"/>
      <c r="T121" s="251"/>
      <c r="U121" s="13"/>
      <c r="V121" s="13"/>
      <c r="W121" s="13"/>
      <c r="X121" s="13"/>
      <c r="Y121" s="13"/>
      <c r="Z121" s="13"/>
      <c r="AA121" s="13"/>
      <c r="AB121" s="13"/>
      <c r="AC121" s="13"/>
      <c r="AD121" s="13"/>
      <c r="AE121" s="13"/>
      <c r="AT121" s="252" t="s">
        <v>284</v>
      </c>
      <c r="AU121" s="252" t="s">
        <v>82</v>
      </c>
      <c r="AV121" s="13" t="s">
        <v>80</v>
      </c>
      <c r="AW121" s="13" t="s">
        <v>34</v>
      </c>
      <c r="AX121" s="13" t="s">
        <v>73</v>
      </c>
      <c r="AY121" s="252" t="s">
        <v>244</v>
      </c>
    </row>
    <row r="122" s="14" customFormat="1">
      <c r="A122" s="14"/>
      <c r="B122" s="253"/>
      <c r="C122" s="254"/>
      <c r="D122" s="241" t="s">
        <v>284</v>
      </c>
      <c r="E122" s="255" t="s">
        <v>19</v>
      </c>
      <c r="F122" s="256" t="s">
        <v>778</v>
      </c>
      <c r="G122" s="254"/>
      <c r="H122" s="257">
        <v>386</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82</v>
      </c>
      <c r="AV122" s="14" t="s">
        <v>82</v>
      </c>
      <c r="AW122" s="14" t="s">
        <v>34</v>
      </c>
      <c r="AX122" s="14" t="s">
        <v>80</v>
      </c>
      <c r="AY122" s="263" t="s">
        <v>244</v>
      </c>
    </row>
    <row r="123" s="2" customFormat="1" ht="16.5" customHeight="1">
      <c r="A123" s="39"/>
      <c r="B123" s="40"/>
      <c r="C123" s="231" t="s">
        <v>288</v>
      </c>
      <c r="D123" s="231" t="s">
        <v>241</v>
      </c>
      <c r="E123" s="232" t="s">
        <v>779</v>
      </c>
      <c r="F123" s="233" t="s">
        <v>780</v>
      </c>
      <c r="G123" s="234" t="s">
        <v>258</v>
      </c>
      <c r="H123" s="235">
        <v>385</v>
      </c>
      <c r="I123" s="236"/>
      <c r="J123" s="237">
        <f>ROUND(I123*H123,2)</f>
        <v>0</v>
      </c>
      <c r="K123" s="233" t="s">
        <v>359</v>
      </c>
      <c r="L123" s="238"/>
      <c r="M123" s="239" t="s">
        <v>19</v>
      </c>
      <c r="N123" s="240"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364</v>
      </c>
      <c r="AT123" s="224" t="s">
        <v>241</v>
      </c>
      <c r="AU123" s="224" t="s">
        <v>82</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279</v>
      </c>
      <c r="BM123" s="224" t="s">
        <v>781</v>
      </c>
    </row>
    <row r="124" s="2" customFormat="1" ht="16.5" customHeight="1">
      <c r="A124" s="39"/>
      <c r="B124" s="40"/>
      <c r="C124" s="231" t="s">
        <v>263</v>
      </c>
      <c r="D124" s="231" t="s">
        <v>241</v>
      </c>
      <c r="E124" s="232" t="s">
        <v>782</v>
      </c>
      <c r="F124" s="233" t="s">
        <v>783</v>
      </c>
      <c r="G124" s="234" t="s">
        <v>250</v>
      </c>
      <c r="H124" s="235">
        <v>533</v>
      </c>
      <c r="I124" s="236"/>
      <c r="J124" s="237">
        <f>ROUND(I124*H124,2)</f>
        <v>0</v>
      </c>
      <c r="K124" s="233" t="s">
        <v>359</v>
      </c>
      <c r="L124" s="238"/>
      <c r="M124" s="239" t="s">
        <v>19</v>
      </c>
      <c r="N124" s="240"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364</v>
      </c>
      <c r="AT124" s="224" t="s">
        <v>241</v>
      </c>
      <c r="AU124" s="224" t="s">
        <v>82</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279</v>
      </c>
      <c r="BM124" s="224" t="s">
        <v>784</v>
      </c>
    </row>
    <row r="125" s="13" customFormat="1">
      <c r="A125" s="13"/>
      <c r="B125" s="243"/>
      <c r="C125" s="244"/>
      <c r="D125" s="241" t="s">
        <v>284</v>
      </c>
      <c r="E125" s="245" t="s">
        <v>19</v>
      </c>
      <c r="F125" s="246" t="s">
        <v>785</v>
      </c>
      <c r="G125" s="244"/>
      <c r="H125" s="245" t="s">
        <v>19</v>
      </c>
      <c r="I125" s="247"/>
      <c r="J125" s="244"/>
      <c r="K125" s="244"/>
      <c r="L125" s="248"/>
      <c r="M125" s="249"/>
      <c r="N125" s="250"/>
      <c r="O125" s="250"/>
      <c r="P125" s="250"/>
      <c r="Q125" s="250"/>
      <c r="R125" s="250"/>
      <c r="S125" s="250"/>
      <c r="T125" s="251"/>
      <c r="U125" s="13"/>
      <c r="V125" s="13"/>
      <c r="W125" s="13"/>
      <c r="X125" s="13"/>
      <c r="Y125" s="13"/>
      <c r="Z125" s="13"/>
      <c r="AA125" s="13"/>
      <c r="AB125" s="13"/>
      <c r="AC125" s="13"/>
      <c r="AD125" s="13"/>
      <c r="AE125" s="13"/>
      <c r="AT125" s="252" t="s">
        <v>284</v>
      </c>
      <c r="AU125" s="252" t="s">
        <v>82</v>
      </c>
      <c r="AV125" s="13" t="s">
        <v>80</v>
      </c>
      <c r="AW125" s="13" t="s">
        <v>34</v>
      </c>
      <c r="AX125" s="13" t="s">
        <v>73</v>
      </c>
      <c r="AY125" s="252" t="s">
        <v>244</v>
      </c>
    </row>
    <row r="126" s="14" customFormat="1">
      <c r="A126" s="14"/>
      <c r="B126" s="253"/>
      <c r="C126" s="254"/>
      <c r="D126" s="241" t="s">
        <v>284</v>
      </c>
      <c r="E126" s="255" t="s">
        <v>19</v>
      </c>
      <c r="F126" s="256" t="s">
        <v>786</v>
      </c>
      <c r="G126" s="254"/>
      <c r="H126" s="257">
        <v>533</v>
      </c>
      <c r="I126" s="258"/>
      <c r="J126" s="254"/>
      <c r="K126" s="254"/>
      <c r="L126" s="259"/>
      <c r="M126" s="260"/>
      <c r="N126" s="261"/>
      <c r="O126" s="261"/>
      <c r="P126" s="261"/>
      <c r="Q126" s="261"/>
      <c r="R126" s="261"/>
      <c r="S126" s="261"/>
      <c r="T126" s="262"/>
      <c r="U126" s="14"/>
      <c r="V126" s="14"/>
      <c r="W126" s="14"/>
      <c r="X126" s="14"/>
      <c r="Y126" s="14"/>
      <c r="Z126" s="14"/>
      <c r="AA126" s="14"/>
      <c r="AB126" s="14"/>
      <c r="AC126" s="14"/>
      <c r="AD126" s="14"/>
      <c r="AE126" s="14"/>
      <c r="AT126" s="263" t="s">
        <v>284</v>
      </c>
      <c r="AU126" s="263" t="s">
        <v>82</v>
      </c>
      <c r="AV126" s="14" t="s">
        <v>82</v>
      </c>
      <c r="AW126" s="14" t="s">
        <v>34</v>
      </c>
      <c r="AX126" s="14" t="s">
        <v>73</v>
      </c>
      <c r="AY126" s="263" t="s">
        <v>244</v>
      </c>
    </row>
    <row r="127" s="15" customFormat="1">
      <c r="A127" s="15"/>
      <c r="B127" s="264"/>
      <c r="C127" s="265"/>
      <c r="D127" s="241" t="s">
        <v>284</v>
      </c>
      <c r="E127" s="266" t="s">
        <v>19</v>
      </c>
      <c r="F127" s="267" t="s">
        <v>287</v>
      </c>
      <c r="G127" s="265"/>
      <c r="H127" s="268">
        <v>533</v>
      </c>
      <c r="I127" s="269"/>
      <c r="J127" s="265"/>
      <c r="K127" s="265"/>
      <c r="L127" s="270"/>
      <c r="M127" s="271"/>
      <c r="N127" s="272"/>
      <c r="O127" s="272"/>
      <c r="P127" s="272"/>
      <c r="Q127" s="272"/>
      <c r="R127" s="272"/>
      <c r="S127" s="272"/>
      <c r="T127" s="273"/>
      <c r="U127" s="15"/>
      <c r="V127" s="15"/>
      <c r="W127" s="15"/>
      <c r="X127" s="15"/>
      <c r="Y127" s="15"/>
      <c r="Z127" s="15"/>
      <c r="AA127" s="15"/>
      <c r="AB127" s="15"/>
      <c r="AC127" s="15"/>
      <c r="AD127" s="15"/>
      <c r="AE127" s="15"/>
      <c r="AT127" s="274" t="s">
        <v>284</v>
      </c>
      <c r="AU127" s="274" t="s">
        <v>82</v>
      </c>
      <c r="AV127" s="15" t="s">
        <v>264</v>
      </c>
      <c r="AW127" s="15" t="s">
        <v>34</v>
      </c>
      <c r="AX127" s="15" t="s">
        <v>80</v>
      </c>
      <c r="AY127" s="274" t="s">
        <v>244</v>
      </c>
    </row>
    <row r="128" s="2" customFormat="1" ht="16.5" customHeight="1">
      <c r="A128" s="39"/>
      <c r="B128" s="40"/>
      <c r="C128" s="231" t="s">
        <v>302</v>
      </c>
      <c r="D128" s="231" t="s">
        <v>241</v>
      </c>
      <c r="E128" s="232" t="s">
        <v>787</v>
      </c>
      <c r="F128" s="233" t="s">
        <v>788</v>
      </c>
      <c r="G128" s="234" t="s">
        <v>258</v>
      </c>
      <c r="H128" s="235">
        <v>529</v>
      </c>
      <c r="I128" s="236"/>
      <c r="J128" s="237">
        <f>ROUND(I128*H128,2)</f>
        <v>0</v>
      </c>
      <c r="K128" s="233" t="s">
        <v>359</v>
      </c>
      <c r="L128" s="238"/>
      <c r="M128" s="239" t="s">
        <v>19</v>
      </c>
      <c r="N128" s="240"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364</v>
      </c>
      <c r="AT128" s="224" t="s">
        <v>241</v>
      </c>
      <c r="AU128" s="224" t="s">
        <v>82</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279</v>
      </c>
      <c r="BM128" s="224" t="s">
        <v>789</v>
      </c>
    </row>
    <row r="129" s="2" customFormat="1" ht="16.5" customHeight="1">
      <c r="A129" s="39"/>
      <c r="B129" s="40"/>
      <c r="C129" s="231" t="s">
        <v>308</v>
      </c>
      <c r="D129" s="231" t="s">
        <v>241</v>
      </c>
      <c r="E129" s="232" t="s">
        <v>361</v>
      </c>
      <c r="F129" s="233" t="s">
        <v>362</v>
      </c>
      <c r="G129" s="234" t="s">
        <v>363</v>
      </c>
      <c r="H129" s="235">
        <v>3</v>
      </c>
      <c r="I129" s="236"/>
      <c r="J129" s="237">
        <f>ROUND(I129*H129,2)</f>
        <v>0</v>
      </c>
      <c r="K129" s="233" t="s">
        <v>359</v>
      </c>
      <c r="L129" s="238"/>
      <c r="M129" s="239" t="s">
        <v>19</v>
      </c>
      <c r="N129" s="240"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364</v>
      </c>
      <c r="AT129" s="224" t="s">
        <v>241</v>
      </c>
      <c r="AU129" s="224" t="s">
        <v>82</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790</v>
      </c>
    </row>
    <row r="130" s="2" customFormat="1" ht="16.5" customHeight="1">
      <c r="A130" s="39"/>
      <c r="B130" s="40"/>
      <c r="C130" s="213" t="s">
        <v>313</v>
      </c>
      <c r="D130" s="213" t="s">
        <v>247</v>
      </c>
      <c r="E130" s="214" t="s">
        <v>357</v>
      </c>
      <c r="F130" s="215" t="s">
        <v>358</v>
      </c>
      <c r="G130" s="216" t="s">
        <v>258</v>
      </c>
      <c r="H130" s="217">
        <v>288</v>
      </c>
      <c r="I130" s="218"/>
      <c r="J130" s="219">
        <f>ROUND(I130*H130,2)</f>
        <v>0</v>
      </c>
      <c r="K130" s="215" t="s">
        <v>359</v>
      </c>
      <c r="L130" s="45"/>
      <c r="M130" s="220" t="s">
        <v>19</v>
      </c>
      <c r="N130" s="221"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80</v>
      </c>
      <c r="AT130" s="224" t="s">
        <v>247</v>
      </c>
      <c r="AU130" s="224" t="s">
        <v>82</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80</v>
      </c>
      <c r="BM130" s="224" t="s">
        <v>791</v>
      </c>
    </row>
    <row r="131" s="12" customFormat="1" ht="22.8" customHeight="1">
      <c r="A131" s="12"/>
      <c r="B131" s="197"/>
      <c r="C131" s="198"/>
      <c r="D131" s="199" t="s">
        <v>72</v>
      </c>
      <c r="E131" s="211" t="s">
        <v>792</v>
      </c>
      <c r="F131" s="211" t="s">
        <v>793</v>
      </c>
      <c r="G131" s="198"/>
      <c r="H131" s="198"/>
      <c r="I131" s="201"/>
      <c r="J131" s="212">
        <f>BK131</f>
        <v>0</v>
      </c>
      <c r="K131" s="198"/>
      <c r="L131" s="203"/>
      <c r="M131" s="204"/>
      <c r="N131" s="205"/>
      <c r="O131" s="205"/>
      <c r="P131" s="206">
        <f>SUM(P132:P140)</f>
        <v>0</v>
      </c>
      <c r="Q131" s="205"/>
      <c r="R131" s="206">
        <f>SUM(R132:R140)</f>
        <v>0</v>
      </c>
      <c r="S131" s="205"/>
      <c r="T131" s="207">
        <f>SUM(T132:T140)</f>
        <v>0</v>
      </c>
      <c r="U131" s="12"/>
      <c r="V131" s="12"/>
      <c r="W131" s="12"/>
      <c r="X131" s="12"/>
      <c r="Y131" s="12"/>
      <c r="Z131" s="12"/>
      <c r="AA131" s="12"/>
      <c r="AB131" s="12"/>
      <c r="AC131" s="12"/>
      <c r="AD131" s="12"/>
      <c r="AE131" s="12"/>
      <c r="AR131" s="208" t="s">
        <v>80</v>
      </c>
      <c r="AT131" s="209" t="s">
        <v>72</v>
      </c>
      <c r="AU131" s="209" t="s">
        <v>80</v>
      </c>
      <c r="AY131" s="208" t="s">
        <v>244</v>
      </c>
      <c r="BK131" s="210">
        <f>SUM(BK132:BK140)</f>
        <v>0</v>
      </c>
    </row>
    <row r="132" s="2" customFormat="1" ht="16.5" customHeight="1">
      <c r="A132" s="39"/>
      <c r="B132" s="40"/>
      <c r="C132" s="213" t="s">
        <v>8</v>
      </c>
      <c r="D132" s="213" t="s">
        <v>247</v>
      </c>
      <c r="E132" s="214" t="s">
        <v>794</v>
      </c>
      <c r="F132" s="215" t="s">
        <v>795</v>
      </c>
      <c r="G132" s="216" t="s">
        <v>278</v>
      </c>
      <c r="H132" s="217">
        <v>0.076999999999999999</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391</v>
      </c>
      <c r="AT132" s="224" t="s">
        <v>247</v>
      </c>
      <c r="AU132" s="224" t="s">
        <v>82</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391</v>
      </c>
      <c r="BM132" s="224" t="s">
        <v>796</v>
      </c>
    </row>
    <row r="133" s="2" customFormat="1" ht="24.15" customHeight="1">
      <c r="A133" s="39"/>
      <c r="B133" s="40"/>
      <c r="C133" s="213" t="s">
        <v>322</v>
      </c>
      <c r="D133" s="213" t="s">
        <v>247</v>
      </c>
      <c r="E133" s="214" t="s">
        <v>797</v>
      </c>
      <c r="F133" s="215" t="s">
        <v>798</v>
      </c>
      <c r="G133" s="216" t="s">
        <v>258</v>
      </c>
      <c r="H133" s="217">
        <v>1</v>
      </c>
      <c r="I133" s="218"/>
      <c r="J133" s="219">
        <f>ROUND(I133*H133,2)</f>
        <v>0</v>
      </c>
      <c r="K133" s="215" t="s">
        <v>359</v>
      </c>
      <c r="L133" s="45"/>
      <c r="M133" s="220" t="s">
        <v>19</v>
      </c>
      <c r="N133" s="221"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391</v>
      </c>
      <c r="AT133" s="224" t="s">
        <v>247</v>
      </c>
      <c r="AU133" s="224" t="s">
        <v>82</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391</v>
      </c>
      <c r="BM133" s="224" t="s">
        <v>799</v>
      </c>
    </row>
    <row r="134" s="2" customFormat="1" ht="24.15" customHeight="1">
      <c r="A134" s="39"/>
      <c r="B134" s="40"/>
      <c r="C134" s="213" t="s">
        <v>327</v>
      </c>
      <c r="D134" s="213" t="s">
        <v>247</v>
      </c>
      <c r="E134" s="214" t="s">
        <v>800</v>
      </c>
      <c r="F134" s="215" t="s">
        <v>801</v>
      </c>
      <c r="G134" s="216" t="s">
        <v>258</v>
      </c>
      <c r="H134" s="217">
        <v>1</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391</v>
      </c>
      <c r="AT134" s="224" t="s">
        <v>247</v>
      </c>
      <c r="AU134" s="224" t="s">
        <v>82</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391</v>
      </c>
      <c r="BM134" s="224" t="s">
        <v>802</v>
      </c>
    </row>
    <row r="135" s="2" customFormat="1" ht="24.15" customHeight="1">
      <c r="A135" s="39"/>
      <c r="B135" s="40"/>
      <c r="C135" s="213" t="s">
        <v>332</v>
      </c>
      <c r="D135" s="213" t="s">
        <v>247</v>
      </c>
      <c r="E135" s="214" t="s">
        <v>803</v>
      </c>
      <c r="F135" s="215" t="s">
        <v>804</v>
      </c>
      <c r="G135" s="216" t="s">
        <v>805</v>
      </c>
      <c r="H135" s="217">
        <v>48</v>
      </c>
      <c r="I135" s="218"/>
      <c r="J135" s="219">
        <f>ROUND(I135*H135,2)</f>
        <v>0</v>
      </c>
      <c r="K135" s="215" t="s">
        <v>359</v>
      </c>
      <c r="L135" s="45"/>
      <c r="M135" s="220" t="s">
        <v>19</v>
      </c>
      <c r="N135" s="221"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391</v>
      </c>
      <c r="AT135" s="224" t="s">
        <v>247</v>
      </c>
      <c r="AU135" s="224" t="s">
        <v>82</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391</v>
      </c>
      <c r="BM135" s="224" t="s">
        <v>806</v>
      </c>
    </row>
    <row r="136" s="2" customFormat="1" ht="16.5" customHeight="1">
      <c r="A136" s="39"/>
      <c r="B136" s="40"/>
      <c r="C136" s="213" t="s">
        <v>252</v>
      </c>
      <c r="D136" s="213" t="s">
        <v>247</v>
      </c>
      <c r="E136" s="214" t="s">
        <v>807</v>
      </c>
      <c r="F136" s="215" t="s">
        <v>808</v>
      </c>
      <c r="G136" s="216" t="s">
        <v>250</v>
      </c>
      <c r="H136" s="217">
        <v>77</v>
      </c>
      <c r="I136" s="218"/>
      <c r="J136" s="219">
        <f>ROUND(I136*H136,2)</f>
        <v>0</v>
      </c>
      <c r="K136" s="215" t="s">
        <v>359</v>
      </c>
      <c r="L136" s="45"/>
      <c r="M136" s="220" t="s">
        <v>19</v>
      </c>
      <c r="N136" s="221"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264</v>
      </c>
      <c r="AT136" s="224" t="s">
        <v>247</v>
      </c>
      <c r="AU136" s="224" t="s">
        <v>82</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264</v>
      </c>
      <c r="BM136" s="224" t="s">
        <v>809</v>
      </c>
    </row>
    <row r="137" s="2" customFormat="1" ht="24.15" customHeight="1">
      <c r="A137" s="39"/>
      <c r="B137" s="40"/>
      <c r="C137" s="231" t="s">
        <v>411</v>
      </c>
      <c r="D137" s="231" t="s">
        <v>241</v>
      </c>
      <c r="E137" s="232" t="s">
        <v>810</v>
      </c>
      <c r="F137" s="233" t="s">
        <v>811</v>
      </c>
      <c r="G137" s="234" t="s">
        <v>250</v>
      </c>
      <c r="H137" s="235">
        <v>77</v>
      </c>
      <c r="I137" s="236"/>
      <c r="J137" s="237">
        <f>ROUND(I137*H137,2)</f>
        <v>0</v>
      </c>
      <c r="K137" s="233" t="s">
        <v>359</v>
      </c>
      <c r="L137" s="238"/>
      <c r="M137" s="239" t="s">
        <v>19</v>
      </c>
      <c r="N137" s="240"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364</v>
      </c>
      <c r="AT137" s="224" t="s">
        <v>241</v>
      </c>
      <c r="AU137" s="224" t="s">
        <v>82</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812</v>
      </c>
    </row>
    <row r="138" s="2" customFormat="1" ht="16.5" customHeight="1">
      <c r="A138" s="39"/>
      <c r="B138" s="40"/>
      <c r="C138" s="231" t="s">
        <v>416</v>
      </c>
      <c r="D138" s="231" t="s">
        <v>241</v>
      </c>
      <c r="E138" s="232" t="s">
        <v>813</v>
      </c>
      <c r="F138" s="233" t="s">
        <v>814</v>
      </c>
      <c r="G138" s="234" t="s">
        <v>250</v>
      </c>
      <c r="H138" s="235">
        <v>154</v>
      </c>
      <c r="I138" s="236"/>
      <c r="J138" s="237">
        <f>ROUND(I138*H138,2)</f>
        <v>0</v>
      </c>
      <c r="K138" s="233" t="s">
        <v>359</v>
      </c>
      <c r="L138" s="238"/>
      <c r="M138" s="239" t="s">
        <v>19</v>
      </c>
      <c r="N138" s="240"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364</v>
      </c>
      <c r="AT138" s="224" t="s">
        <v>241</v>
      </c>
      <c r="AU138" s="224" t="s">
        <v>82</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815</v>
      </c>
    </row>
    <row r="139" s="14" customFormat="1">
      <c r="A139" s="14"/>
      <c r="B139" s="253"/>
      <c r="C139" s="254"/>
      <c r="D139" s="241" t="s">
        <v>284</v>
      </c>
      <c r="E139" s="255" t="s">
        <v>19</v>
      </c>
      <c r="F139" s="256" t="s">
        <v>816</v>
      </c>
      <c r="G139" s="254"/>
      <c r="H139" s="257">
        <v>154</v>
      </c>
      <c r="I139" s="258"/>
      <c r="J139" s="254"/>
      <c r="K139" s="254"/>
      <c r="L139" s="259"/>
      <c r="M139" s="260"/>
      <c r="N139" s="261"/>
      <c r="O139" s="261"/>
      <c r="P139" s="261"/>
      <c r="Q139" s="261"/>
      <c r="R139" s="261"/>
      <c r="S139" s="261"/>
      <c r="T139" s="262"/>
      <c r="U139" s="14"/>
      <c r="V139" s="14"/>
      <c r="W139" s="14"/>
      <c r="X139" s="14"/>
      <c r="Y139" s="14"/>
      <c r="Z139" s="14"/>
      <c r="AA139" s="14"/>
      <c r="AB139" s="14"/>
      <c r="AC139" s="14"/>
      <c r="AD139" s="14"/>
      <c r="AE139" s="14"/>
      <c r="AT139" s="263" t="s">
        <v>284</v>
      </c>
      <c r="AU139" s="263" t="s">
        <v>82</v>
      </c>
      <c r="AV139" s="14" t="s">
        <v>82</v>
      </c>
      <c r="AW139" s="14" t="s">
        <v>34</v>
      </c>
      <c r="AX139" s="14" t="s">
        <v>80</v>
      </c>
      <c r="AY139" s="263" t="s">
        <v>244</v>
      </c>
    </row>
    <row r="140" s="2" customFormat="1" ht="16.5" customHeight="1">
      <c r="A140" s="39"/>
      <c r="B140" s="40"/>
      <c r="C140" s="213" t="s">
        <v>420</v>
      </c>
      <c r="D140" s="213" t="s">
        <v>247</v>
      </c>
      <c r="E140" s="214" t="s">
        <v>817</v>
      </c>
      <c r="F140" s="215" t="s">
        <v>818</v>
      </c>
      <c r="G140" s="216" t="s">
        <v>250</v>
      </c>
      <c r="H140" s="217">
        <v>154</v>
      </c>
      <c r="I140" s="218"/>
      <c r="J140" s="219">
        <f>ROUND(I140*H140,2)</f>
        <v>0</v>
      </c>
      <c r="K140" s="215" t="s">
        <v>359</v>
      </c>
      <c r="L140" s="45"/>
      <c r="M140" s="220" t="s">
        <v>19</v>
      </c>
      <c r="N140" s="221"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252</v>
      </c>
      <c r="AT140" s="224" t="s">
        <v>247</v>
      </c>
      <c r="AU140" s="224" t="s">
        <v>82</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252</v>
      </c>
      <c r="BM140" s="224" t="s">
        <v>819</v>
      </c>
    </row>
    <row r="141" s="12" customFormat="1" ht="22.8" customHeight="1">
      <c r="A141" s="12"/>
      <c r="B141" s="197"/>
      <c r="C141" s="198"/>
      <c r="D141" s="199" t="s">
        <v>72</v>
      </c>
      <c r="E141" s="211" t="s">
        <v>381</v>
      </c>
      <c r="F141" s="211" t="s">
        <v>382</v>
      </c>
      <c r="G141" s="198"/>
      <c r="H141" s="198"/>
      <c r="I141" s="201"/>
      <c r="J141" s="212">
        <f>BK141</f>
        <v>0</v>
      </c>
      <c r="K141" s="198"/>
      <c r="L141" s="203"/>
      <c r="M141" s="204"/>
      <c r="N141" s="205"/>
      <c r="O141" s="205"/>
      <c r="P141" s="206">
        <f>SUM(P142:P176)</f>
        <v>0</v>
      </c>
      <c r="Q141" s="205"/>
      <c r="R141" s="206">
        <f>SUM(R142:R176)</f>
        <v>0</v>
      </c>
      <c r="S141" s="205"/>
      <c r="T141" s="207">
        <f>SUM(T142:T176)</f>
        <v>0</v>
      </c>
      <c r="U141" s="12"/>
      <c r="V141" s="12"/>
      <c r="W141" s="12"/>
      <c r="X141" s="12"/>
      <c r="Y141" s="12"/>
      <c r="Z141" s="12"/>
      <c r="AA141" s="12"/>
      <c r="AB141" s="12"/>
      <c r="AC141" s="12"/>
      <c r="AD141" s="12"/>
      <c r="AE141" s="12"/>
      <c r="AR141" s="208" t="s">
        <v>80</v>
      </c>
      <c r="AT141" s="209" t="s">
        <v>72</v>
      </c>
      <c r="AU141" s="209" t="s">
        <v>80</v>
      </c>
      <c r="AY141" s="208" t="s">
        <v>244</v>
      </c>
      <c r="BK141" s="210">
        <f>SUM(BK142:BK176)</f>
        <v>0</v>
      </c>
    </row>
    <row r="142" s="2" customFormat="1" ht="24.15" customHeight="1">
      <c r="A142" s="39"/>
      <c r="B142" s="40"/>
      <c r="C142" s="231" t="s">
        <v>424</v>
      </c>
      <c r="D142" s="231" t="s">
        <v>241</v>
      </c>
      <c r="E142" s="232" t="s">
        <v>396</v>
      </c>
      <c r="F142" s="233" t="s">
        <v>397</v>
      </c>
      <c r="G142" s="234" t="s">
        <v>250</v>
      </c>
      <c r="H142" s="235">
        <v>692</v>
      </c>
      <c r="I142" s="236"/>
      <c r="J142" s="237">
        <f>ROUND(I142*H142,2)</f>
        <v>0</v>
      </c>
      <c r="K142" s="233" t="s">
        <v>359</v>
      </c>
      <c r="L142" s="238"/>
      <c r="M142" s="239" t="s">
        <v>19</v>
      </c>
      <c r="N142" s="240"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364</v>
      </c>
      <c r="AT142" s="224" t="s">
        <v>241</v>
      </c>
      <c r="AU142" s="224" t="s">
        <v>82</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279</v>
      </c>
      <c r="BM142" s="224" t="s">
        <v>820</v>
      </c>
    </row>
    <row r="143" s="2" customFormat="1" ht="24.15" customHeight="1">
      <c r="A143" s="39"/>
      <c r="B143" s="40"/>
      <c r="C143" s="231" t="s">
        <v>7</v>
      </c>
      <c r="D143" s="231" t="s">
        <v>241</v>
      </c>
      <c r="E143" s="232" t="s">
        <v>821</v>
      </c>
      <c r="F143" s="233" t="s">
        <v>822</v>
      </c>
      <c r="G143" s="234" t="s">
        <v>250</v>
      </c>
      <c r="H143" s="235">
        <v>1253</v>
      </c>
      <c r="I143" s="236"/>
      <c r="J143" s="237">
        <f>ROUND(I143*H143,2)</f>
        <v>0</v>
      </c>
      <c r="K143" s="233" t="s">
        <v>359</v>
      </c>
      <c r="L143" s="238"/>
      <c r="M143" s="239" t="s">
        <v>19</v>
      </c>
      <c r="N143" s="240"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364</v>
      </c>
      <c r="AT143" s="224" t="s">
        <v>241</v>
      </c>
      <c r="AU143" s="224" t="s">
        <v>82</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279</v>
      </c>
      <c r="BM143" s="224" t="s">
        <v>823</v>
      </c>
    </row>
    <row r="144" s="2" customFormat="1" ht="24.15" customHeight="1">
      <c r="A144" s="39"/>
      <c r="B144" s="40"/>
      <c r="C144" s="231" t="s">
        <v>431</v>
      </c>
      <c r="D144" s="231" t="s">
        <v>241</v>
      </c>
      <c r="E144" s="232" t="s">
        <v>824</v>
      </c>
      <c r="F144" s="233" t="s">
        <v>825</v>
      </c>
      <c r="G144" s="234" t="s">
        <v>250</v>
      </c>
      <c r="H144" s="235">
        <v>4877</v>
      </c>
      <c r="I144" s="236"/>
      <c r="J144" s="237">
        <f>ROUND(I144*H144,2)</f>
        <v>0</v>
      </c>
      <c r="K144" s="233" t="s">
        <v>359</v>
      </c>
      <c r="L144" s="238"/>
      <c r="M144" s="239" t="s">
        <v>19</v>
      </c>
      <c r="N144" s="240"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364</v>
      </c>
      <c r="AT144" s="224" t="s">
        <v>241</v>
      </c>
      <c r="AU144" s="224" t="s">
        <v>82</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279</v>
      </c>
      <c r="BM144" s="224" t="s">
        <v>826</v>
      </c>
    </row>
    <row r="145" s="2" customFormat="1" ht="24.15" customHeight="1">
      <c r="A145" s="39"/>
      <c r="B145" s="40"/>
      <c r="C145" s="231" t="s">
        <v>437</v>
      </c>
      <c r="D145" s="231" t="s">
        <v>241</v>
      </c>
      <c r="E145" s="232" t="s">
        <v>827</v>
      </c>
      <c r="F145" s="233" t="s">
        <v>828</v>
      </c>
      <c r="G145" s="234" t="s">
        <v>250</v>
      </c>
      <c r="H145" s="235">
        <v>2315</v>
      </c>
      <c r="I145" s="236"/>
      <c r="J145" s="237">
        <f>ROUND(I145*H145,2)</f>
        <v>0</v>
      </c>
      <c r="K145" s="233" t="s">
        <v>359</v>
      </c>
      <c r="L145" s="238"/>
      <c r="M145" s="239" t="s">
        <v>19</v>
      </c>
      <c r="N145" s="240"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364</v>
      </c>
      <c r="AT145" s="224" t="s">
        <v>241</v>
      </c>
      <c r="AU145" s="224" t="s">
        <v>82</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279</v>
      </c>
      <c r="BM145" s="224" t="s">
        <v>829</v>
      </c>
    </row>
    <row r="146" s="2" customFormat="1" ht="24.15" customHeight="1">
      <c r="A146" s="39"/>
      <c r="B146" s="40"/>
      <c r="C146" s="231" t="s">
        <v>442</v>
      </c>
      <c r="D146" s="231" t="s">
        <v>241</v>
      </c>
      <c r="E146" s="232" t="s">
        <v>830</v>
      </c>
      <c r="F146" s="233" t="s">
        <v>831</v>
      </c>
      <c r="G146" s="234" t="s">
        <v>250</v>
      </c>
      <c r="H146" s="235">
        <v>58</v>
      </c>
      <c r="I146" s="236"/>
      <c r="J146" s="237">
        <f>ROUND(I146*H146,2)</f>
        <v>0</v>
      </c>
      <c r="K146" s="233" t="s">
        <v>359</v>
      </c>
      <c r="L146" s="238"/>
      <c r="M146" s="239" t="s">
        <v>19</v>
      </c>
      <c r="N146" s="240"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364</v>
      </c>
      <c r="AT146" s="224" t="s">
        <v>241</v>
      </c>
      <c r="AU146" s="224" t="s">
        <v>82</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279</v>
      </c>
      <c r="BM146" s="224" t="s">
        <v>832</v>
      </c>
    </row>
    <row r="147" s="2" customFormat="1" ht="24.15" customHeight="1">
      <c r="A147" s="39"/>
      <c r="B147" s="40"/>
      <c r="C147" s="231" t="s">
        <v>446</v>
      </c>
      <c r="D147" s="231" t="s">
        <v>241</v>
      </c>
      <c r="E147" s="232" t="s">
        <v>399</v>
      </c>
      <c r="F147" s="233" t="s">
        <v>400</v>
      </c>
      <c r="G147" s="234" t="s">
        <v>250</v>
      </c>
      <c r="H147" s="235">
        <v>1529</v>
      </c>
      <c r="I147" s="236"/>
      <c r="J147" s="237">
        <f>ROUND(I147*H147,2)</f>
        <v>0</v>
      </c>
      <c r="K147" s="233" t="s">
        <v>359</v>
      </c>
      <c r="L147" s="238"/>
      <c r="M147" s="239" t="s">
        <v>19</v>
      </c>
      <c r="N147" s="240"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364</v>
      </c>
      <c r="AT147" s="224" t="s">
        <v>241</v>
      </c>
      <c r="AU147" s="224" t="s">
        <v>82</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279</v>
      </c>
      <c r="BM147" s="224" t="s">
        <v>833</v>
      </c>
    </row>
    <row r="148" s="2" customFormat="1" ht="24.15" customHeight="1">
      <c r="A148" s="39"/>
      <c r="B148" s="40"/>
      <c r="C148" s="231" t="s">
        <v>450</v>
      </c>
      <c r="D148" s="231" t="s">
        <v>241</v>
      </c>
      <c r="E148" s="232" t="s">
        <v>834</v>
      </c>
      <c r="F148" s="233" t="s">
        <v>835</v>
      </c>
      <c r="G148" s="234" t="s">
        <v>250</v>
      </c>
      <c r="H148" s="235">
        <v>1966</v>
      </c>
      <c r="I148" s="236"/>
      <c r="J148" s="237">
        <f>ROUND(I148*H148,2)</f>
        <v>0</v>
      </c>
      <c r="K148" s="233" t="s">
        <v>359</v>
      </c>
      <c r="L148" s="238"/>
      <c r="M148" s="239" t="s">
        <v>19</v>
      </c>
      <c r="N148" s="240"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364</v>
      </c>
      <c r="AT148" s="224" t="s">
        <v>241</v>
      </c>
      <c r="AU148" s="224" t="s">
        <v>82</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279</v>
      </c>
      <c r="BM148" s="224" t="s">
        <v>836</v>
      </c>
    </row>
    <row r="149" s="2" customFormat="1" ht="24.15" customHeight="1">
      <c r="A149" s="39"/>
      <c r="B149" s="40"/>
      <c r="C149" s="231" t="s">
        <v>454</v>
      </c>
      <c r="D149" s="231" t="s">
        <v>241</v>
      </c>
      <c r="E149" s="232" t="s">
        <v>837</v>
      </c>
      <c r="F149" s="233" t="s">
        <v>838</v>
      </c>
      <c r="G149" s="234" t="s">
        <v>250</v>
      </c>
      <c r="H149" s="235">
        <v>344</v>
      </c>
      <c r="I149" s="236"/>
      <c r="J149" s="237">
        <f>ROUND(I149*H149,2)</f>
        <v>0</v>
      </c>
      <c r="K149" s="233" t="s">
        <v>359</v>
      </c>
      <c r="L149" s="238"/>
      <c r="M149" s="239" t="s">
        <v>19</v>
      </c>
      <c r="N149" s="240"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364</v>
      </c>
      <c r="AT149" s="224" t="s">
        <v>241</v>
      </c>
      <c r="AU149" s="224" t="s">
        <v>82</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279</v>
      </c>
      <c r="BM149" s="224" t="s">
        <v>839</v>
      </c>
    </row>
    <row r="150" s="2" customFormat="1" ht="16.5" customHeight="1">
      <c r="A150" s="39"/>
      <c r="B150" s="40"/>
      <c r="C150" s="231" t="s">
        <v>458</v>
      </c>
      <c r="D150" s="231" t="s">
        <v>241</v>
      </c>
      <c r="E150" s="232" t="s">
        <v>840</v>
      </c>
      <c r="F150" s="233" t="s">
        <v>841</v>
      </c>
      <c r="G150" s="234" t="s">
        <v>250</v>
      </c>
      <c r="H150" s="235">
        <v>26</v>
      </c>
      <c r="I150" s="236"/>
      <c r="J150" s="237">
        <f>ROUND(I150*H150,2)</f>
        <v>0</v>
      </c>
      <c r="K150" s="233" t="s">
        <v>359</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82</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842</v>
      </c>
    </row>
    <row r="151" s="2" customFormat="1" ht="55.5" customHeight="1">
      <c r="A151" s="39"/>
      <c r="B151" s="40"/>
      <c r="C151" s="213" t="s">
        <v>462</v>
      </c>
      <c r="D151" s="213" t="s">
        <v>247</v>
      </c>
      <c r="E151" s="214" t="s">
        <v>383</v>
      </c>
      <c r="F151" s="215" t="s">
        <v>384</v>
      </c>
      <c r="G151" s="216" t="s">
        <v>250</v>
      </c>
      <c r="H151" s="217">
        <v>6822</v>
      </c>
      <c r="I151" s="218"/>
      <c r="J151" s="219">
        <f>ROUND(I151*H151,2)</f>
        <v>0</v>
      </c>
      <c r="K151" s="215" t="s">
        <v>359</v>
      </c>
      <c r="L151" s="45"/>
      <c r="M151" s="220" t="s">
        <v>19</v>
      </c>
      <c r="N151" s="221"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264</v>
      </c>
      <c r="AT151" s="224" t="s">
        <v>247</v>
      </c>
      <c r="AU151" s="224" t="s">
        <v>82</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264</v>
      </c>
      <c r="BM151" s="224" t="s">
        <v>843</v>
      </c>
    </row>
    <row r="152" s="2" customFormat="1" ht="55.5" customHeight="1">
      <c r="A152" s="39"/>
      <c r="B152" s="40"/>
      <c r="C152" s="213" t="s">
        <v>466</v>
      </c>
      <c r="D152" s="213" t="s">
        <v>247</v>
      </c>
      <c r="E152" s="214" t="s">
        <v>844</v>
      </c>
      <c r="F152" s="215" t="s">
        <v>845</v>
      </c>
      <c r="G152" s="216" t="s">
        <v>250</v>
      </c>
      <c r="H152" s="217">
        <v>2373</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264</v>
      </c>
      <c r="AT152" s="224" t="s">
        <v>247</v>
      </c>
      <c r="AU152" s="224" t="s">
        <v>82</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264</v>
      </c>
      <c r="BM152" s="224" t="s">
        <v>846</v>
      </c>
    </row>
    <row r="153" s="2" customFormat="1" ht="55.5" customHeight="1">
      <c r="A153" s="39"/>
      <c r="B153" s="40"/>
      <c r="C153" s="213" t="s">
        <v>470</v>
      </c>
      <c r="D153" s="213" t="s">
        <v>247</v>
      </c>
      <c r="E153" s="214" t="s">
        <v>386</v>
      </c>
      <c r="F153" s="215" t="s">
        <v>387</v>
      </c>
      <c r="G153" s="216" t="s">
        <v>250</v>
      </c>
      <c r="H153" s="217">
        <v>1529</v>
      </c>
      <c r="I153" s="218"/>
      <c r="J153" s="219">
        <f>ROUND(I153*H153,2)</f>
        <v>0</v>
      </c>
      <c r="K153" s="215" t="s">
        <v>359</v>
      </c>
      <c r="L153" s="45"/>
      <c r="M153" s="220" t="s">
        <v>19</v>
      </c>
      <c r="N153" s="221"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264</v>
      </c>
      <c r="AT153" s="224" t="s">
        <v>247</v>
      </c>
      <c r="AU153" s="224" t="s">
        <v>82</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264</v>
      </c>
      <c r="BM153" s="224" t="s">
        <v>847</v>
      </c>
    </row>
    <row r="154" s="2" customFormat="1" ht="55.5" customHeight="1">
      <c r="A154" s="39"/>
      <c r="B154" s="40"/>
      <c r="C154" s="213" t="s">
        <v>474</v>
      </c>
      <c r="D154" s="213" t="s">
        <v>247</v>
      </c>
      <c r="E154" s="214" t="s">
        <v>848</v>
      </c>
      <c r="F154" s="215" t="s">
        <v>849</v>
      </c>
      <c r="G154" s="216" t="s">
        <v>250</v>
      </c>
      <c r="H154" s="217">
        <v>2310</v>
      </c>
      <c r="I154" s="218"/>
      <c r="J154" s="219">
        <f>ROUND(I154*H154,2)</f>
        <v>0</v>
      </c>
      <c r="K154" s="215" t="s">
        <v>359</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264</v>
      </c>
      <c r="AT154" s="224" t="s">
        <v>247</v>
      </c>
      <c r="AU154" s="224" t="s">
        <v>82</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264</v>
      </c>
      <c r="BM154" s="224" t="s">
        <v>850</v>
      </c>
    </row>
    <row r="155" s="2" customFormat="1" ht="49.05" customHeight="1">
      <c r="A155" s="39"/>
      <c r="B155" s="40"/>
      <c r="C155" s="213" t="s">
        <v>478</v>
      </c>
      <c r="D155" s="213" t="s">
        <v>247</v>
      </c>
      <c r="E155" s="214" t="s">
        <v>389</v>
      </c>
      <c r="F155" s="215" t="s">
        <v>390</v>
      </c>
      <c r="G155" s="216" t="s">
        <v>258</v>
      </c>
      <c r="H155" s="217">
        <v>48</v>
      </c>
      <c r="I155" s="218"/>
      <c r="J155" s="219">
        <f>ROUND(I155*H155,2)</f>
        <v>0</v>
      </c>
      <c r="K155" s="215" t="s">
        <v>359</v>
      </c>
      <c r="L155" s="45"/>
      <c r="M155" s="220" t="s">
        <v>19</v>
      </c>
      <c r="N155" s="221"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391</v>
      </c>
      <c r="AT155" s="224" t="s">
        <v>247</v>
      </c>
      <c r="AU155" s="224" t="s">
        <v>82</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391</v>
      </c>
      <c r="BM155" s="224" t="s">
        <v>851</v>
      </c>
    </row>
    <row r="156" s="2" customFormat="1" ht="49.05" customHeight="1">
      <c r="A156" s="39"/>
      <c r="B156" s="40"/>
      <c r="C156" s="213" t="s">
        <v>482</v>
      </c>
      <c r="D156" s="213" t="s">
        <v>247</v>
      </c>
      <c r="E156" s="214" t="s">
        <v>852</v>
      </c>
      <c r="F156" s="215" t="s">
        <v>853</v>
      </c>
      <c r="G156" s="216" t="s">
        <v>258</v>
      </c>
      <c r="H156" s="217">
        <v>18</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391</v>
      </c>
      <c r="AT156" s="224" t="s">
        <v>247</v>
      </c>
      <c r="AU156" s="224" t="s">
        <v>82</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391</v>
      </c>
      <c r="BM156" s="224" t="s">
        <v>854</v>
      </c>
    </row>
    <row r="157" s="2" customFormat="1" ht="37.8" customHeight="1">
      <c r="A157" s="39"/>
      <c r="B157" s="40"/>
      <c r="C157" s="213" t="s">
        <v>486</v>
      </c>
      <c r="D157" s="213" t="s">
        <v>247</v>
      </c>
      <c r="E157" s="214" t="s">
        <v>855</v>
      </c>
      <c r="F157" s="215" t="s">
        <v>856</v>
      </c>
      <c r="G157" s="216" t="s">
        <v>258</v>
      </c>
      <c r="H157" s="217">
        <v>88</v>
      </c>
      <c r="I157" s="218"/>
      <c r="J157" s="219">
        <f>ROUND(I157*H157,2)</f>
        <v>0</v>
      </c>
      <c r="K157" s="215" t="s">
        <v>359</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391</v>
      </c>
      <c r="AT157" s="224" t="s">
        <v>247</v>
      </c>
      <c r="AU157" s="224" t="s">
        <v>82</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391</v>
      </c>
      <c r="BM157" s="224" t="s">
        <v>857</v>
      </c>
    </row>
    <row r="158" s="13" customFormat="1">
      <c r="A158" s="13"/>
      <c r="B158" s="243"/>
      <c r="C158" s="244"/>
      <c r="D158" s="241" t="s">
        <v>284</v>
      </c>
      <c r="E158" s="245" t="s">
        <v>19</v>
      </c>
      <c r="F158" s="246" t="s">
        <v>858</v>
      </c>
      <c r="G158" s="244"/>
      <c r="H158" s="245" t="s">
        <v>19</v>
      </c>
      <c r="I158" s="247"/>
      <c r="J158" s="244"/>
      <c r="K158" s="244"/>
      <c r="L158" s="248"/>
      <c r="M158" s="249"/>
      <c r="N158" s="250"/>
      <c r="O158" s="250"/>
      <c r="P158" s="250"/>
      <c r="Q158" s="250"/>
      <c r="R158" s="250"/>
      <c r="S158" s="250"/>
      <c r="T158" s="251"/>
      <c r="U158" s="13"/>
      <c r="V158" s="13"/>
      <c r="W158" s="13"/>
      <c r="X158" s="13"/>
      <c r="Y158" s="13"/>
      <c r="Z158" s="13"/>
      <c r="AA158" s="13"/>
      <c r="AB158" s="13"/>
      <c r="AC158" s="13"/>
      <c r="AD158" s="13"/>
      <c r="AE158" s="13"/>
      <c r="AT158" s="252" t="s">
        <v>284</v>
      </c>
      <c r="AU158" s="252" t="s">
        <v>82</v>
      </c>
      <c r="AV158" s="13" t="s">
        <v>80</v>
      </c>
      <c r="AW158" s="13" t="s">
        <v>34</v>
      </c>
      <c r="AX158" s="13" t="s">
        <v>73</v>
      </c>
      <c r="AY158" s="252" t="s">
        <v>244</v>
      </c>
    </row>
    <row r="159" s="14" customFormat="1">
      <c r="A159" s="14"/>
      <c r="B159" s="253"/>
      <c r="C159" s="254"/>
      <c r="D159" s="241" t="s">
        <v>284</v>
      </c>
      <c r="E159" s="255" t="s">
        <v>19</v>
      </c>
      <c r="F159" s="256" t="s">
        <v>859</v>
      </c>
      <c r="G159" s="254"/>
      <c r="H159" s="257">
        <v>84</v>
      </c>
      <c r="I159" s="258"/>
      <c r="J159" s="254"/>
      <c r="K159" s="254"/>
      <c r="L159" s="259"/>
      <c r="M159" s="260"/>
      <c r="N159" s="261"/>
      <c r="O159" s="261"/>
      <c r="P159" s="261"/>
      <c r="Q159" s="261"/>
      <c r="R159" s="261"/>
      <c r="S159" s="261"/>
      <c r="T159" s="262"/>
      <c r="U159" s="14"/>
      <c r="V159" s="14"/>
      <c r="W159" s="14"/>
      <c r="X159" s="14"/>
      <c r="Y159" s="14"/>
      <c r="Z159" s="14"/>
      <c r="AA159" s="14"/>
      <c r="AB159" s="14"/>
      <c r="AC159" s="14"/>
      <c r="AD159" s="14"/>
      <c r="AE159" s="14"/>
      <c r="AT159" s="263" t="s">
        <v>284</v>
      </c>
      <c r="AU159" s="263" t="s">
        <v>82</v>
      </c>
      <c r="AV159" s="14" t="s">
        <v>82</v>
      </c>
      <c r="AW159" s="14" t="s">
        <v>34</v>
      </c>
      <c r="AX159" s="14" t="s">
        <v>73</v>
      </c>
      <c r="AY159" s="263" t="s">
        <v>244</v>
      </c>
    </row>
    <row r="160" s="13" customFormat="1">
      <c r="A160" s="13"/>
      <c r="B160" s="243"/>
      <c r="C160" s="244"/>
      <c r="D160" s="241" t="s">
        <v>284</v>
      </c>
      <c r="E160" s="245" t="s">
        <v>19</v>
      </c>
      <c r="F160" s="246" t="s">
        <v>860</v>
      </c>
      <c r="G160" s="244"/>
      <c r="H160" s="245" t="s">
        <v>19</v>
      </c>
      <c r="I160" s="247"/>
      <c r="J160" s="244"/>
      <c r="K160" s="244"/>
      <c r="L160" s="248"/>
      <c r="M160" s="249"/>
      <c r="N160" s="250"/>
      <c r="O160" s="250"/>
      <c r="P160" s="250"/>
      <c r="Q160" s="250"/>
      <c r="R160" s="250"/>
      <c r="S160" s="250"/>
      <c r="T160" s="251"/>
      <c r="U160" s="13"/>
      <c r="V160" s="13"/>
      <c r="W160" s="13"/>
      <c r="X160" s="13"/>
      <c r="Y160" s="13"/>
      <c r="Z160" s="13"/>
      <c r="AA160" s="13"/>
      <c r="AB160" s="13"/>
      <c r="AC160" s="13"/>
      <c r="AD160" s="13"/>
      <c r="AE160" s="13"/>
      <c r="AT160" s="252" t="s">
        <v>284</v>
      </c>
      <c r="AU160" s="252" t="s">
        <v>82</v>
      </c>
      <c r="AV160" s="13" t="s">
        <v>80</v>
      </c>
      <c r="AW160" s="13" t="s">
        <v>34</v>
      </c>
      <c r="AX160" s="13" t="s">
        <v>73</v>
      </c>
      <c r="AY160" s="252" t="s">
        <v>244</v>
      </c>
    </row>
    <row r="161" s="14" customFormat="1">
      <c r="A161" s="14"/>
      <c r="B161" s="253"/>
      <c r="C161" s="254"/>
      <c r="D161" s="241" t="s">
        <v>284</v>
      </c>
      <c r="E161" s="255" t="s">
        <v>19</v>
      </c>
      <c r="F161" s="256" t="s">
        <v>264</v>
      </c>
      <c r="G161" s="254"/>
      <c r="H161" s="257">
        <v>4</v>
      </c>
      <c r="I161" s="258"/>
      <c r="J161" s="254"/>
      <c r="K161" s="254"/>
      <c r="L161" s="259"/>
      <c r="M161" s="260"/>
      <c r="N161" s="261"/>
      <c r="O161" s="261"/>
      <c r="P161" s="261"/>
      <c r="Q161" s="261"/>
      <c r="R161" s="261"/>
      <c r="S161" s="261"/>
      <c r="T161" s="262"/>
      <c r="U161" s="14"/>
      <c r="V161" s="14"/>
      <c r="W161" s="14"/>
      <c r="X161" s="14"/>
      <c r="Y161" s="14"/>
      <c r="Z161" s="14"/>
      <c r="AA161" s="14"/>
      <c r="AB161" s="14"/>
      <c r="AC161" s="14"/>
      <c r="AD161" s="14"/>
      <c r="AE161" s="14"/>
      <c r="AT161" s="263" t="s">
        <v>284</v>
      </c>
      <c r="AU161" s="263" t="s">
        <v>82</v>
      </c>
      <c r="AV161" s="14" t="s">
        <v>82</v>
      </c>
      <c r="AW161" s="14" t="s">
        <v>34</v>
      </c>
      <c r="AX161" s="14" t="s">
        <v>73</v>
      </c>
      <c r="AY161" s="263" t="s">
        <v>244</v>
      </c>
    </row>
    <row r="162" s="15" customFormat="1">
      <c r="A162" s="15"/>
      <c r="B162" s="264"/>
      <c r="C162" s="265"/>
      <c r="D162" s="241" t="s">
        <v>284</v>
      </c>
      <c r="E162" s="266" t="s">
        <v>19</v>
      </c>
      <c r="F162" s="267" t="s">
        <v>287</v>
      </c>
      <c r="G162" s="265"/>
      <c r="H162" s="268">
        <v>88</v>
      </c>
      <c r="I162" s="269"/>
      <c r="J162" s="265"/>
      <c r="K162" s="265"/>
      <c r="L162" s="270"/>
      <c r="M162" s="271"/>
      <c r="N162" s="272"/>
      <c r="O162" s="272"/>
      <c r="P162" s="272"/>
      <c r="Q162" s="272"/>
      <c r="R162" s="272"/>
      <c r="S162" s="272"/>
      <c r="T162" s="273"/>
      <c r="U162" s="15"/>
      <c r="V162" s="15"/>
      <c r="W162" s="15"/>
      <c r="X162" s="15"/>
      <c r="Y162" s="15"/>
      <c r="Z162" s="15"/>
      <c r="AA162" s="15"/>
      <c r="AB162" s="15"/>
      <c r="AC162" s="15"/>
      <c r="AD162" s="15"/>
      <c r="AE162" s="15"/>
      <c r="AT162" s="274" t="s">
        <v>284</v>
      </c>
      <c r="AU162" s="274" t="s">
        <v>82</v>
      </c>
      <c r="AV162" s="15" t="s">
        <v>264</v>
      </c>
      <c r="AW162" s="15" t="s">
        <v>34</v>
      </c>
      <c r="AX162" s="15" t="s">
        <v>80</v>
      </c>
      <c r="AY162" s="274" t="s">
        <v>244</v>
      </c>
    </row>
    <row r="163" s="2" customFormat="1" ht="49.05" customHeight="1">
      <c r="A163" s="39"/>
      <c r="B163" s="40"/>
      <c r="C163" s="213" t="s">
        <v>490</v>
      </c>
      <c r="D163" s="213" t="s">
        <v>247</v>
      </c>
      <c r="E163" s="214" t="s">
        <v>861</v>
      </c>
      <c r="F163" s="215" t="s">
        <v>862</v>
      </c>
      <c r="G163" s="216" t="s">
        <v>258</v>
      </c>
      <c r="H163" s="217">
        <v>24</v>
      </c>
      <c r="I163" s="218"/>
      <c r="J163" s="219">
        <f>ROUND(I163*H163,2)</f>
        <v>0</v>
      </c>
      <c r="K163" s="215" t="s">
        <v>359</v>
      </c>
      <c r="L163" s="45"/>
      <c r="M163" s="220" t="s">
        <v>19</v>
      </c>
      <c r="N163" s="221" t="s">
        <v>44</v>
      </c>
      <c r="O163" s="85"/>
      <c r="P163" s="222">
        <f>O163*H163</f>
        <v>0</v>
      </c>
      <c r="Q163" s="222">
        <v>0</v>
      </c>
      <c r="R163" s="222">
        <f>Q163*H163</f>
        <v>0</v>
      </c>
      <c r="S163" s="222">
        <v>0</v>
      </c>
      <c r="T163" s="223">
        <f>S163*H163</f>
        <v>0</v>
      </c>
      <c r="U163" s="39"/>
      <c r="V163" s="39"/>
      <c r="W163" s="39"/>
      <c r="X163" s="39"/>
      <c r="Y163" s="39"/>
      <c r="Z163" s="39"/>
      <c r="AA163" s="39"/>
      <c r="AB163" s="39"/>
      <c r="AC163" s="39"/>
      <c r="AD163" s="39"/>
      <c r="AE163" s="39"/>
      <c r="AR163" s="224" t="s">
        <v>391</v>
      </c>
      <c r="AT163" s="224" t="s">
        <v>247</v>
      </c>
      <c r="AU163" s="224" t="s">
        <v>82</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391</v>
      </c>
      <c r="BM163" s="224" t="s">
        <v>863</v>
      </c>
    </row>
    <row r="164" s="2" customFormat="1" ht="49.05" customHeight="1">
      <c r="A164" s="39"/>
      <c r="B164" s="40"/>
      <c r="C164" s="213" t="s">
        <v>494</v>
      </c>
      <c r="D164" s="213" t="s">
        <v>247</v>
      </c>
      <c r="E164" s="214" t="s">
        <v>864</v>
      </c>
      <c r="F164" s="215" t="s">
        <v>865</v>
      </c>
      <c r="G164" s="216" t="s">
        <v>258</v>
      </c>
      <c r="H164" s="217">
        <v>2</v>
      </c>
      <c r="I164" s="218"/>
      <c r="J164" s="219">
        <f>ROUND(I164*H164,2)</f>
        <v>0</v>
      </c>
      <c r="K164" s="215" t="s">
        <v>359</v>
      </c>
      <c r="L164" s="45"/>
      <c r="M164" s="220" t="s">
        <v>19</v>
      </c>
      <c r="N164" s="221" t="s">
        <v>44</v>
      </c>
      <c r="O164" s="85"/>
      <c r="P164" s="222">
        <f>O164*H164</f>
        <v>0</v>
      </c>
      <c r="Q164" s="222">
        <v>0</v>
      </c>
      <c r="R164" s="222">
        <f>Q164*H164</f>
        <v>0</v>
      </c>
      <c r="S164" s="222">
        <v>0</v>
      </c>
      <c r="T164" s="223">
        <f>S164*H164</f>
        <v>0</v>
      </c>
      <c r="U164" s="39"/>
      <c r="V164" s="39"/>
      <c r="W164" s="39"/>
      <c r="X164" s="39"/>
      <c r="Y164" s="39"/>
      <c r="Z164" s="39"/>
      <c r="AA164" s="39"/>
      <c r="AB164" s="39"/>
      <c r="AC164" s="39"/>
      <c r="AD164" s="39"/>
      <c r="AE164" s="39"/>
      <c r="AR164" s="224" t="s">
        <v>391</v>
      </c>
      <c r="AT164" s="224" t="s">
        <v>247</v>
      </c>
      <c r="AU164" s="224" t="s">
        <v>82</v>
      </c>
      <c r="AY164" s="18" t="s">
        <v>244</v>
      </c>
      <c r="BE164" s="225">
        <f>IF(N164="základní",J164,0)</f>
        <v>0</v>
      </c>
      <c r="BF164" s="225">
        <f>IF(N164="snížená",J164,0)</f>
        <v>0</v>
      </c>
      <c r="BG164" s="225">
        <f>IF(N164="zákl. přenesená",J164,0)</f>
        <v>0</v>
      </c>
      <c r="BH164" s="225">
        <f>IF(N164="sníž. přenesená",J164,0)</f>
        <v>0</v>
      </c>
      <c r="BI164" s="225">
        <f>IF(N164="nulová",J164,0)</f>
        <v>0</v>
      </c>
      <c r="BJ164" s="18" t="s">
        <v>80</v>
      </c>
      <c r="BK164" s="225">
        <f>ROUND(I164*H164,2)</f>
        <v>0</v>
      </c>
      <c r="BL164" s="18" t="s">
        <v>391</v>
      </c>
      <c r="BM164" s="224" t="s">
        <v>866</v>
      </c>
    </row>
    <row r="165" s="2" customFormat="1" ht="49.05" customHeight="1">
      <c r="A165" s="39"/>
      <c r="B165" s="40"/>
      <c r="C165" s="213" t="s">
        <v>499</v>
      </c>
      <c r="D165" s="213" t="s">
        <v>247</v>
      </c>
      <c r="E165" s="214" t="s">
        <v>393</v>
      </c>
      <c r="F165" s="215" t="s">
        <v>394</v>
      </c>
      <c r="G165" s="216" t="s">
        <v>258</v>
      </c>
      <c r="H165" s="217">
        <v>14</v>
      </c>
      <c r="I165" s="218"/>
      <c r="J165" s="219">
        <f>ROUND(I165*H165,2)</f>
        <v>0</v>
      </c>
      <c r="K165" s="215" t="s">
        <v>359</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391</v>
      </c>
      <c r="AT165" s="224" t="s">
        <v>247</v>
      </c>
      <c r="AU165" s="224" t="s">
        <v>82</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391</v>
      </c>
      <c r="BM165" s="224" t="s">
        <v>867</v>
      </c>
    </row>
    <row r="166" s="2" customFormat="1" ht="37.8" customHeight="1">
      <c r="A166" s="39"/>
      <c r="B166" s="40"/>
      <c r="C166" s="213" t="s">
        <v>503</v>
      </c>
      <c r="D166" s="213" t="s">
        <v>247</v>
      </c>
      <c r="E166" s="214" t="s">
        <v>868</v>
      </c>
      <c r="F166" s="215" t="s">
        <v>869</v>
      </c>
      <c r="G166" s="216" t="s">
        <v>258</v>
      </c>
      <c r="H166" s="217">
        <v>10</v>
      </c>
      <c r="I166" s="218"/>
      <c r="J166" s="219">
        <f>ROUND(I166*H166,2)</f>
        <v>0</v>
      </c>
      <c r="K166" s="215" t="s">
        <v>359</v>
      </c>
      <c r="L166" s="45"/>
      <c r="M166" s="220" t="s">
        <v>19</v>
      </c>
      <c r="N166" s="221" t="s">
        <v>44</v>
      </c>
      <c r="O166" s="85"/>
      <c r="P166" s="222">
        <f>O166*H166</f>
        <v>0</v>
      </c>
      <c r="Q166" s="222">
        <v>0</v>
      </c>
      <c r="R166" s="222">
        <f>Q166*H166</f>
        <v>0</v>
      </c>
      <c r="S166" s="222">
        <v>0</v>
      </c>
      <c r="T166" s="223">
        <f>S166*H166</f>
        <v>0</v>
      </c>
      <c r="U166" s="39"/>
      <c r="V166" s="39"/>
      <c r="W166" s="39"/>
      <c r="X166" s="39"/>
      <c r="Y166" s="39"/>
      <c r="Z166" s="39"/>
      <c r="AA166" s="39"/>
      <c r="AB166" s="39"/>
      <c r="AC166" s="39"/>
      <c r="AD166" s="39"/>
      <c r="AE166" s="39"/>
      <c r="AR166" s="224" t="s">
        <v>391</v>
      </c>
      <c r="AT166" s="224" t="s">
        <v>247</v>
      </c>
      <c r="AU166" s="224" t="s">
        <v>82</v>
      </c>
      <c r="AY166" s="18" t="s">
        <v>244</v>
      </c>
      <c r="BE166" s="225">
        <f>IF(N166="základní",J166,0)</f>
        <v>0</v>
      </c>
      <c r="BF166" s="225">
        <f>IF(N166="snížená",J166,0)</f>
        <v>0</v>
      </c>
      <c r="BG166" s="225">
        <f>IF(N166="zákl. přenesená",J166,0)</f>
        <v>0</v>
      </c>
      <c r="BH166" s="225">
        <f>IF(N166="sníž. přenesená",J166,0)</f>
        <v>0</v>
      </c>
      <c r="BI166" s="225">
        <f>IF(N166="nulová",J166,0)</f>
        <v>0</v>
      </c>
      <c r="BJ166" s="18" t="s">
        <v>80</v>
      </c>
      <c r="BK166" s="225">
        <f>ROUND(I166*H166,2)</f>
        <v>0</v>
      </c>
      <c r="BL166" s="18" t="s">
        <v>391</v>
      </c>
      <c r="BM166" s="224" t="s">
        <v>870</v>
      </c>
    </row>
    <row r="167" s="13" customFormat="1">
      <c r="A167" s="13"/>
      <c r="B167" s="243"/>
      <c r="C167" s="244"/>
      <c r="D167" s="241" t="s">
        <v>284</v>
      </c>
      <c r="E167" s="245" t="s">
        <v>19</v>
      </c>
      <c r="F167" s="246" t="s">
        <v>871</v>
      </c>
      <c r="G167" s="244"/>
      <c r="H167" s="245" t="s">
        <v>19</v>
      </c>
      <c r="I167" s="247"/>
      <c r="J167" s="244"/>
      <c r="K167" s="244"/>
      <c r="L167" s="248"/>
      <c r="M167" s="249"/>
      <c r="N167" s="250"/>
      <c r="O167" s="250"/>
      <c r="P167" s="250"/>
      <c r="Q167" s="250"/>
      <c r="R167" s="250"/>
      <c r="S167" s="250"/>
      <c r="T167" s="251"/>
      <c r="U167" s="13"/>
      <c r="V167" s="13"/>
      <c r="W167" s="13"/>
      <c r="X167" s="13"/>
      <c r="Y167" s="13"/>
      <c r="Z167" s="13"/>
      <c r="AA167" s="13"/>
      <c r="AB167" s="13"/>
      <c r="AC167" s="13"/>
      <c r="AD167" s="13"/>
      <c r="AE167" s="13"/>
      <c r="AT167" s="252" t="s">
        <v>284</v>
      </c>
      <c r="AU167" s="252" t="s">
        <v>82</v>
      </c>
      <c r="AV167" s="13" t="s">
        <v>80</v>
      </c>
      <c r="AW167" s="13" t="s">
        <v>34</v>
      </c>
      <c r="AX167" s="13" t="s">
        <v>73</v>
      </c>
      <c r="AY167" s="252" t="s">
        <v>244</v>
      </c>
    </row>
    <row r="168" s="14" customFormat="1">
      <c r="A168" s="14"/>
      <c r="B168" s="253"/>
      <c r="C168" s="254"/>
      <c r="D168" s="241" t="s">
        <v>284</v>
      </c>
      <c r="E168" s="255" t="s">
        <v>19</v>
      </c>
      <c r="F168" s="256" t="s">
        <v>308</v>
      </c>
      <c r="G168" s="254"/>
      <c r="H168" s="257">
        <v>10</v>
      </c>
      <c r="I168" s="258"/>
      <c r="J168" s="254"/>
      <c r="K168" s="254"/>
      <c r="L168" s="259"/>
      <c r="M168" s="260"/>
      <c r="N168" s="261"/>
      <c r="O168" s="261"/>
      <c r="P168" s="261"/>
      <c r="Q168" s="261"/>
      <c r="R168" s="261"/>
      <c r="S168" s="261"/>
      <c r="T168" s="262"/>
      <c r="U168" s="14"/>
      <c r="V168" s="14"/>
      <c r="W168" s="14"/>
      <c r="X168" s="14"/>
      <c r="Y168" s="14"/>
      <c r="Z168" s="14"/>
      <c r="AA168" s="14"/>
      <c r="AB168" s="14"/>
      <c r="AC168" s="14"/>
      <c r="AD168" s="14"/>
      <c r="AE168" s="14"/>
      <c r="AT168" s="263" t="s">
        <v>284</v>
      </c>
      <c r="AU168" s="263" t="s">
        <v>82</v>
      </c>
      <c r="AV168" s="14" t="s">
        <v>82</v>
      </c>
      <c r="AW168" s="14" t="s">
        <v>34</v>
      </c>
      <c r="AX168" s="14" t="s">
        <v>73</v>
      </c>
      <c r="AY168" s="263" t="s">
        <v>244</v>
      </c>
    </row>
    <row r="169" s="15" customFormat="1">
      <c r="A169" s="15"/>
      <c r="B169" s="264"/>
      <c r="C169" s="265"/>
      <c r="D169" s="241" t="s">
        <v>284</v>
      </c>
      <c r="E169" s="266" t="s">
        <v>19</v>
      </c>
      <c r="F169" s="267" t="s">
        <v>287</v>
      </c>
      <c r="G169" s="265"/>
      <c r="H169" s="268">
        <v>10</v>
      </c>
      <c r="I169" s="269"/>
      <c r="J169" s="265"/>
      <c r="K169" s="265"/>
      <c r="L169" s="270"/>
      <c r="M169" s="271"/>
      <c r="N169" s="272"/>
      <c r="O169" s="272"/>
      <c r="P169" s="272"/>
      <c r="Q169" s="272"/>
      <c r="R169" s="272"/>
      <c r="S169" s="272"/>
      <c r="T169" s="273"/>
      <c r="U169" s="15"/>
      <c r="V169" s="15"/>
      <c r="W169" s="15"/>
      <c r="X169" s="15"/>
      <c r="Y169" s="15"/>
      <c r="Z169" s="15"/>
      <c r="AA169" s="15"/>
      <c r="AB169" s="15"/>
      <c r="AC169" s="15"/>
      <c r="AD169" s="15"/>
      <c r="AE169" s="15"/>
      <c r="AT169" s="274" t="s">
        <v>284</v>
      </c>
      <c r="AU169" s="274" t="s">
        <v>82</v>
      </c>
      <c r="AV169" s="15" t="s">
        <v>264</v>
      </c>
      <c r="AW169" s="15" t="s">
        <v>34</v>
      </c>
      <c r="AX169" s="15" t="s">
        <v>80</v>
      </c>
      <c r="AY169" s="274" t="s">
        <v>244</v>
      </c>
    </row>
    <row r="170" s="2" customFormat="1" ht="49.05" customHeight="1">
      <c r="A170" s="39"/>
      <c r="B170" s="40"/>
      <c r="C170" s="213" t="s">
        <v>507</v>
      </c>
      <c r="D170" s="213" t="s">
        <v>247</v>
      </c>
      <c r="E170" s="214" t="s">
        <v>872</v>
      </c>
      <c r="F170" s="215" t="s">
        <v>873</v>
      </c>
      <c r="G170" s="216" t="s">
        <v>258</v>
      </c>
      <c r="H170" s="217">
        <v>2</v>
      </c>
      <c r="I170" s="218"/>
      <c r="J170" s="219">
        <f>ROUND(I170*H170,2)</f>
        <v>0</v>
      </c>
      <c r="K170" s="215" t="s">
        <v>359</v>
      </c>
      <c r="L170" s="45"/>
      <c r="M170" s="220" t="s">
        <v>19</v>
      </c>
      <c r="N170" s="221" t="s">
        <v>44</v>
      </c>
      <c r="O170" s="85"/>
      <c r="P170" s="222">
        <f>O170*H170</f>
        <v>0</v>
      </c>
      <c r="Q170" s="222">
        <v>0</v>
      </c>
      <c r="R170" s="222">
        <f>Q170*H170</f>
        <v>0</v>
      </c>
      <c r="S170" s="222">
        <v>0</v>
      </c>
      <c r="T170" s="223">
        <f>S170*H170</f>
        <v>0</v>
      </c>
      <c r="U170" s="39"/>
      <c r="V170" s="39"/>
      <c r="W170" s="39"/>
      <c r="X170" s="39"/>
      <c r="Y170" s="39"/>
      <c r="Z170" s="39"/>
      <c r="AA170" s="39"/>
      <c r="AB170" s="39"/>
      <c r="AC170" s="39"/>
      <c r="AD170" s="39"/>
      <c r="AE170" s="39"/>
      <c r="AR170" s="224" t="s">
        <v>391</v>
      </c>
      <c r="AT170" s="224" t="s">
        <v>247</v>
      </c>
      <c r="AU170" s="224" t="s">
        <v>82</v>
      </c>
      <c r="AY170" s="18" t="s">
        <v>244</v>
      </c>
      <c r="BE170" s="225">
        <f>IF(N170="základní",J170,0)</f>
        <v>0</v>
      </c>
      <c r="BF170" s="225">
        <f>IF(N170="snížená",J170,0)</f>
        <v>0</v>
      </c>
      <c r="BG170" s="225">
        <f>IF(N170="zákl. přenesená",J170,0)</f>
        <v>0</v>
      </c>
      <c r="BH170" s="225">
        <f>IF(N170="sníž. přenesená",J170,0)</f>
        <v>0</v>
      </c>
      <c r="BI170" s="225">
        <f>IF(N170="nulová",J170,0)</f>
        <v>0</v>
      </c>
      <c r="BJ170" s="18" t="s">
        <v>80</v>
      </c>
      <c r="BK170" s="225">
        <f>ROUND(I170*H170,2)</f>
        <v>0</v>
      </c>
      <c r="BL170" s="18" t="s">
        <v>391</v>
      </c>
      <c r="BM170" s="224" t="s">
        <v>874</v>
      </c>
    </row>
    <row r="171" s="2" customFormat="1" ht="24.15" customHeight="1">
      <c r="A171" s="39"/>
      <c r="B171" s="40"/>
      <c r="C171" s="231" t="s">
        <v>513</v>
      </c>
      <c r="D171" s="231" t="s">
        <v>241</v>
      </c>
      <c r="E171" s="232" t="s">
        <v>402</v>
      </c>
      <c r="F171" s="233" t="s">
        <v>403</v>
      </c>
      <c r="G171" s="234" t="s">
        <v>258</v>
      </c>
      <c r="H171" s="235">
        <v>2</v>
      </c>
      <c r="I171" s="236"/>
      <c r="J171" s="237">
        <f>ROUND(I171*H171,2)</f>
        <v>0</v>
      </c>
      <c r="K171" s="233" t="s">
        <v>359</v>
      </c>
      <c r="L171" s="238"/>
      <c r="M171" s="239" t="s">
        <v>19</v>
      </c>
      <c r="N171" s="240" t="s">
        <v>44</v>
      </c>
      <c r="O171" s="85"/>
      <c r="P171" s="222">
        <f>O171*H171</f>
        <v>0</v>
      </c>
      <c r="Q171" s="222">
        <v>0</v>
      </c>
      <c r="R171" s="222">
        <f>Q171*H171</f>
        <v>0</v>
      </c>
      <c r="S171" s="222">
        <v>0</v>
      </c>
      <c r="T171" s="223">
        <f>S171*H171</f>
        <v>0</v>
      </c>
      <c r="U171" s="39"/>
      <c r="V171" s="39"/>
      <c r="W171" s="39"/>
      <c r="X171" s="39"/>
      <c r="Y171" s="39"/>
      <c r="Z171" s="39"/>
      <c r="AA171" s="39"/>
      <c r="AB171" s="39"/>
      <c r="AC171" s="39"/>
      <c r="AD171" s="39"/>
      <c r="AE171" s="39"/>
      <c r="AR171" s="224" t="s">
        <v>364</v>
      </c>
      <c r="AT171" s="224" t="s">
        <v>241</v>
      </c>
      <c r="AU171" s="224" t="s">
        <v>82</v>
      </c>
      <c r="AY171" s="18" t="s">
        <v>244</v>
      </c>
      <c r="BE171" s="225">
        <f>IF(N171="základní",J171,0)</f>
        <v>0</v>
      </c>
      <c r="BF171" s="225">
        <f>IF(N171="snížená",J171,0)</f>
        <v>0</v>
      </c>
      <c r="BG171" s="225">
        <f>IF(N171="zákl. přenesená",J171,0)</f>
        <v>0</v>
      </c>
      <c r="BH171" s="225">
        <f>IF(N171="sníž. přenesená",J171,0)</f>
        <v>0</v>
      </c>
      <c r="BI171" s="225">
        <f>IF(N171="nulová",J171,0)</f>
        <v>0</v>
      </c>
      <c r="BJ171" s="18" t="s">
        <v>80</v>
      </c>
      <c r="BK171" s="225">
        <f>ROUND(I171*H171,2)</f>
        <v>0</v>
      </c>
      <c r="BL171" s="18" t="s">
        <v>279</v>
      </c>
      <c r="BM171" s="224" t="s">
        <v>875</v>
      </c>
    </row>
    <row r="172" s="2" customFormat="1" ht="24.15" customHeight="1">
      <c r="A172" s="39"/>
      <c r="B172" s="40"/>
      <c r="C172" s="231" t="s">
        <v>518</v>
      </c>
      <c r="D172" s="231" t="s">
        <v>241</v>
      </c>
      <c r="E172" s="232" t="s">
        <v>405</v>
      </c>
      <c r="F172" s="233" t="s">
        <v>406</v>
      </c>
      <c r="G172" s="234" t="s">
        <v>258</v>
      </c>
      <c r="H172" s="235">
        <v>2</v>
      </c>
      <c r="I172" s="236"/>
      <c r="J172" s="237">
        <f>ROUND(I172*H172,2)</f>
        <v>0</v>
      </c>
      <c r="K172" s="233" t="s">
        <v>359</v>
      </c>
      <c r="L172" s="238"/>
      <c r="M172" s="239" t="s">
        <v>19</v>
      </c>
      <c r="N172" s="240" t="s">
        <v>44</v>
      </c>
      <c r="O172" s="85"/>
      <c r="P172" s="222">
        <f>O172*H172</f>
        <v>0</v>
      </c>
      <c r="Q172" s="222">
        <v>0</v>
      </c>
      <c r="R172" s="222">
        <f>Q172*H172</f>
        <v>0</v>
      </c>
      <c r="S172" s="222">
        <v>0</v>
      </c>
      <c r="T172" s="223">
        <f>S172*H172</f>
        <v>0</v>
      </c>
      <c r="U172" s="39"/>
      <c r="V172" s="39"/>
      <c r="W172" s="39"/>
      <c r="X172" s="39"/>
      <c r="Y172" s="39"/>
      <c r="Z172" s="39"/>
      <c r="AA172" s="39"/>
      <c r="AB172" s="39"/>
      <c r="AC172" s="39"/>
      <c r="AD172" s="39"/>
      <c r="AE172" s="39"/>
      <c r="AR172" s="224" t="s">
        <v>364</v>
      </c>
      <c r="AT172" s="224" t="s">
        <v>241</v>
      </c>
      <c r="AU172" s="224" t="s">
        <v>82</v>
      </c>
      <c r="AY172" s="18" t="s">
        <v>244</v>
      </c>
      <c r="BE172" s="225">
        <f>IF(N172="základní",J172,0)</f>
        <v>0</v>
      </c>
      <c r="BF172" s="225">
        <f>IF(N172="snížená",J172,0)</f>
        <v>0</v>
      </c>
      <c r="BG172" s="225">
        <f>IF(N172="zákl. přenesená",J172,0)</f>
        <v>0</v>
      </c>
      <c r="BH172" s="225">
        <f>IF(N172="sníž. přenesená",J172,0)</f>
        <v>0</v>
      </c>
      <c r="BI172" s="225">
        <f>IF(N172="nulová",J172,0)</f>
        <v>0</v>
      </c>
      <c r="BJ172" s="18" t="s">
        <v>80</v>
      </c>
      <c r="BK172" s="225">
        <f>ROUND(I172*H172,2)</f>
        <v>0</v>
      </c>
      <c r="BL172" s="18" t="s">
        <v>279</v>
      </c>
      <c r="BM172" s="224" t="s">
        <v>876</v>
      </c>
    </row>
    <row r="173" s="2" customFormat="1" ht="24.15" customHeight="1">
      <c r="A173" s="39"/>
      <c r="B173" s="40"/>
      <c r="C173" s="231" t="s">
        <v>522</v>
      </c>
      <c r="D173" s="231" t="s">
        <v>241</v>
      </c>
      <c r="E173" s="232" t="s">
        <v>877</v>
      </c>
      <c r="F173" s="233" t="s">
        <v>878</v>
      </c>
      <c r="G173" s="234" t="s">
        <v>258</v>
      </c>
      <c r="H173" s="235">
        <v>2</v>
      </c>
      <c r="I173" s="236"/>
      <c r="J173" s="237">
        <f>ROUND(I173*H173,2)</f>
        <v>0</v>
      </c>
      <c r="K173" s="233" t="s">
        <v>359</v>
      </c>
      <c r="L173" s="238"/>
      <c r="M173" s="239" t="s">
        <v>19</v>
      </c>
      <c r="N173" s="240" t="s">
        <v>44</v>
      </c>
      <c r="O173" s="85"/>
      <c r="P173" s="222">
        <f>O173*H173</f>
        <v>0</v>
      </c>
      <c r="Q173" s="222">
        <v>0</v>
      </c>
      <c r="R173" s="222">
        <f>Q173*H173</f>
        <v>0</v>
      </c>
      <c r="S173" s="222">
        <v>0</v>
      </c>
      <c r="T173" s="223">
        <f>S173*H173</f>
        <v>0</v>
      </c>
      <c r="U173" s="39"/>
      <c r="V173" s="39"/>
      <c r="W173" s="39"/>
      <c r="X173" s="39"/>
      <c r="Y173" s="39"/>
      <c r="Z173" s="39"/>
      <c r="AA173" s="39"/>
      <c r="AB173" s="39"/>
      <c r="AC173" s="39"/>
      <c r="AD173" s="39"/>
      <c r="AE173" s="39"/>
      <c r="AR173" s="224" t="s">
        <v>364</v>
      </c>
      <c r="AT173" s="224" t="s">
        <v>241</v>
      </c>
      <c r="AU173" s="224" t="s">
        <v>82</v>
      </c>
      <c r="AY173" s="18" t="s">
        <v>244</v>
      </c>
      <c r="BE173" s="225">
        <f>IF(N173="základní",J173,0)</f>
        <v>0</v>
      </c>
      <c r="BF173" s="225">
        <f>IF(N173="snížená",J173,0)</f>
        <v>0</v>
      </c>
      <c r="BG173" s="225">
        <f>IF(N173="zákl. přenesená",J173,0)</f>
        <v>0</v>
      </c>
      <c r="BH173" s="225">
        <f>IF(N173="sníž. přenesená",J173,0)</f>
        <v>0</v>
      </c>
      <c r="BI173" s="225">
        <f>IF(N173="nulová",J173,0)</f>
        <v>0</v>
      </c>
      <c r="BJ173" s="18" t="s">
        <v>80</v>
      </c>
      <c r="BK173" s="225">
        <f>ROUND(I173*H173,2)</f>
        <v>0</v>
      </c>
      <c r="BL173" s="18" t="s">
        <v>279</v>
      </c>
      <c r="BM173" s="224" t="s">
        <v>879</v>
      </c>
    </row>
    <row r="174" s="2" customFormat="1" ht="33" customHeight="1">
      <c r="A174" s="39"/>
      <c r="B174" s="40"/>
      <c r="C174" s="213" t="s">
        <v>526</v>
      </c>
      <c r="D174" s="213" t="s">
        <v>247</v>
      </c>
      <c r="E174" s="214" t="s">
        <v>880</v>
      </c>
      <c r="F174" s="215" t="s">
        <v>881</v>
      </c>
      <c r="G174" s="216" t="s">
        <v>258</v>
      </c>
      <c r="H174" s="217">
        <v>2</v>
      </c>
      <c r="I174" s="218"/>
      <c r="J174" s="219">
        <f>ROUND(I174*H174,2)</f>
        <v>0</v>
      </c>
      <c r="K174" s="215" t="s">
        <v>359</v>
      </c>
      <c r="L174" s="45"/>
      <c r="M174" s="220" t="s">
        <v>19</v>
      </c>
      <c r="N174" s="221" t="s">
        <v>44</v>
      </c>
      <c r="O174" s="85"/>
      <c r="P174" s="222">
        <f>O174*H174</f>
        <v>0</v>
      </c>
      <c r="Q174" s="222">
        <v>0</v>
      </c>
      <c r="R174" s="222">
        <f>Q174*H174</f>
        <v>0</v>
      </c>
      <c r="S174" s="222">
        <v>0</v>
      </c>
      <c r="T174" s="223">
        <f>S174*H174</f>
        <v>0</v>
      </c>
      <c r="U174" s="39"/>
      <c r="V174" s="39"/>
      <c r="W174" s="39"/>
      <c r="X174" s="39"/>
      <c r="Y174" s="39"/>
      <c r="Z174" s="39"/>
      <c r="AA174" s="39"/>
      <c r="AB174" s="39"/>
      <c r="AC174" s="39"/>
      <c r="AD174" s="39"/>
      <c r="AE174" s="39"/>
      <c r="AR174" s="224" t="s">
        <v>252</v>
      </c>
      <c r="AT174" s="224" t="s">
        <v>247</v>
      </c>
      <c r="AU174" s="224" t="s">
        <v>82</v>
      </c>
      <c r="AY174" s="18" t="s">
        <v>244</v>
      </c>
      <c r="BE174" s="225">
        <f>IF(N174="základní",J174,0)</f>
        <v>0</v>
      </c>
      <c r="BF174" s="225">
        <f>IF(N174="snížená",J174,0)</f>
        <v>0</v>
      </c>
      <c r="BG174" s="225">
        <f>IF(N174="zákl. přenesená",J174,0)</f>
        <v>0</v>
      </c>
      <c r="BH174" s="225">
        <f>IF(N174="sníž. přenesená",J174,0)</f>
        <v>0</v>
      </c>
      <c r="BI174" s="225">
        <f>IF(N174="nulová",J174,0)</f>
        <v>0</v>
      </c>
      <c r="BJ174" s="18" t="s">
        <v>80</v>
      </c>
      <c r="BK174" s="225">
        <f>ROUND(I174*H174,2)</f>
        <v>0</v>
      </c>
      <c r="BL174" s="18" t="s">
        <v>252</v>
      </c>
      <c r="BM174" s="224" t="s">
        <v>882</v>
      </c>
    </row>
    <row r="175" s="2" customFormat="1" ht="33" customHeight="1">
      <c r="A175" s="39"/>
      <c r="B175" s="40"/>
      <c r="C175" s="213" t="s">
        <v>530</v>
      </c>
      <c r="D175" s="213" t="s">
        <v>247</v>
      </c>
      <c r="E175" s="214" t="s">
        <v>412</v>
      </c>
      <c r="F175" s="215" t="s">
        <v>413</v>
      </c>
      <c r="G175" s="216" t="s">
        <v>258</v>
      </c>
      <c r="H175" s="217">
        <v>2</v>
      </c>
      <c r="I175" s="218"/>
      <c r="J175" s="219">
        <f>ROUND(I175*H175,2)</f>
        <v>0</v>
      </c>
      <c r="K175" s="215" t="s">
        <v>359</v>
      </c>
      <c r="L175" s="45"/>
      <c r="M175" s="220" t="s">
        <v>19</v>
      </c>
      <c r="N175" s="221" t="s">
        <v>44</v>
      </c>
      <c r="O175" s="85"/>
      <c r="P175" s="222">
        <f>O175*H175</f>
        <v>0</v>
      </c>
      <c r="Q175" s="222">
        <v>0</v>
      </c>
      <c r="R175" s="222">
        <f>Q175*H175</f>
        <v>0</v>
      </c>
      <c r="S175" s="222">
        <v>0</v>
      </c>
      <c r="T175" s="223">
        <f>S175*H175</f>
        <v>0</v>
      </c>
      <c r="U175" s="39"/>
      <c r="V175" s="39"/>
      <c r="W175" s="39"/>
      <c r="X175" s="39"/>
      <c r="Y175" s="39"/>
      <c r="Z175" s="39"/>
      <c r="AA175" s="39"/>
      <c r="AB175" s="39"/>
      <c r="AC175" s="39"/>
      <c r="AD175" s="39"/>
      <c r="AE175" s="39"/>
      <c r="AR175" s="224" t="s">
        <v>252</v>
      </c>
      <c r="AT175" s="224" t="s">
        <v>247</v>
      </c>
      <c r="AU175" s="224" t="s">
        <v>82</v>
      </c>
      <c r="AY175" s="18" t="s">
        <v>244</v>
      </c>
      <c r="BE175" s="225">
        <f>IF(N175="základní",J175,0)</f>
        <v>0</v>
      </c>
      <c r="BF175" s="225">
        <f>IF(N175="snížená",J175,0)</f>
        <v>0</v>
      </c>
      <c r="BG175" s="225">
        <f>IF(N175="zákl. přenesená",J175,0)</f>
        <v>0</v>
      </c>
      <c r="BH175" s="225">
        <f>IF(N175="sníž. přenesená",J175,0)</f>
        <v>0</v>
      </c>
      <c r="BI175" s="225">
        <f>IF(N175="nulová",J175,0)</f>
        <v>0</v>
      </c>
      <c r="BJ175" s="18" t="s">
        <v>80</v>
      </c>
      <c r="BK175" s="225">
        <f>ROUND(I175*H175,2)</f>
        <v>0</v>
      </c>
      <c r="BL175" s="18" t="s">
        <v>252</v>
      </c>
      <c r="BM175" s="224" t="s">
        <v>883</v>
      </c>
    </row>
    <row r="176" s="2" customFormat="1" ht="33" customHeight="1">
      <c r="A176" s="39"/>
      <c r="B176" s="40"/>
      <c r="C176" s="213" t="s">
        <v>534</v>
      </c>
      <c r="D176" s="213" t="s">
        <v>247</v>
      </c>
      <c r="E176" s="214" t="s">
        <v>884</v>
      </c>
      <c r="F176" s="215" t="s">
        <v>885</v>
      </c>
      <c r="G176" s="216" t="s">
        <v>258</v>
      </c>
      <c r="H176" s="217">
        <v>2</v>
      </c>
      <c r="I176" s="218"/>
      <c r="J176" s="219">
        <f>ROUND(I176*H176,2)</f>
        <v>0</v>
      </c>
      <c r="K176" s="215" t="s">
        <v>359</v>
      </c>
      <c r="L176" s="45"/>
      <c r="M176" s="220" t="s">
        <v>19</v>
      </c>
      <c r="N176" s="221" t="s">
        <v>44</v>
      </c>
      <c r="O176" s="85"/>
      <c r="P176" s="222">
        <f>O176*H176</f>
        <v>0</v>
      </c>
      <c r="Q176" s="222">
        <v>0</v>
      </c>
      <c r="R176" s="222">
        <f>Q176*H176</f>
        <v>0</v>
      </c>
      <c r="S176" s="222">
        <v>0</v>
      </c>
      <c r="T176" s="223">
        <f>S176*H176</f>
        <v>0</v>
      </c>
      <c r="U176" s="39"/>
      <c r="V176" s="39"/>
      <c r="W176" s="39"/>
      <c r="X176" s="39"/>
      <c r="Y176" s="39"/>
      <c r="Z176" s="39"/>
      <c r="AA176" s="39"/>
      <c r="AB176" s="39"/>
      <c r="AC176" s="39"/>
      <c r="AD176" s="39"/>
      <c r="AE176" s="39"/>
      <c r="AR176" s="224" t="s">
        <v>252</v>
      </c>
      <c r="AT176" s="224" t="s">
        <v>247</v>
      </c>
      <c r="AU176" s="224" t="s">
        <v>82</v>
      </c>
      <c r="AY176" s="18" t="s">
        <v>244</v>
      </c>
      <c r="BE176" s="225">
        <f>IF(N176="základní",J176,0)</f>
        <v>0</v>
      </c>
      <c r="BF176" s="225">
        <f>IF(N176="snížená",J176,0)</f>
        <v>0</v>
      </c>
      <c r="BG176" s="225">
        <f>IF(N176="zákl. přenesená",J176,0)</f>
        <v>0</v>
      </c>
      <c r="BH176" s="225">
        <f>IF(N176="sníž. přenesená",J176,0)</f>
        <v>0</v>
      </c>
      <c r="BI176" s="225">
        <f>IF(N176="nulová",J176,0)</f>
        <v>0</v>
      </c>
      <c r="BJ176" s="18" t="s">
        <v>80</v>
      </c>
      <c r="BK176" s="225">
        <f>ROUND(I176*H176,2)</f>
        <v>0</v>
      </c>
      <c r="BL176" s="18" t="s">
        <v>252</v>
      </c>
      <c r="BM176" s="224" t="s">
        <v>886</v>
      </c>
    </row>
    <row r="177" s="12" customFormat="1" ht="22.8" customHeight="1">
      <c r="A177" s="12"/>
      <c r="B177" s="197"/>
      <c r="C177" s="198"/>
      <c r="D177" s="199" t="s">
        <v>72</v>
      </c>
      <c r="E177" s="211" t="s">
        <v>887</v>
      </c>
      <c r="F177" s="211" t="s">
        <v>888</v>
      </c>
      <c r="G177" s="198"/>
      <c r="H177" s="198"/>
      <c r="I177" s="201"/>
      <c r="J177" s="212">
        <f>BK177</f>
        <v>0</v>
      </c>
      <c r="K177" s="198"/>
      <c r="L177" s="203"/>
      <c r="M177" s="204"/>
      <c r="N177" s="205"/>
      <c r="O177" s="205"/>
      <c r="P177" s="206">
        <f>SUM(P178:P199)</f>
        <v>0</v>
      </c>
      <c r="Q177" s="205"/>
      <c r="R177" s="206">
        <f>SUM(R178:R199)</f>
        <v>0</v>
      </c>
      <c r="S177" s="205"/>
      <c r="T177" s="207">
        <f>SUM(T178:T199)</f>
        <v>0</v>
      </c>
      <c r="U177" s="12"/>
      <c r="V177" s="12"/>
      <c r="W177" s="12"/>
      <c r="X177" s="12"/>
      <c r="Y177" s="12"/>
      <c r="Z177" s="12"/>
      <c r="AA177" s="12"/>
      <c r="AB177" s="12"/>
      <c r="AC177" s="12"/>
      <c r="AD177" s="12"/>
      <c r="AE177" s="12"/>
      <c r="AR177" s="208" t="s">
        <v>80</v>
      </c>
      <c r="AT177" s="209" t="s">
        <v>72</v>
      </c>
      <c r="AU177" s="209" t="s">
        <v>80</v>
      </c>
      <c r="AY177" s="208" t="s">
        <v>244</v>
      </c>
      <c r="BK177" s="210">
        <f>SUM(BK178:BK199)</f>
        <v>0</v>
      </c>
    </row>
    <row r="178" s="2" customFormat="1" ht="21.75" customHeight="1">
      <c r="A178" s="39"/>
      <c r="B178" s="40"/>
      <c r="C178" s="231" t="s">
        <v>538</v>
      </c>
      <c r="D178" s="231" t="s">
        <v>241</v>
      </c>
      <c r="E178" s="232" t="s">
        <v>889</v>
      </c>
      <c r="F178" s="233" t="s">
        <v>890</v>
      </c>
      <c r="G178" s="234" t="s">
        <v>250</v>
      </c>
      <c r="H178" s="235">
        <v>26</v>
      </c>
      <c r="I178" s="236"/>
      <c r="J178" s="237">
        <f>ROUND(I178*H178,2)</f>
        <v>0</v>
      </c>
      <c r="K178" s="233" t="s">
        <v>359</v>
      </c>
      <c r="L178" s="238"/>
      <c r="M178" s="239" t="s">
        <v>19</v>
      </c>
      <c r="N178" s="240"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364</v>
      </c>
      <c r="AT178" s="224" t="s">
        <v>241</v>
      </c>
      <c r="AU178" s="224" t="s">
        <v>82</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279</v>
      </c>
      <c r="BM178" s="224" t="s">
        <v>891</v>
      </c>
    </row>
    <row r="179" s="13" customFormat="1">
      <c r="A179" s="13"/>
      <c r="B179" s="243"/>
      <c r="C179" s="244"/>
      <c r="D179" s="241" t="s">
        <v>284</v>
      </c>
      <c r="E179" s="245" t="s">
        <v>19</v>
      </c>
      <c r="F179" s="246" t="s">
        <v>892</v>
      </c>
      <c r="G179" s="244"/>
      <c r="H179" s="245" t="s">
        <v>19</v>
      </c>
      <c r="I179" s="247"/>
      <c r="J179" s="244"/>
      <c r="K179" s="244"/>
      <c r="L179" s="248"/>
      <c r="M179" s="249"/>
      <c r="N179" s="250"/>
      <c r="O179" s="250"/>
      <c r="P179" s="250"/>
      <c r="Q179" s="250"/>
      <c r="R179" s="250"/>
      <c r="S179" s="250"/>
      <c r="T179" s="251"/>
      <c r="U179" s="13"/>
      <c r="V179" s="13"/>
      <c r="W179" s="13"/>
      <c r="X179" s="13"/>
      <c r="Y179" s="13"/>
      <c r="Z179" s="13"/>
      <c r="AA179" s="13"/>
      <c r="AB179" s="13"/>
      <c r="AC179" s="13"/>
      <c r="AD179" s="13"/>
      <c r="AE179" s="13"/>
      <c r="AT179" s="252" t="s">
        <v>284</v>
      </c>
      <c r="AU179" s="252" t="s">
        <v>82</v>
      </c>
      <c r="AV179" s="13" t="s">
        <v>80</v>
      </c>
      <c r="AW179" s="13" t="s">
        <v>34</v>
      </c>
      <c r="AX179" s="13" t="s">
        <v>73</v>
      </c>
      <c r="AY179" s="252" t="s">
        <v>244</v>
      </c>
    </row>
    <row r="180" s="14" customFormat="1">
      <c r="A180" s="14"/>
      <c r="B180" s="253"/>
      <c r="C180" s="254"/>
      <c r="D180" s="241" t="s">
        <v>284</v>
      </c>
      <c r="E180" s="255" t="s">
        <v>19</v>
      </c>
      <c r="F180" s="256" t="s">
        <v>450</v>
      </c>
      <c r="G180" s="254"/>
      <c r="H180" s="257">
        <v>26</v>
      </c>
      <c r="I180" s="258"/>
      <c r="J180" s="254"/>
      <c r="K180" s="254"/>
      <c r="L180" s="259"/>
      <c r="M180" s="260"/>
      <c r="N180" s="261"/>
      <c r="O180" s="261"/>
      <c r="P180" s="261"/>
      <c r="Q180" s="261"/>
      <c r="R180" s="261"/>
      <c r="S180" s="261"/>
      <c r="T180" s="262"/>
      <c r="U180" s="14"/>
      <c r="V180" s="14"/>
      <c r="W180" s="14"/>
      <c r="X180" s="14"/>
      <c r="Y180" s="14"/>
      <c r="Z180" s="14"/>
      <c r="AA180" s="14"/>
      <c r="AB180" s="14"/>
      <c r="AC180" s="14"/>
      <c r="AD180" s="14"/>
      <c r="AE180" s="14"/>
      <c r="AT180" s="263" t="s">
        <v>284</v>
      </c>
      <c r="AU180" s="263" t="s">
        <v>82</v>
      </c>
      <c r="AV180" s="14" t="s">
        <v>82</v>
      </c>
      <c r="AW180" s="14" t="s">
        <v>34</v>
      </c>
      <c r="AX180" s="14" t="s">
        <v>80</v>
      </c>
      <c r="AY180" s="263" t="s">
        <v>244</v>
      </c>
    </row>
    <row r="181" s="2" customFormat="1" ht="21.75" customHeight="1">
      <c r="A181" s="39"/>
      <c r="B181" s="40"/>
      <c r="C181" s="231" t="s">
        <v>542</v>
      </c>
      <c r="D181" s="231" t="s">
        <v>241</v>
      </c>
      <c r="E181" s="232" t="s">
        <v>893</v>
      </c>
      <c r="F181" s="233" t="s">
        <v>894</v>
      </c>
      <c r="G181" s="234" t="s">
        <v>250</v>
      </c>
      <c r="H181" s="235">
        <v>26</v>
      </c>
      <c r="I181" s="236"/>
      <c r="J181" s="237">
        <f>ROUND(I181*H181,2)</f>
        <v>0</v>
      </c>
      <c r="K181" s="233" t="s">
        <v>359</v>
      </c>
      <c r="L181" s="238"/>
      <c r="M181" s="239" t="s">
        <v>19</v>
      </c>
      <c r="N181" s="240"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364</v>
      </c>
      <c r="AT181" s="224" t="s">
        <v>241</v>
      </c>
      <c r="AU181" s="224" t="s">
        <v>82</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279</v>
      </c>
      <c r="BM181" s="224" t="s">
        <v>895</v>
      </c>
    </row>
    <row r="182" s="13" customFormat="1">
      <c r="A182" s="13"/>
      <c r="B182" s="243"/>
      <c r="C182" s="244"/>
      <c r="D182" s="241" t="s">
        <v>284</v>
      </c>
      <c r="E182" s="245" t="s">
        <v>19</v>
      </c>
      <c r="F182" s="246" t="s">
        <v>896</v>
      </c>
      <c r="G182" s="244"/>
      <c r="H182" s="245" t="s">
        <v>19</v>
      </c>
      <c r="I182" s="247"/>
      <c r="J182" s="244"/>
      <c r="K182" s="244"/>
      <c r="L182" s="248"/>
      <c r="M182" s="249"/>
      <c r="N182" s="250"/>
      <c r="O182" s="250"/>
      <c r="P182" s="250"/>
      <c r="Q182" s="250"/>
      <c r="R182" s="250"/>
      <c r="S182" s="250"/>
      <c r="T182" s="251"/>
      <c r="U182" s="13"/>
      <c r="V182" s="13"/>
      <c r="W182" s="13"/>
      <c r="X182" s="13"/>
      <c r="Y182" s="13"/>
      <c r="Z182" s="13"/>
      <c r="AA182" s="13"/>
      <c r="AB182" s="13"/>
      <c r="AC182" s="13"/>
      <c r="AD182" s="13"/>
      <c r="AE182" s="13"/>
      <c r="AT182" s="252" t="s">
        <v>284</v>
      </c>
      <c r="AU182" s="252" t="s">
        <v>82</v>
      </c>
      <c r="AV182" s="13" t="s">
        <v>80</v>
      </c>
      <c r="AW182" s="13" t="s">
        <v>34</v>
      </c>
      <c r="AX182" s="13" t="s">
        <v>73</v>
      </c>
      <c r="AY182" s="252" t="s">
        <v>244</v>
      </c>
    </row>
    <row r="183" s="14" customFormat="1">
      <c r="A183" s="14"/>
      <c r="B183" s="253"/>
      <c r="C183" s="254"/>
      <c r="D183" s="241" t="s">
        <v>284</v>
      </c>
      <c r="E183" s="255" t="s">
        <v>19</v>
      </c>
      <c r="F183" s="256" t="s">
        <v>450</v>
      </c>
      <c r="G183" s="254"/>
      <c r="H183" s="257">
        <v>26</v>
      </c>
      <c r="I183" s="258"/>
      <c r="J183" s="254"/>
      <c r="K183" s="254"/>
      <c r="L183" s="259"/>
      <c r="M183" s="260"/>
      <c r="N183" s="261"/>
      <c r="O183" s="261"/>
      <c r="P183" s="261"/>
      <c r="Q183" s="261"/>
      <c r="R183" s="261"/>
      <c r="S183" s="261"/>
      <c r="T183" s="262"/>
      <c r="U183" s="14"/>
      <c r="V183" s="14"/>
      <c r="W183" s="14"/>
      <c r="X183" s="14"/>
      <c r="Y183" s="14"/>
      <c r="Z183" s="14"/>
      <c r="AA183" s="14"/>
      <c r="AB183" s="14"/>
      <c r="AC183" s="14"/>
      <c r="AD183" s="14"/>
      <c r="AE183" s="14"/>
      <c r="AT183" s="263" t="s">
        <v>284</v>
      </c>
      <c r="AU183" s="263" t="s">
        <v>82</v>
      </c>
      <c r="AV183" s="14" t="s">
        <v>82</v>
      </c>
      <c r="AW183" s="14" t="s">
        <v>34</v>
      </c>
      <c r="AX183" s="14" t="s">
        <v>80</v>
      </c>
      <c r="AY183" s="263" t="s">
        <v>244</v>
      </c>
    </row>
    <row r="184" s="2" customFormat="1" ht="21.75" customHeight="1">
      <c r="A184" s="39"/>
      <c r="B184" s="40"/>
      <c r="C184" s="213" t="s">
        <v>546</v>
      </c>
      <c r="D184" s="213" t="s">
        <v>247</v>
      </c>
      <c r="E184" s="214" t="s">
        <v>897</v>
      </c>
      <c r="F184" s="215" t="s">
        <v>898</v>
      </c>
      <c r="G184" s="216" t="s">
        <v>250</v>
      </c>
      <c r="H184" s="217">
        <v>52</v>
      </c>
      <c r="I184" s="218"/>
      <c r="J184" s="219">
        <f>ROUND(I184*H184,2)</f>
        <v>0</v>
      </c>
      <c r="K184" s="215" t="s">
        <v>359</v>
      </c>
      <c r="L184" s="45"/>
      <c r="M184" s="220" t="s">
        <v>19</v>
      </c>
      <c r="N184" s="221" t="s">
        <v>44</v>
      </c>
      <c r="O184" s="85"/>
      <c r="P184" s="222">
        <f>O184*H184</f>
        <v>0</v>
      </c>
      <c r="Q184" s="222">
        <v>0</v>
      </c>
      <c r="R184" s="222">
        <f>Q184*H184</f>
        <v>0</v>
      </c>
      <c r="S184" s="222">
        <v>0</v>
      </c>
      <c r="T184" s="223">
        <f>S184*H184</f>
        <v>0</v>
      </c>
      <c r="U184" s="39"/>
      <c r="V184" s="39"/>
      <c r="W184" s="39"/>
      <c r="X184" s="39"/>
      <c r="Y184" s="39"/>
      <c r="Z184" s="39"/>
      <c r="AA184" s="39"/>
      <c r="AB184" s="39"/>
      <c r="AC184" s="39"/>
      <c r="AD184" s="39"/>
      <c r="AE184" s="39"/>
      <c r="AR184" s="224" t="s">
        <v>264</v>
      </c>
      <c r="AT184" s="224" t="s">
        <v>247</v>
      </c>
      <c r="AU184" s="224" t="s">
        <v>82</v>
      </c>
      <c r="AY184" s="18" t="s">
        <v>244</v>
      </c>
      <c r="BE184" s="225">
        <f>IF(N184="základní",J184,0)</f>
        <v>0</v>
      </c>
      <c r="BF184" s="225">
        <f>IF(N184="snížená",J184,0)</f>
        <v>0</v>
      </c>
      <c r="BG184" s="225">
        <f>IF(N184="zákl. přenesená",J184,0)</f>
        <v>0</v>
      </c>
      <c r="BH184" s="225">
        <f>IF(N184="sníž. přenesená",J184,0)</f>
        <v>0</v>
      </c>
      <c r="BI184" s="225">
        <f>IF(N184="nulová",J184,0)</f>
        <v>0</v>
      </c>
      <c r="BJ184" s="18" t="s">
        <v>80</v>
      </c>
      <c r="BK184" s="225">
        <f>ROUND(I184*H184,2)</f>
        <v>0</v>
      </c>
      <c r="BL184" s="18" t="s">
        <v>264</v>
      </c>
      <c r="BM184" s="224" t="s">
        <v>899</v>
      </c>
    </row>
    <row r="185" s="2" customFormat="1" ht="44.25" customHeight="1">
      <c r="A185" s="39"/>
      <c r="B185" s="40"/>
      <c r="C185" s="213" t="s">
        <v>550</v>
      </c>
      <c r="D185" s="213" t="s">
        <v>247</v>
      </c>
      <c r="E185" s="214" t="s">
        <v>900</v>
      </c>
      <c r="F185" s="215" t="s">
        <v>901</v>
      </c>
      <c r="G185" s="216" t="s">
        <v>258</v>
      </c>
      <c r="H185" s="217">
        <v>8</v>
      </c>
      <c r="I185" s="218"/>
      <c r="J185" s="219">
        <f>ROUND(I185*H185,2)</f>
        <v>0</v>
      </c>
      <c r="K185" s="215" t="s">
        <v>359</v>
      </c>
      <c r="L185" s="45"/>
      <c r="M185" s="220" t="s">
        <v>19</v>
      </c>
      <c r="N185" s="221" t="s">
        <v>44</v>
      </c>
      <c r="O185" s="85"/>
      <c r="P185" s="222">
        <f>O185*H185</f>
        <v>0</v>
      </c>
      <c r="Q185" s="222">
        <v>0</v>
      </c>
      <c r="R185" s="222">
        <f>Q185*H185</f>
        <v>0</v>
      </c>
      <c r="S185" s="222">
        <v>0</v>
      </c>
      <c r="T185" s="223">
        <f>S185*H185</f>
        <v>0</v>
      </c>
      <c r="U185" s="39"/>
      <c r="V185" s="39"/>
      <c r="W185" s="39"/>
      <c r="X185" s="39"/>
      <c r="Y185" s="39"/>
      <c r="Z185" s="39"/>
      <c r="AA185" s="39"/>
      <c r="AB185" s="39"/>
      <c r="AC185" s="39"/>
      <c r="AD185" s="39"/>
      <c r="AE185" s="39"/>
      <c r="AR185" s="224" t="s">
        <v>391</v>
      </c>
      <c r="AT185" s="224" t="s">
        <v>247</v>
      </c>
      <c r="AU185" s="224" t="s">
        <v>82</v>
      </c>
      <c r="AY185" s="18" t="s">
        <v>244</v>
      </c>
      <c r="BE185" s="225">
        <f>IF(N185="základní",J185,0)</f>
        <v>0</v>
      </c>
      <c r="BF185" s="225">
        <f>IF(N185="snížená",J185,0)</f>
        <v>0</v>
      </c>
      <c r="BG185" s="225">
        <f>IF(N185="zákl. přenesená",J185,0)</f>
        <v>0</v>
      </c>
      <c r="BH185" s="225">
        <f>IF(N185="sníž. přenesená",J185,0)</f>
        <v>0</v>
      </c>
      <c r="BI185" s="225">
        <f>IF(N185="nulová",J185,0)</f>
        <v>0</v>
      </c>
      <c r="BJ185" s="18" t="s">
        <v>80</v>
      </c>
      <c r="BK185" s="225">
        <f>ROUND(I185*H185,2)</f>
        <v>0</v>
      </c>
      <c r="BL185" s="18" t="s">
        <v>391</v>
      </c>
      <c r="BM185" s="224" t="s">
        <v>902</v>
      </c>
    </row>
    <row r="186" s="2" customFormat="1" ht="21.75" customHeight="1">
      <c r="A186" s="39"/>
      <c r="B186" s="40"/>
      <c r="C186" s="231" t="s">
        <v>554</v>
      </c>
      <c r="D186" s="231" t="s">
        <v>241</v>
      </c>
      <c r="E186" s="232" t="s">
        <v>903</v>
      </c>
      <c r="F186" s="233" t="s">
        <v>904</v>
      </c>
      <c r="G186" s="234" t="s">
        <v>250</v>
      </c>
      <c r="H186" s="235">
        <v>248</v>
      </c>
      <c r="I186" s="236"/>
      <c r="J186" s="237">
        <f>ROUND(I186*H186,2)</f>
        <v>0</v>
      </c>
      <c r="K186" s="233" t="s">
        <v>359</v>
      </c>
      <c r="L186" s="238"/>
      <c r="M186" s="239" t="s">
        <v>19</v>
      </c>
      <c r="N186" s="240" t="s">
        <v>44</v>
      </c>
      <c r="O186" s="85"/>
      <c r="P186" s="222">
        <f>O186*H186</f>
        <v>0</v>
      </c>
      <c r="Q186" s="222">
        <v>0</v>
      </c>
      <c r="R186" s="222">
        <f>Q186*H186</f>
        <v>0</v>
      </c>
      <c r="S186" s="222">
        <v>0</v>
      </c>
      <c r="T186" s="223">
        <f>S186*H186</f>
        <v>0</v>
      </c>
      <c r="U186" s="39"/>
      <c r="V186" s="39"/>
      <c r="W186" s="39"/>
      <c r="X186" s="39"/>
      <c r="Y186" s="39"/>
      <c r="Z186" s="39"/>
      <c r="AA186" s="39"/>
      <c r="AB186" s="39"/>
      <c r="AC186" s="39"/>
      <c r="AD186" s="39"/>
      <c r="AE186" s="39"/>
      <c r="AR186" s="224" t="s">
        <v>364</v>
      </c>
      <c r="AT186" s="224" t="s">
        <v>241</v>
      </c>
      <c r="AU186" s="224" t="s">
        <v>82</v>
      </c>
      <c r="AY186" s="18" t="s">
        <v>244</v>
      </c>
      <c r="BE186" s="225">
        <f>IF(N186="základní",J186,0)</f>
        <v>0</v>
      </c>
      <c r="BF186" s="225">
        <f>IF(N186="snížená",J186,0)</f>
        <v>0</v>
      </c>
      <c r="BG186" s="225">
        <f>IF(N186="zákl. přenesená",J186,0)</f>
        <v>0</v>
      </c>
      <c r="BH186" s="225">
        <f>IF(N186="sníž. přenesená",J186,0)</f>
        <v>0</v>
      </c>
      <c r="BI186" s="225">
        <f>IF(N186="nulová",J186,0)</f>
        <v>0</v>
      </c>
      <c r="BJ186" s="18" t="s">
        <v>80</v>
      </c>
      <c r="BK186" s="225">
        <f>ROUND(I186*H186,2)</f>
        <v>0</v>
      </c>
      <c r="BL186" s="18" t="s">
        <v>279</v>
      </c>
      <c r="BM186" s="224" t="s">
        <v>905</v>
      </c>
    </row>
    <row r="187" s="2" customFormat="1">
      <c r="A187" s="39"/>
      <c r="B187" s="40"/>
      <c r="C187" s="41"/>
      <c r="D187" s="241" t="s">
        <v>282</v>
      </c>
      <c r="E187" s="41"/>
      <c r="F187" s="242" t="s">
        <v>906</v>
      </c>
      <c r="G187" s="41"/>
      <c r="H187" s="41"/>
      <c r="I187" s="228"/>
      <c r="J187" s="41"/>
      <c r="K187" s="41"/>
      <c r="L187" s="45"/>
      <c r="M187" s="229"/>
      <c r="N187" s="230"/>
      <c r="O187" s="85"/>
      <c r="P187" s="85"/>
      <c r="Q187" s="85"/>
      <c r="R187" s="85"/>
      <c r="S187" s="85"/>
      <c r="T187" s="86"/>
      <c r="U187" s="39"/>
      <c r="V187" s="39"/>
      <c r="W187" s="39"/>
      <c r="X187" s="39"/>
      <c r="Y187" s="39"/>
      <c r="Z187" s="39"/>
      <c r="AA187" s="39"/>
      <c r="AB187" s="39"/>
      <c r="AC187" s="39"/>
      <c r="AD187" s="39"/>
      <c r="AE187" s="39"/>
      <c r="AT187" s="18" t="s">
        <v>282</v>
      </c>
      <c r="AU187" s="18" t="s">
        <v>82</v>
      </c>
    </row>
    <row r="188" s="13" customFormat="1">
      <c r="A188" s="13"/>
      <c r="B188" s="243"/>
      <c r="C188" s="244"/>
      <c r="D188" s="241" t="s">
        <v>284</v>
      </c>
      <c r="E188" s="245" t="s">
        <v>19</v>
      </c>
      <c r="F188" s="246" t="s">
        <v>907</v>
      </c>
      <c r="G188" s="244"/>
      <c r="H188" s="245" t="s">
        <v>19</v>
      </c>
      <c r="I188" s="247"/>
      <c r="J188" s="244"/>
      <c r="K188" s="244"/>
      <c r="L188" s="248"/>
      <c r="M188" s="249"/>
      <c r="N188" s="250"/>
      <c r="O188" s="250"/>
      <c r="P188" s="250"/>
      <c r="Q188" s="250"/>
      <c r="R188" s="250"/>
      <c r="S188" s="250"/>
      <c r="T188" s="251"/>
      <c r="U188" s="13"/>
      <c r="V188" s="13"/>
      <c r="W188" s="13"/>
      <c r="X188" s="13"/>
      <c r="Y188" s="13"/>
      <c r="Z188" s="13"/>
      <c r="AA188" s="13"/>
      <c r="AB188" s="13"/>
      <c r="AC188" s="13"/>
      <c r="AD188" s="13"/>
      <c r="AE188" s="13"/>
      <c r="AT188" s="252" t="s">
        <v>284</v>
      </c>
      <c r="AU188" s="252" t="s">
        <v>82</v>
      </c>
      <c r="AV188" s="13" t="s">
        <v>80</v>
      </c>
      <c r="AW188" s="13" t="s">
        <v>34</v>
      </c>
      <c r="AX188" s="13" t="s">
        <v>73</v>
      </c>
      <c r="AY188" s="252" t="s">
        <v>244</v>
      </c>
    </row>
    <row r="189" s="14" customFormat="1">
      <c r="A189" s="14"/>
      <c r="B189" s="253"/>
      <c r="C189" s="254"/>
      <c r="D189" s="241" t="s">
        <v>284</v>
      </c>
      <c r="E189" s="255" t="s">
        <v>19</v>
      </c>
      <c r="F189" s="256" t="s">
        <v>908</v>
      </c>
      <c r="G189" s="254"/>
      <c r="H189" s="257">
        <v>248</v>
      </c>
      <c r="I189" s="258"/>
      <c r="J189" s="254"/>
      <c r="K189" s="254"/>
      <c r="L189" s="259"/>
      <c r="M189" s="260"/>
      <c r="N189" s="261"/>
      <c r="O189" s="261"/>
      <c r="P189" s="261"/>
      <c r="Q189" s="261"/>
      <c r="R189" s="261"/>
      <c r="S189" s="261"/>
      <c r="T189" s="262"/>
      <c r="U189" s="14"/>
      <c r="V189" s="14"/>
      <c r="W189" s="14"/>
      <c r="X189" s="14"/>
      <c r="Y189" s="14"/>
      <c r="Z189" s="14"/>
      <c r="AA189" s="14"/>
      <c r="AB189" s="14"/>
      <c r="AC189" s="14"/>
      <c r="AD189" s="14"/>
      <c r="AE189" s="14"/>
      <c r="AT189" s="263" t="s">
        <v>284</v>
      </c>
      <c r="AU189" s="263" t="s">
        <v>82</v>
      </c>
      <c r="AV189" s="14" t="s">
        <v>82</v>
      </c>
      <c r="AW189" s="14" t="s">
        <v>34</v>
      </c>
      <c r="AX189" s="14" t="s">
        <v>80</v>
      </c>
      <c r="AY189" s="263" t="s">
        <v>244</v>
      </c>
    </row>
    <row r="190" s="2" customFormat="1" ht="16.5" customHeight="1">
      <c r="A190" s="39"/>
      <c r="B190" s="40"/>
      <c r="C190" s="231" t="s">
        <v>560</v>
      </c>
      <c r="D190" s="231" t="s">
        <v>241</v>
      </c>
      <c r="E190" s="232" t="s">
        <v>909</v>
      </c>
      <c r="F190" s="233" t="s">
        <v>910</v>
      </c>
      <c r="G190" s="234" t="s">
        <v>250</v>
      </c>
      <c r="H190" s="235">
        <v>231</v>
      </c>
      <c r="I190" s="236"/>
      <c r="J190" s="237">
        <f>ROUND(I190*H190,2)</f>
        <v>0</v>
      </c>
      <c r="K190" s="233" t="s">
        <v>359</v>
      </c>
      <c r="L190" s="238"/>
      <c r="M190" s="239" t="s">
        <v>19</v>
      </c>
      <c r="N190" s="240" t="s">
        <v>44</v>
      </c>
      <c r="O190" s="85"/>
      <c r="P190" s="222">
        <f>O190*H190</f>
        <v>0</v>
      </c>
      <c r="Q190" s="222">
        <v>0</v>
      </c>
      <c r="R190" s="222">
        <f>Q190*H190</f>
        <v>0</v>
      </c>
      <c r="S190" s="222">
        <v>0</v>
      </c>
      <c r="T190" s="223">
        <f>S190*H190</f>
        <v>0</v>
      </c>
      <c r="U190" s="39"/>
      <c r="V190" s="39"/>
      <c r="W190" s="39"/>
      <c r="X190" s="39"/>
      <c r="Y190" s="39"/>
      <c r="Z190" s="39"/>
      <c r="AA190" s="39"/>
      <c r="AB190" s="39"/>
      <c r="AC190" s="39"/>
      <c r="AD190" s="39"/>
      <c r="AE190" s="39"/>
      <c r="AR190" s="224" t="s">
        <v>364</v>
      </c>
      <c r="AT190" s="224" t="s">
        <v>241</v>
      </c>
      <c r="AU190" s="224" t="s">
        <v>82</v>
      </c>
      <c r="AY190" s="18" t="s">
        <v>244</v>
      </c>
      <c r="BE190" s="225">
        <f>IF(N190="základní",J190,0)</f>
        <v>0</v>
      </c>
      <c r="BF190" s="225">
        <f>IF(N190="snížená",J190,0)</f>
        <v>0</v>
      </c>
      <c r="BG190" s="225">
        <f>IF(N190="zákl. přenesená",J190,0)</f>
        <v>0</v>
      </c>
      <c r="BH190" s="225">
        <f>IF(N190="sníž. přenesená",J190,0)</f>
        <v>0</v>
      </c>
      <c r="BI190" s="225">
        <f>IF(N190="nulová",J190,0)</f>
        <v>0</v>
      </c>
      <c r="BJ190" s="18" t="s">
        <v>80</v>
      </c>
      <c r="BK190" s="225">
        <f>ROUND(I190*H190,2)</f>
        <v>0</v>
      </c>
      <c r="BL190" s="18" t="s">
        <v>279</v>
      </c>
      <c r="BM190" s="224" t="s">
        <v>911</v>
      </c>
    </row>
    <row r="191" s="2" customFormat="1">
      <c r="A191" s="39"/>
      <c r="B191" s="40"/>
      <c r="C191" s="41"/>
      <c r="D191" s="241" t="s">
        <v>282</v>
      </c>
      <c r="E191" s="41"/>
      <c r="F191" s="242" t="s">
        <v>912</v>
      </c>
      <c r="G191" s="41"/>
      <c r="H191" s="41"/>
      <c r="I191" s="228"/>
      <c r="J191" s="41"/>
      <c r="K191" s="41"/>
      <c r="L191" s="45"/>
      <c r="M191" s="229"/>
      <c r="N191" s="230"/>
      <c r="O191" s="85"/>
      <c r="P191" s="85"/>
      <c r="Q191" s="85"/>
      <c r="R191" s="85"/>
      <c r="S191" s="85"/>
      <c r="T191" s="86"/>
      <c r="U191" s="39"/>
      <c r="V191" s="39"/>
      <c r="W191" s="39"/>
      <c r="X191" s="39"/>
      <c r="Y191" s="39"/>
      <c r="Z191" s="39"/>
      <c r="AA191" s="39"/>
      <c r="AB191" s="39"/>
      <c r="AC191" s="39"/>
      <c r="AD191" s="39"/>
      <c r="AE191" s="39"/>
      <c r="AT191" s="18" t="s">
        <v>282</v>
      </c>
      <c r="AU191" s="18" t="s">
        <v>82</v>
      </c>
    </row>
    <row r="192" s="2" customFormat="1" ht="16.5" customHeight="1">
      <c r="A192" s="39"/>
      <c r="B192" s="40"/>
      <c r="C192" s="231" t="s">
        <v>564</v>
      </c>
      <c r="D192" s="231" t="s">
        <v>241</v>
      </c>
      <c r="E192" s="232" t="s">
        <v>913</v>
      </c>
      <c r="F192" s="233" t="s">
        <v>914</v>
      </c>
      <c r="G192" s="234" t="s">
        <v>250</v>
      </c>
      <c r="H192" s="235">
        <v>26</v>
      </c>
      <c r="I192" s="236"/>
      <c r="J192" s="237">
        <f>ROUND(I192*H192,2)</f>
        <v>0</v>
      </c>
      <c r="K192" s="233" t="s">
        <v>359</v>
      </c>
      <c r="L192" s="238"/>
      <c r="M192" s="239" t="s">
        <v>19</v>
      </c>
      <c r="N192" s="240" t="s">
        <v>44</v>
      </c>
      <c r="O192" s="85"/>
      <c r="P192" s="222">
        <f>O192*H192</f>
        <v>0</v>
      </c>
      <c r="Q192" s="222">
        <v>0</v>
      </c>
      <c r="R192" s="222">
        <f>Q192*H192</f>
        <v>0</v>
      </c>
      <c r="S192" s="222">
        <v>0</v>
      </c>
      <c r="T192" s="223">
        <f>S192*H192</f>
        <v>0</v>
      </c>
      <c r="U192" s="39"/>
      <c r="V192" s="39"/>
      <c r="W192" s="39"/>
      <c r="X192" s="39"/>
      <c r="Y192" s="39"/>
      <c r="Z192" s="39"/>
      <c r="AA192" s="39"/>
      <c r="AB192" s="39"/>
      <c r="AC192" s="39"/>
      <c r="AD192" s="39"/>
      <c r="AE192" s="39"/>
      <c r="AR192" s="224" t="s">
        <v>364</v>
      </c>
      <c r="AT192" s="224" t="s">
        <v>241</v>
      </c>
      <c r="AU192" s="224" t="s">
        <v>82</v>
      </c>
      <c r="AY192" s="18" t="s">
        <v>244</v>
      </c>
      <c r="BE192" s="225">
        <f>IF(N192="základní",J192,0)</f>
        <v>0</v>
      </c>
      <c r="BF192" s="225">
        <f>IF(N192="snížená",J192,0)</f>
        <v>0</v>
      </c>
      <c r="BG192" s="225">
        <f>IF(N192="zákl. přenesená",J192,0)</f>
        <v>0</v>
      </c>
      <c r="BH192" s="225">
        <f>IF(N192="sníž. přenesená",J192,0)</f>
        <v>0</v>
      </c>
      <c r="BI192" s="225">
        <f>IF(N192="nulová",J192,0)</f>
        <v>0</v>
      </c>
      <c r="BJ192" s="18" t="s">
        <v>80</v>
      </c>
      <c r="BK192" s="225">
        <f>ROUND(I192*H192,2)</f>
        <v>0</v>
      </c>
      <c r="BL192" s="18" t="s">
        <v>279</v>
      </c>
      <c r="BM192" s="224" t="s">
        <v>915</v>
      </c>
    </row>
    <row r="193" s="13" customFormat="1">
      <c r="A193" s="13"/>
      <c r="B193" s="243"/>
      <c r="C193" s="244"/>
      <c r="D193" s="241" t="s">
        <v>284</v>
      </c>
      <c r="E193" s="245" t="s">
        <v>19</v>
      </c>
      <c r="F193" s="246" t="s">
        <v>916</v>
      </c>
      <c r="G193" s="244"/>
      <c r="H193" s="245" t="s">
        <v>19</v>
      </c>
      <c r="I193" s="247"/>
      <c r="J193" s="244"/>
      <c r="K193" s="244"/>
      <c r="L193" s="248"/>
      <c r="M193" s="249"/>
      <c r="N193" s="250"/>
      <c r="O193" s="250"/>
      <c r="P193" s="250"/>
      <c r="Q193" s="250"/>
      <c r="R193" s="250"/>
      <c r="S193" s="250"/>
      <c r="T193" s="251"/>
      <c r="U193" s="13"/>
      <c r="V193" s="13"/>
      <c r="W193" s="13"/>
      <c r="X193" s="13"/>
      <c r="Y193" s="13"/>
      <c r="Z193" s="13"/>
      <c r="AA193" s="13"/>
      <c r="AB193" s="13"/>
      <c r="AC193" s="13"/>
      <c r="AD193" s="13"/>
      <c r="AE193" s="13"/>
      <c r="AT193" s="252" t="s">
        <v>284</v>
      </c>
      <c r="AU193" s="252" t="s">
        <v>82</v>
      </c>
      <c r="AV193" s="13" t="s">
        <v>80</v>
      </c>
      <c r="AW193" s="13" t="s">
        <v>34</v>
      </c>
      <c r="AX193" s="13" t="s">
        <v>73</v>
      </c>
      <c r="AY193" s="252" t="s">
        <v>244</v>
      </c>
    </row>
    <row r="194" s="14" customFormat="1">
      <c r="A194" s="14"/>
      <c r="B194" s="253"/>
      <c r="C194" s="254"/>
      <c r="D194" s="241" t="s">
        <v>284</v>
      </c>
      <c r="E194" s="255" t="s">
        <v>19</v>
      </c>
      <c r="F194" s="256" t="s">
        <v>450</v>
      </c>
      <c r="G194" s="254"/>
      <c r="H194" s="257">
        <v>26</v>
      </c>
      <c r="I194" s="258"/>
      <c r="J194" s="254"/>
      <c r="K194" s="254"/>
      <c r="L194" s="259"/>
      <c r="M194" s="260"/>
      <c r="N194" s="261"/>
      <c r="O194" s="261"/>
      <c r="P194" s="261"/>
      <c r="Q194" s="261"/>
      <c r="R194" s="261"/>
      <c r="S194" s="261"/>
      <c r="T194" s="262"/>
      <c r="U194" s="14"/>
      <c r="V194" s="14"/>
      <c r="W194" s="14"/>
      <c r="X194" s="14"/>
      <c r="Y194" s="14"/>
      <c r="Z194" s="14"/>
      <c r="AA194" s="14"/>
      <c r="AB194" s="14"/>
      <c r="AC194" s="14"/>
      <c r="AD194" s="14"/>
      <c r="AE194" s="14"/>
      <c r="AT194" s="263" t="s">
        <v>284</v>
      </c>
      <c r="AU194" s="263" t="s">
        <v>82</v>
      </c>
      <c r="AV194" s="14" t="s">
        <v>82</v>
      </c>
      <c r="AW194" s="14" t="s">
        <v>34</v>
      </c>
      <c r="AX194" s="14" t="s">
        <v>80</v>
      </c>
      <c r="AY194" s="263" t="s">
        <v>244</v>
      </c>
    </row>
    <row r="195" s="2" customFormat="1" ht="21.75" customHeight="1">
      <c r="A195" s="39"/>
      <c r="B195" s="40"/>
      <c r="C195" s="213" t="s">
        <v>568</v>
      </c>
      <c r="D195" s="213" t="s">
        <v>247</v>
      </c>
      <c r="E195" s="214" t="s">
        <v>917</v>
      </c>
      <c r="F195" s="215" t="s">
        <v>918</v>
      </c>
      <c r="G195" s="216" t="s">
        <v>250</v>
      </c>
      <c r="H195" s="217">
        <v>505</v>
      </c>
      <c r="I195" s="218"/>
      <c r="J195" s="219">
        <f>ROUND(I195*H195,2)</f>
        <v>0</v>
      </c>
      <c r="K195" s="215" t="s">
        <v>359</v>
      </c>
      <c r="L195" s="45"/>
      <c r="M195" s="220" t="s">
        <v>19</v>
      </c>
      <c r="N195" s="221" t="s">
        <v>44</v>
      </c>
      <c r="O195" s="85"/>
      <c r="P195" s="222">
        <f>O195*H195</f>
        <v>0</v>
      </c>
      <c r="Q195" s="222">
        <v>0</v>
      </c>
      <c r="R195" s="222">
        <f>Q195*H195</f>
        <v>0</v>
      </c>
      <c r="S195" s="222">
        <v>0</v>
      </c>
      <c r="T195" s="223">
        <f>S195*H195</f>
        <v>0</v>
      </c>
      <c r="U195" s="39"/>
      <c r="V195" s="39"/>
      <c r="W195" s="39"/>
      <c r="X195" s="39"/>
      <c r="Y195" s="39"/>
      <c r="Z195" s="39"/>
      <c r="AA195" s="39"/>
      <c r="AB195" s="39"/>
      <c r="AC195" s="39"/>
      <c r="AD195" s="39"/>
      <c r="AE195" s="39"/>
      <c r="AR195" s="224" t="s">
        <v>264</v>
      </c>
      <c r="AT195" s="224" t="s">
        <v>247</v>
      </c>
      <c r="AU195" s="224" t="s">
        <v>82</v>
      </c>
      <c r="AY195" s="18" t="s">
        <v>244</v>
      </c>
      <c r="BE195" s="225">
        <f>IF(N195="základní",J195,0)</f>
        <v>0</v>
      </c>
      <c r="BF195" s="225">
        <f>IF(N195="snížená",J195,0)</f>
        <v>0</v>
      </c>
      <c r="BG195" s="225">
        <f>IF(N195="zákl. přenesená",J195,0)</f>
        <v>0</v>
      </c>
      <c r="BH195" s="225">
        <f>IF(N195="sníž. přenesená",J195,0)</f>
        <v>0</v>
      </c>
      <c r="BI195" s="225">
        <f>IF(N195="nulová",J195,0)</f>
        <v>0</v>
      </c>
      <c r="BJ195" s="18" t="s">
        <v>80</v>
      </c>
      <c r="BK195" s="225">
        <f>ROUND(I195*H195,2)</f>
        <v>0</v>
      </c>
      <c r="BL195" s="18" t="s">
        <v>264</v>
      </c>
      <c r="BM195" s="224" t="s">
        <v>919</v>
      </c>
    </row>
    <row r="196" s="2" customFormat="1" ht="44.25" customHeight="1">
      <c r="A196" s="39"/>
      <c r="B196" s="40"/>
      <c r="C196" s="213" t="s">
        <v>574</v>
      </c>
      <c r="D196" s="213" t="s">
        <v>247</v>
      </c>
      <c r="E196" s="214" t="s">
        <v>920</v>
      </c>
      <c r="F196" s="215" t="s">
        <v>921</v>
      </c>
      <c r="G196" s="216" t="s">
        <v>258</v>
      </c>
      <c r="H196" s="217">
        <v>15</v>
      </c>
      <c r="I196" s="218"/>
      <c r="J196" s="219">
        <f>ROUND(I196*H196,2)</f>
        <v>0</v>
      </c>
      <c r="K196" s="215" t="s">
        <v>359</v>
      </c>
      <c r="L196" s="45"/>
      <c r="M196" s="220" t="s">
        <v>19</v>
      </c>
      <c r="N196" s="221" t="s">
        <v>44</v>
      </c>
      <c r="O196" s="85"/>
      <c r="P196" s="222">
        <f>O196*H196</f>
        <v>0</v>
      </c>
      <c r="Q196" s="222">
        <v>0</v>
      </c>
      <c r="R196" s="222">
        <f>Q196*H196</f>
        <v>0</v>
      </c>
      <c r="S196" s="222">
        <v>0</v>
      </c>
      <c r="T196" s="223">
        <f>S196*H196</f>
        <v>0</v>
      </c>
      <c r="U196" s="39"/>
      <c r="V196" s="39"/>
      <c r="W196" s="39"/>
      <c r="X196" s="39"/>
      <c r="Y196" s="39"/>
      <c r="Z196" s="39"/>
      <c r="AA196" s="39"/>
      <c r="AB196" s="39"/>
      <c r="AC196" s="39"/>
      <c r="AD196" s="39"/>
      <c r="AE196" s="39"/>
      <c r="AR196" s="224" t="s">
        <v>391</v>
      </c>
      <c r="AT196" s="224" t="s">
        <v>247</v>
      </c>
      <c r="AU196" s="224" t="s">
        <v>82</v>
      </c>
      <c r="AY196" s="18" t="s">
        <v>244</v>
      </c>
      <c r="BE196" s="225">
        <f>IF(N196="základní",J196,0)</f>
        <v>0</v>
      </c>
      <c r="BF196" s="225">
        <f>IF(N196="snížená",J196,0)</f>
        <v>0</v>
      </c>
      <c r="BG196" s="225">
        <f>IF(N196="zákl. přenesená",J196,0)</f>
        <v>0</v>
      </c>
      <c r="BH196" s="225">
        <f>IF(N196="sníž. přenesená",J196,0)</f>
        <v>0</v>
      </c>
      <c r="BI196" s="225">
        <f>IF(N196="nulová",J196,0)</f>
        <v>0</v>
      </c>
      <c r="BJ196" s="18" t="s">
        <v>80</v>
      </c>
      <c r="BK196" s="225">
        <f>ROUND(I196*H196,2)</f>
        <v>0</v>
      </c>
      <c r="BL196" s="18" t="s">
        <v>391</v>
      </c>
      <c r="BM196" s="224" t="s">
        <v>922</v>
      </c>
    </row>
    <row r="197" s="2" customFormat="1" ht="33" customHeight="1">
      <c r="A197" s="39"/>
      <c r="B197" s="40"/>
      <c r="C197" s="231" t="s">
        <v>578</v>
      </c>
      <c r="D197" s="231" t="s">
        <v>241</v>
      </c>
      <c r="E197" s="232" t="s">
        <v>923</v>
      </c>
      <c r="F197" s="233" t="s">
        <v>924</v>
      </c>
      <c r="G197" s="234" t="s">
        <v>258</v>
      </c>
      <c r="H197" s="235">
        <v>5</v>
      </c>
      <c r="I197" s="236"/>
      <c r="J197" s="237">
        <f>ROUND(I197*H197,2)</f>
        <v>0</v>
      </c>
      <c r="K197" s="233" t="s">
        <v>359</v>
      </c>
      <c r="L197" s="238"/>
      <c r="M197" s="239" t="s">
        <v>19</v>
      </c>
      <c r="N197" s="240" t="s">
        <v>44</v>
      </c>
      <c r="O197" s="85"/>
      <c r="P197" s="222">
        <f>O197*H197</f>
        <v>0</v>
      </c>
      <c r="Q197" s="222">
        <v>0</v>
      </c>
      <c r="R197" s="222">
        <f>Q197*H197</f>
        <v>0</v>
      </c>
      <c r="S197" s="222">
        <v>0</v>
      </c>
      <c r="T197" s="223">
        <f>S197*H197</f>
        <v>0</v>
      </c>
      <c r="U197" s="39"/>
      <c r="V197" s="39"/>
      <c r="W197" s="39"/>
      <c r="X197" s="39"/>
      <c r="Y197" s="39"/>
      <c r="Z197" s="39"/>
      <c r="AA197" s="39"/>
      <c r="AB197" s="39"/>
      <c r="AC197" s="39"/>
      <c r="AD197" s="39"/>
      <c r="AE197" s="39"/>
      <c r="AR197" s="224" t="s">
        <v>364</v>
      </c>
      <c r="AT197" s="224" t="s">
        <v>241</v>
      </c>
      <c r="AU197" s="224" t="s">
        <v>82</v>
      </c>
      <c r="AY197" s="18" t="s">
        <v>244</v>
      </c>
      <c r="BE197" s="225">
        <f>IF(N197="základní",J197,0)</f>
        <v>0</v>
      </c>
      <c r="BF197" s="225">
        <f>IF(N197="snížená",J197,0)</f>
        <v>0</v>
      </c>
      <c r="BG197" s="225">
        <f>IF(N197="zákl. přenesená",J197,0)</f>
        <v>0</v>
      </c>
      <c r="BH197" s="225">
        <f>IF(N197="sníž. přenesená",J197,0)</f>
        <v>0</v>
      </c>
      <c r="BI197" s="225">
        <f>IF(N197="nulová",J197,0)</f>
        <v>0</v>
      </c>
      <c r="BJ197" s="18" t="s">
        <v>80</v>
      </c>
      <c r="BK197" s="225">
        <f>ROUND(I197*H197,2)</f>
        <v>0</v>
      </c>
      <c r="BL197" s="18" t="s">
        <v>279</v>
      </c>
      <c r="BM197" s="224" t="s">
        <v>925</v>
      </c>
    </row>
    <row r="198" s="2" customFormat="1">
      <c r="A198" s="39"/>
      <c r="B198" s="40"/>
      <c r="C198" s="41"/>
      <c r="D198" s="241" t="s">
        <v>282</v>
      </c>
      <c r="E198" s="41"/>
      <c r="F198" s="242" t="s">
        <v>926</v>
      </c>
      <c r="G198" s="41"/>
      <c r="H198" s="41"/>
      <c r="I198" s="228"/>
      <c r="J198" s="41"/>
      <c r="K198" s="41"/>
      <c r="L198" s="45"/>
      <c r="M198" s="229"/>
      <c r="N198" s="230"/>
      <c r="O198" s="85"/>
      <c r="P198" s="85"/>
      <c r="Q198" s="85"/>
      <c r="R198" s="85"/>
      <c r="S198" s="85"/>
      <c r="T198" s="86"/>
      <c r="U198" s="39"/>
      <c r="V198" s="39"/>
      <c r="W198" s="39"/>
      <c r="X198" s="39"/>
      <c r="Y198" s="39"/>
      <c r="Z198" s="39"/>
      <c r="AA198" s="39"/>
      <c r="AB198" s="39"/>
      <c r="AC198" s="39"/>
      <c r="AD198" s="39"/>
      <c r="AE198" s="39"/>
      <c r="AT198" s="18" t="s">
        <v>282</v>
      </c>
      <c r="AU198" s="18" t="s">
        <v>82</v>
      </c>
    </row>
    <row r="199" s="2" customFormat="1" ht="33" customHeight="1">
      <c r="A199" s="39"/>
      <c r="B199" s="40"/>
      <c r="C199" s="213" t="s">
        <v>582</v>
      </c>
      <c r="D199" s="213" t="s">
        <v>247</v>
      </c>
      <c r="E199" s="214" t="s">
        <v>927</v>
      </c>
      <c r="F199" s="215" t="s">
        <v>928</v>
      </c>
      <c r="G199" s="216" t="s">
        <v>258</v>
      </c>
      <c r="H199" s="217">
        <v>5</v>
      </c>
      <c r="I199" s="218"/>
      <c r="J199" s="219">
        <f>ROUND(I199*H199,2)</f>
        <v>0</v>
      </c>
      <c r="K199" s="215" t="s">
        <v>359</v>
      </c>
      <c r="L199" s="45"/>
      <c r="M199" s="220" t="s">
        <v>19</v>
      </c>
      <c r="N199" s="221" t="s">
        <v>44</v>
      </c>
      <c r="O199" s="85"/>
      <c r="P199" s="222">
        <f>O199*H199</f>
        <v>0</v>
      </c>
      <c r="Q199" s="222">
        <v>0</v>
      </c>
      <c r="R199" s="222">
        <f>Q199*H199</f>
        <v>0</v>
      </c>
      <c r="S199" s="222">
        <v>0</v>
      </c>
      <c r="T199" s="223">
        <f>S199*H199</f>
        <v>0</v>
      </c>
      <c r="U199" s="39"/>
      <c r="V199" s="39"/>
      <c r="W199" s="39"/>
      <c r="X199" s="39"/>
      <c r="Y199" s="39"/>
      <c r="Z199" s="39"/>
      <c r="AA199" s="39"/>
      <c r="AB199" s="39"/>
      <c r="AC199" s="39"/>
      <c r="AD199" s="39"/>
      <c r="AE199" s="39"/>
      <c r="AR199" s="224" t="s">
        <v>252</v>
      </c>
      <c r="AT199" s="224" t="s">
        <v>247</v>
      </c>
      <c r="AU199" s="224" t="s">
        <v>82</v>
      </c>
      <c r="AY199" s="18" t="s">
        <v>244</v>
      </c>
      <c r="BE199" s="225">
        <f>IF(N199="základní",J199,0)</f>
        <v>0</v>
      </c>
      <c r="BF199" s="225">
        <f>IF(N199="snížená",J199,0)</f>
        <v>0</v>
      </c>
      <c r="BG199" s="225">
        <f>IF(N199="zákl. přenesená",J199,0)</f>
        <v>0</v>
      </c>
      <c r="BH199" s="225">
        <f>IF(N199="sníž. přenesená",J199,0)</f>
        <v>0</v>
      </c>
      <c r="BI199" s="225">
        <f>IF(N199="nulová",J199,0)</f>
        <v>0</v>
      </c>
      <c r="BJ199" s="18" t="s">
        <v>80</v>
      </c>
      <c r="BK199" s="225">
        <f>ROUND(I199*H199,2)</f>
        <v>0</v>
      </c>
      <c r="BL199" s="18" t="s">
        <v>252</v>
      </c>
      <c r="BM199" s="224" t="s">
        <v>929</v>
      </c>
    </row>
    <row r="200" s="12" customFormat="1" ht="25.92" customHeight="1">
      <c r="A200" s="12"/>
      <c r="B200" s="197"/>
      <c r="C200" s="198"/>
      <c r="D200" s="199" t="s">
        <v>72</v>
      </c>
      <c r="E200" s="200" t="s">
        <v>88</v>
      </c>
      <c r="F200" s="200" t="s">
        <v>415</v>
      </c>
      <c r="G200" s="198"/>
      <c r="H200" s="198"/>
      <c r="I200" s="201"/>
      <c r="J200" s="202">
        <f>BK200</f>
        <v>0</v>
      </c>
      <c r="K200" s="198"/>
      <c r="L200" s="203"/>
      <c r="M200" s="204"/>
      <c r="N200" s="205"/>
      <c r="O200" s="205"/>
      <c r="P200" s="206">
        <f>P201+SUM(P202:P216)+P276+P289+P308+P316+P326</f>
        <v>0</v>
      </c>
      <c r="Q200" s="205"/>
      <c r="R200" s="206">
        <f>R201+SUM(R202:R216)+R276+R289+R308+R316+R326</f>
        <v>0</v>
      </c>
      <c r="S200" s="205"/>
      <c r="T200" s="207">
        <f>T201+SUM(T202:T216)+T276+T289+T308+T316+T326</f>
        <v>0</v>
      </c>
      <c r="U200" s="12"/>
      <c r="V200" s="12"/>
      <c r="W200" s="12"/>
      <c r="X200" s="12"/>
      <c r="Y200" s="12"/>
      <c r="Z200" s="12"/>
      <c r="AA200" s="12"/>
      <c r="AB200" s="12"/>
      <c r="AC200" s="12"/>
      <c r="AD200" s="12"/>
      <c r="AE200" s="12"/>
      <c r="AR200" s="208" t="s">
        <v>80</v>
      </c>
      <c r="AT200" s="209" t="s">
        <v>72</v>
      </c>
      <c r="AU200" s="209" t="s">
        <v>73</v>
      </c>
      <c r="AY200" s="208" t="s">
        <v>244</v>
      </c>
      <c r="BK200" s="210">
        <f>BK201+SUM(BK202:BK216)+BK276+BK289+BK308+BK316+BK326</f>
        <v>0</v>
      </c>
    </row>
    <row r="201" s="2" customFormat="1" ht="16.5" customHeight="1">
      <c r="A201" s="39"/>
      <c r="B201" s="40"/>
      <c r="C201" s="231" t="s">
        <v>586</v>
      </c>
      <c r="D201" s="231" t="s">
        <v>241</v>
      </c>
      <c r="E201" s="232" t="s">
        <v>930</v>
      </c>
      <c r="F201" s="233" t="s">
        <v>931</v>
      </c>
      <c r="G201" s="234" t="s">
        <v>258</v>
      </c>
      <c r="H201" s="235">
        <v>1</v>
      </c>
      <c r="I201" s="236"/>
      <c r="J201" s="237">
        <f>ROUND(I201*H201,2)</f>
        <v>0</v>
      </c>
      <c r="K201" s="233" t="s">
        <v>359</v>
      </c>
      <c r="L201" s="238"/>
      <c r="M201" s="239" t="s">
        <v>19</v>
      </c>
      <c r="N201" s="240" t="s">
        <v>44</v>
      </c>
      <c r="O201" s="85"/>
      <c r="P201" s="222">
        <f>O201*H201</f>
        <v>0</v>
      </c>
      <c r="Q201" s="222">
        <v>0</v>
      </c>
      <c r="R201" s="222">
        <f>Q201*H201</f>
        <v>0</v>
      </c>
      <c r="S201" s="222">
        <v>0</v>
      </c>
      <c r="T201" s="223">
        <f>S201*H201</f>
        <v>0</v>
      </c>
      <c r="U201" s="39"/>
      <c r="V201" s="39"/>
      <c r="W201" s="39"/>
      <c r="X201" s="39"/>
      <c r="Y201" s="39"/>
      <c r="Z201" s="39"/>
      <c r="AA201" s="39"/>
      <c r="AB201" s="39"/>
      <c r="AC201" s="39"/>
      <c r="AD201" s="39"/>
      <c r="AE201" s="39"/>
      <c r="AR201" s="224" t="s">
        <v>440</v>
      </c>
      <c r="AT201" s="224" t="s">
        <v>241</v>
      </c>
      <c r="AU201" s="224" t="s">
        <v>80</v>
      </c>
      <c r="AY201" s="18" t="s">
        <v>244</v>
      </c>
      <c r="BE201" s="225">
        <f>IF(N201="základní",J201,0)</f>
        <v>0</v>
      </c>
      <c r="BF201" s="225">
        <f>IF(N201="snížená",J201,0)</f>
        <v>0</v>
      </c>
      <c r="BG201" s="225">
        <f>IF(N201="zákl. přenesená",J201,0)</f>
        <v>0</v>
      </c>
      <c r="BH201" s="225">
        <f>IF(N201="sníž. přenesená",J201,0)</f>
        <v>0</v>
      </c>
      <c r="BI201" s="225">
        <f>IF(N201="nulová",J201,0)</f>
        <v>0</v>
      </c>
      <c r="BJ201" s="18" t="s">
        <v>80</v>
      </c>
      <c r="BK201" s="225">
        <f>ROUND(I201*H201,2)</f>
        <v>0</v>
      </c>
      <c r="BL201" s="18" t="s">
        <v>440</v>
      </c>
      <c r="BM201" s="224" t="s">
        <v>932</v>
      </c>
    </row>
    <row r="202" s="2" customFormat="1" ht="49.05" customHeight="1">
      <c r="A202" s="39"/>
      <c r="B202" s="40"/>
      <c r="C202" s="213" t="s">
        <v>590</v>
      </c>
      <c r="D202" s="213" t="s">
        <v>247</v>
      </c>
      <c r="E202" s="214" t="s">
        <v>933</v>
      </c>
      <c r="F202" s="215" t="s">
        <v>934</v>
      </c>
      <c r="G202" s="216" t="s">
        <v>258</v>
      </c>
      <c r="H202" s="217">
        <v>1</v>
      </c>
      <c r="I202" s="218"/>
      <c r="J202" s="219">
        <f>ROUND(I202*H202,2)</f>
        <v>0</v>
      </c>
      <c r="K202" s="215" t="s">
        <v>359</v>
      </c>
      <c r="L202" s="45"/>
      <c r="M202" s="220" t="s">
        <v>19</v>
      </c>
      <c r="N202" s="221" t="s">
        <v>44</v>
      </c>
      <c r="O202" s="85"/>
      <c r="P202" s="222">
        <f>O202*H202</f>
        <v>0</v>
      </c>
      <c r="Q202" s="222">
        <v>0</v>
      </c>
      <c r="R202" s="222">
        <f>Q202*H202</f>
        <v>0</v>
      </c>
      <c r="S202" s="222">
        <v>0</v>
      </c>
      <c r="T202" s="223">
        <f>S202*H202</f>
        <v>0</v>
      </c>
      <c r="U202" s="39"/>
      <c r="V202" s="39"/>
      <c r="W202" s="39"/>
      <c r="X202" s="39"/>
      <c r="Y202" s="39"/>
      <c r="Z202" s="39"/>
      <c r="AA202" s="39"/>
      <c r="AB202" s="39"/>
      <c r="AC202" s="39"/>
      <c r="AD202" s="39"/>
      <c r="AE202" s="39"/>
      <c r="AR202" s="224" t="s">
        <v>264</v>
      </c>
      <c r="AT202" s="224" t="s">
        <v>247</v>
      </c>
      <c r="AU202" s="224" t="s">
        <v>80</v>
      </c>
      <c r="AY202" s="18" t="s">
        <v>244</v>
      </c>
      <c r="BE202" s="225">
        <f>IF(N202="základní",J202,0)</f>
        <v>0</v>
      </c>
      <c r="BF202" s="225">
        <f>IF(N202="snížená",J202,0)</f>
        <v>0</v>
      </c>
      <c r="BG202" s="225">
        <f>IF(N202="zákl. přenesená",J202,0)</f>
        <v>0</v>
      </c>
      <c r="BH202" s="225">
        <f>IF(N202="sníž. přenesená",J202,0)</f>
        <v>0</v>
      </c>
      <c r="BI202" s="225">
        <f>IF(N202="nulová",J202,0)</f>
        <v>0</v>
      </c>
      <c r="BJ202" s="18" t="s">
        <v>80</v>
      </c>
      <c r="BK202" s="225">
        <f>ROUND(I202*H202,2)</f>
        <v>0</v>
      </c>
      <c r="BL202" s="18" t="s">
        <v>264</v>
      </c>
      <c r="BM202" s="224" t="s">
        <v>935</v>
      </c>
    </row>
    <row r="203" s="2" customFormat="1" ht="16.5" customHeight="1">
      <c r="A203" s="39"/>
      <c r="B203" s="40"/>
      <c r="C203" s="231" t="s">
        <v>594</v>
      </c>
      <c r="D203" s="231" t="s">
        <v>241</v>
      </c>
      <c r="E203" s="232" t="s">
        <v>936</v>
      </c>
      <c r="F203" s="233" t="s">
        <v>937</v>
      </c>
      <c r="G203" s="234" t="s">
        <v>250</v>
      </c>
      <c r="H203" s="235">
        <v>50</v>
      </c>
      <c r="I203" s="236"/>
      <c r="J203" s="237">
        <f>ROUND(I203*H203,2)</f>
        <v>0</v>
      </c>
      <c r="K203" s="233" t="s">
        <v>359</v>
      </c>
      <c r="L203" s="238"/>
      <c r="M203" s="239" t="s">
        <v>19</v>
      </c>
      <c r="N203" s="240" t="s">
        <v>44</v>
      </c>
      <c r="O203" s="85"/>
      <c r="P203" s="222">
        <f>O203*H203</f>
        <v>0</v>
      </c>
      <c r="Q203" s="222">
        <v>0</v>
      </c>
      <c r="R203" s="222">
        <f>Q203*H203</f>
        <v>0</v>
      </c>
      <c r="S203" s="222">
        <v>0</v>
      </c>
      <c r="T203" s="223">
        <f>S203*H203</f>
        <v>0</v>
      </c>
      <c r="U203" s="39"/>
      <c r="V203" s="39"/>
      <c r="W203" s="39"/>
      <c r="X203" s="39"/>
      <c r="Y203" s="39"/>
      <c r="Z203" s="39"/>
      <c r="AA203" s="39"/>
      <c r="AB203" s="39"/>
      <c r="AC203" s="39"/>
      <c r="AD203" s="39"/>
      <c r="AE203" s="39"/>
      <c r="AR203" s="224" t="s">
        <v>364</v>
      </c>
      <c r="AT203" s="224" t="s">
        <v>241</v>
      </c>
      <c r="AU203" s="224" t="s">
        <v>80</v>
      </c>
      <c r="AY203" s="18" t="s">
        <v>244</v>
      </c>
      <c r="BE203" s="225">
        <f>IF(N203="základní",J203,0)</f>
        <v>0</v>
      </c>
      <c r="BF203" s="225">
        <f>IF(N203="snížená",J203,0)</f>
        <v>0</v>
      </c>
      <c r="BG203" s="225">
        <f>IF(N203="zákl. přenesená",J203,0)</f>
        <v>0</v>
      </c>
      <c r="BH203" s="225">
        <f>IF(N203="sníž. přenesená",J203,0)</f>
        <v>0</v>
      </c>
      <c r="BI203" s="225">
        <f>IF(N203="nulová",J203,0)</f>
        <v>0</v>
      </c>
      <c r="BJ203" s="18" t="s">
        <v>80</v>
      </c>
      <c r="BK203" s="225">
        <f>ROUND(I203*H203,2)</f>
        <v>0</v>
      </c>
      <c r="BL203" s="18" t="s">
        <v>279</v>
      </c>
      <c r="BM203" s="224" t="s">
        <v>938</v>
      </c>
    </row>
    <row r="204" s="2" customFormat="1" ht="16.5" customHeight="1">
      <c r="A204" s="39"/>
      <c r="B204" s="40"/>
      <c r="C204" s="231" t="s">
        <v>598</v>
      </c>
      <c r="D204" s="231" t="s">
        <v>241</v>
      </c>
      <c r="E204" s="232" t="s">
        <v>939</v>
      </c>
      <c r="F204" s="233" t="s">
        <v>940</v>
      </c>
      <c r="G204" s="234" t="s">
        <v>250</v>
      </c>
      <c r="H204" s="235">
        <v>50</v>
      </c>
      <c r="I204" s="236"/>
      <c r="J204" s="237">
        <f>ROUND(I204*H204,2)</f>
        <v>0</v>
      </c>
      <c r="K204" s="233" t="s">
        <v>359</v>
      </c>
      <c r="L204" s="238"/>
      <c r="M204" s="239" t="s">
        <v>19</v>
      </c>
      <c r="N204" s="240" t="s">
        <v>44</v>
      </c>
      <c r="O204" s="85"/>
      <c r="P204" s="222">
        <f>O204*H204</f>
        <v>0</v>
      </c>
      <c r="Q204" s="222">
        <v>0</v>
      </c>
      <c r="R204" s="222">
        <f>Q204*H204</f>
        <v>0</v>
      </c>
      <c r="S204" s="222">
        <v>0</v>
      </c>
      <c r="T204" s="223">
        <f>S204*H204</f>
        <v>0</v>
      </c>
      <c r="U204" s="39"/>
      <c r="V204" s="39"/>
      <c r="W204" s="39"/>
      <c r="X204" s="39"/>
      <c r="Y204" s="39"/>
      <c r="Z204" s="39"/>
      <c r="AA204" s="39"/>
      <c r="AB204" s="39"/>
      <c r="AC204" s="39"/>
      <c r="AD204" s="39"/>
      <c r="AE204" s="39"/>
      <c r="AR204" s="224" t="s">
        <v>364</v>
      </c>
      <c r="AT204" s="224" t="s">
        <v>241</v>
      </c>
      <c r="AU204" s="224" t="s">
        <v>80</v>
      </c>
      <c r="AY204" s="18" t="s">
        <v>244</v>
      </c>
      <c r="BE204" s="225">
        <f>IF(N204="základní",J204,0)</f>
        <v>0</v>
      </c>
      <c r="BF204" s="225">
        <f>IF(N204="snížená",J204,0)</f>
        <v>0</v>
      </c>
      <c r="BG204" s="225">
        <f>IF(N204="zákl. přenesená",J204,0)</f>
        <v>0</v>
      </c>
      <c r="BH204" s="225">
        <f>IF(N204="sníž. přenesená",J204,0)</f>
        <v>0</v>
      </c>
      <c r="BI204" s="225">
        <f>IF(N204="nulová",J204,0)</f>
        <v>0</v>
      </c>
      <c r="BJ204" s="18" t="s">
        <v>80</v>
      </c>
      <c r="BK204" s="225">
        <f>ROUND(I204*H204,2)</f>
        <v>0</v>
      </c>
      <c r="BL204" s="18" t="s">
        <v>279</v>
      </c>
      <c r="BM204" s="224" t="s">
        <v>941</v>
      </c>
    </row>
    <row r="205" s="2" customFormat="1" ht="16.5" customHeight="1">
      <c r="A205" s="39"/>
      <c r="B205" s="40"/>
      <c r="C205" s="231" t="s">
        <v>602</v>
      </c>
      <c r="D205" s="231" t="s">
        <v>241</v>
      </c>
      <c r="E205" s="232" t="s">
        <v>942</v>
      </c>
      <c r="F205" s="233" t="s">
        <v>943</v>
      </c>
      <c r="G205" s="234" t="s">
        <v>258</v>
      </c>
      <c r="H205" s="235">
        <v>4</v>
      </c>
      <c r="I205" s="236"/>
      <c r="J205" s="237">
        <f>ROUND(I205*H205,2)</f>
        <v>0</v>
      </c>
      <c r="K205" s="233" t="s">
        <v>359</v>
      </c>
      <c r="L205" s="238"/>
      <c r="M205" s="239" t="s">
        <v>19</v>
      </c>
      <c r="N205" s="240" t="s">
        <v>44</v>
      </c>
      <c r="O205" s="85"/>
      <c r="P205" s="222">
        <f>O205*H205</f>
        <v>0</v>
      </c>
      <c r="Q205" s="222">
        <v>0</v>
      </c>
      <c r="R205" s="222">
        <f>Q205*H205</f>
        <v>0</v>
      </c>
      <c r="S205" s="222">
        <v>0</v>
      </c>
      <c r="T205" s="223">
        <f>S205*H205</f>
        <v>0</v>
      </c>
      <c r="U205" s="39"/>
      <c r="V205" s="39"/>
      <c r="W205" s="39"/>
      <c r="X205" s="39"/>
      <c r="Y205" s="39"/>
      <c r="Z205" s="39"/>
      <c r="AA205" s="39"/>
      <c r="AB205" s="39"/>
      <c r="AC205" s="39"/>
      <c r="AD205" s="39"/>
      <c r="AE205" s="39"/>
      <c r="AR205" s="224" t="s">
        <v>364</v>
      </c>
      <c r="AT205" s="224" t="s">
        <v>241</v>
      </c>
      <c r="AU205" s="224" t="s">
        <v>80</v>
      </c>
      <c r="AY205" s="18" t="s">
        <v>244</v>
      </c>
      <c r="BE205" s="225">
        <f>IF(N205="základní",J205,0)</f>
        <v>0</v>
      </c>
      <c r="BF205" s="225">
        <f>IF(N205="snížená",J205,0)</f>
        <v>0</v>
      </c>
      <c r="BG205" s="225">
        <f>IF(N205="zákl. přenesená",J205,0)</f>
        <v>0</v>
      </c>
      <c r="BH205" s="225">
        <f>IF(N205="sníž. přenesená",J205,0)</f>
        <v>0</v>
      </c>
      <c r="BI205" s="225">
        <f>IF(N205="nulová",J205,0)</f>
        <v>0</v>
      </c>
      <c r="BJ205" s="18" t="s">
        <v>80</v>
      </c>
      <c r="BK205" s="225">
        <f>ROUND(I205*H205,2)</f>
        <v>0</v>
      </c>
      <c r="BL205" s="18" t="s">
        <v>279</v>
      </c>
      <c r="BM205" s="224" t="s">
        <v>944</v>
      </c>
    </row>
    <row r="206" s="2" customFormat="1" ht="16.5" customHeight="1">
      <c r="A206" s="39"/>
      <c r="B206" s="40"/>
      <c r="C206" s="231" t="s">
        <v>608</v>
      </c>
      <c r="D206" s="231" t="s">
        <v>241</v>
      </c>
      <c r="E206" s="232" t="s">
        <v>945</v>
      </c>
      <c r="F206" s="233" t="s">
        <v>946</v>
      </c>
      <c r="G206" s="234" t="s">
        <v>258</v>
      </c>
      <c r="H206" s="235">
        <v>4</v>
      </c>
      <c r="I206" s="236"/>
      <c r="J206" s="237">
        <f>ROUND(I206*H206,2)</f>
        <v>0</v>
      </c>
      <c r="K206" s="233" t="s">
        <v>359</v>
      </c>
      <c r="L206" s="238"/>
      <c r="M206" s="239" t="s">
        <v>19</v>
      </c>
      <c r="N206" s="240" t="s">
        <v>44</v>
      </c>
      <c r="O206" s="85"/>
      <c r="P206" s="222">
        <f>O206*H206</f>
        <v>0</v>
      </c>
      <c r="Q206" s="222">
        <v>0</v>
      </c>
      <c r="R206" s="222">
        <f>Q206*H206</f>
        <v>0</v>
      </c>
      <c r="S206" s="222">
        <v>0</v>
      </c>
      <c r="T206" s="223">
        <f>S206*H206</f>
        <v>0</v>
      </c>
      <c r="U206" s="39"/>
      <c r="V206" s="39"/>
      <c r="W206" s="39"/>
      <c r="X206" s="39"/>
      <c r="Y206" s="39"/>
      <c r="Z206" s="39"/>
      <c r="AA206" s="39"/>
      <c r="AB206" s="39"/>
      <c r="AC206" s="39"/>
      <c r="AD206" s="39"/>
      <c r="AE206" s="39"/>
      <c r="AR206" s="224" t="s">
        <v>364</v>
      </c>
      <c r="AT206" s="224" t="s">
        <v>241</v>
      </c>
      <c r="AU206" s="224" t="s">
        <v>80</v>
      </c>
      <c r="AY206" s="18" t="s">
        <v>244</v>
      </c>
      <c r="BE206" s="225">
        <f>IF(N206="základní",J206,0)</f>
        <v>0</v>
      </c>
      <c r="BF206" s="225">
        <f>IF(N206="snížená",J206,0)</f>
        <v>0</v>
      </c>
      <c r="BG206" s="225">
        <f>IF(N206="zákl. přenesená",J206,0)</f>
        <v>0</v>
      </c>
      <c r="BH206" s="225">
        <f>IF(N206="sníž. přenesená",J206,0)</f>
        <v>0</v>
      </c>
      <c r="BI206" s="225">
        <f>IF(N206="nulová",J206,0)</f>
        <v>0</v>
      </c>
      <c r="BJ206" s="18" t="s">
        <v>80</v>
      </c>
      <c r="BK206" s="225">
        <f>ROUND(I206*H206,2)</f>
        <v>0</v>
      </c>
      <c r="BL206" s="18" t="s">
        <v>279</v>
      </c>
      <c r="BM206" s="224" t="s">
        <v>947</v>
      </c>
    </row>
    <row r="207" s="2" customFormat="1" ht="44.25" customHeight="1">
      <c r="A207" s="39"/>
      <c r="B207" s="40"/>
      <c r="C207" s="213" t="s">
        <v>279</v>
      </c>
      <c r="D207" s="213" t="s">
        <v>247</v>
      </c>
      <c r="E207" s="214" t="s">
        <v>948</v>
      </c>
      <c r="F207" s="215" t="s">
        <v>949</v>
      </c>
      <c r="G207" s="216" t="s">
        <v>250</v>
      </c>
      <c r="H207" s="217">
        <v>100</v>
      </c>
      <c r="I207" s="218"/>
      <c r="J207" s="219">
        <f>ROUND(I207*H207,2)</f>
        <v>0</v>
      </c>
      <c r="K207" s="215" t="s">
        <v>359</v>
      </c>
      <c r="L207" s="45"/>
      <c r="M207" s="220" t="s">
        <v>19</v>
      </c>
      <c r="N207" s="221" t="s">
        <v>44</v>
      </c>
      <c r="O207" s="85"/>
      <c r="P207" s="222">
        <f>O207*H207</f>
        <v>0</v>
      </c>
      <c r="Q207" s="222">
        <v>0</v>
      </c>
      <c r="R207" s="222">
        <f>Q207*H207</f>
        <v>0</v>
      </c>
      <c r="S207" s="222">
        <v>0</v>
      </c>
      <c r="T207" s="223">
        <f>S207*H207</f>
        <v>0</v>
      </c>
      <c r="U207" s="39"/>
      <c r="V207" s="39"/>
      <c r="W207" s="39"/>
      <c r="X207" s="39"/>
      <c r="Y207" s="39"/>
      <c r="Z207" s="39"/>
      <c r="AA207" s="39"/>
      <c r="AB207" s="39"/>
      <c r="AC207" s="39"/>
      <c r="AD207" s="39"/>
      <c r="AE207" s="39"/>
      <c r="AR207" s="224" t="s">
        <v>264</v>
      </c>
      <c r="AT207" s="224" t="s">
        <v>247</v>
      </c>
      <c r="AU207" s="224" t="s">
        <v>80</v>
      </c>
      <c r="AY207" s="18" t="s">
        <v>244</v>
      </c>
      <c r="BE207" s="225">
        <f>IF(N207="základní",J207,0)</f>
        <v>0</v>
      </c>
      <c r="BF207" s="225">
        <f>IF(N207="snížená",J207,0)</f>
        <v>0</v>
      </c>
      <c r="BG207" s="225">
        <f>IF(N207="zákl. přenesená",J207,0)</f>
        <v>0</v>
      </c>
      <c r="BH207" s="225">
        <f>IF(N207="sníž. přenesená",J207,0)</f>
        <v>0</v>
      </c>
      <c r="BI207" s="225">
        <f>IF(N207="nulová",J207,0)</f>
        <v>0</v>
      </c>
      <c r="BJ207" s="18" t="s">
        <v>80</v>
      </c>
      <c r="BK207" s="225">
        <f>ROUND(I207*H207,2)</f>
        <v>0</v>
      </c>
      <c r="BL207" s="18" t="s">
        <v>264</v>
      </c>
      <c r="BM207" s="224" t="s">
        <v>950</v>
      </c>
    </row>
    <row r="208" s="2" customFormat="1" ht="24.15" customHeight="1">
      <c r="A208" s="39"/>
      <c r="B208" s="40"/>
      <c r="C208" s="213" t="s">
        <v>951</v>
      </c>
      <c r="D208" s="213" t="s">
        <v>247</v>
      </c>
      <c r="E208" s="214" t="s">
        <v>432</v>
      </c>
      <c r="F208" s="215" t="s">
        <v>433</v>
      </c>
      <c r="G208" s="216" t="s">
        <v>258</v>
      </c>
      <c r="H208" s="217">
        <v>2</v>
      </c>
      <c r="I208" s="218"/>
      <c r="J208" s="219">
        <f>ROUND(I208*H208,2)</f>
        <v>0</v>
      </c>
      <c r="K208" s="215" t="s">
        <v>359</v>
      </c>
      <c r="L208" s="45"/>
      <c r="M208" s="220" t="s">
        <v>19</v>
      </c>
      <c r="N208" s="221" t="s">
        <v>44</v>
      </c>
      <c r="O208" s="85"/>
      <c r="P208" s="222">
        <f>O208*H208</f>
        <v>0</v>
      </c>
      <c r="Q208" s="222">
        <v>0</v>
      </c>
      <c r="R208" s="222">
        <f>Q208*H208</f>
        <v>0</v>
      </c>
      <c r="S208" s="222">
        <v>0</v>
      </c>
      <c r="T208" s="223">
        <f>S208*H208</f>
        <v>0</v>
      </c>
      <c r="U208" s="39"/>
      <c r="V208" s="39"/>
      <c r="W208" s="39"/>
      <c r="X208" s="39"/>
      <c r="Y208" s="39"/>
      <c r="Z208" s="39"/>
      <c r="AA208" s="39"/>
      <c r="AB208" s="39"/>
      <c r="AC208" s="39"/>
      <c r="AD208" s="39"/>
      <c r="AE208" s="39"/>
      <c r="AR208" s="224" t="s">
        <v>252</v>
      </c>
      <c r="AT208" s="224" t="s">
        <v>247</v>
      </c>
      <c r="AU208" s="224" t="s">
        <v>80</v>
      </c>
      <c r="AY208" s="18" t="s">
        <v>244</v>
      </c>
      <c r="BE208" s="225">
        <f>IF(N208="základní",J208,0)</f>
        <v>0</v>
      </c>
      <c r="BF208" s="225">
        <f>IF(N208="snížená",J208,0)</f>
        <v>0</v>
      </c>
      <c r="BG208" s="225">
        <f>IF(N208="zákl. přenesená",J208,0)</f>
        <v>0</v>
      </c>
      <c r="BH208" s="225">
        <f>IF(N208="sníž. přenesená",J208,0)</f>
        <v>0</v>
      </c>
      <c r="BI208" s="225">
        <f>IF(N208="nulová",J208,0)</f>
        <v>0</v>
      </c>
      <c r="BJ208" s="18" t="s">
        <v>80</v>
      </c>
      <c r="BK208" s="225">
        <f>ROUND(I208*H208,2)</f>
        <v>0</v>
      </c>
      <c r="BL208" s="18" t="s">
        <v>252</v>
      </c>
      <c r="BM208" s="224" t="s">
        <v>952</v>
      </c>
    </row>
    <row r="209" s="2" customFormat="1" ht="16.5" customHeight="1">
      <c r="A209" s="39"/>
      <c r="B209" s="40"/>
      <c r="C209" s="231" t="s">
        <v>953</v>
      </c>
      <c r="D209" s="231" t="s">
        <v>241</v>
      </c>
      <c r="E209" s="232" t="s">
        <v>954</v>
      </c>
      <c r="F209" s="233" t="s">
        <v>955</v>
      </c>
      <c r="G209" s="234" t="s">
        <v>258</v>
      </c>
      <c r="H209" s="235">
        <v>2</v>
      </c>
      <c r="I209" s="236"/>
      <c r="J209" s="237">
        <f>ROUND(I209*H209,2)</f>
        <v>0</v>
      </c>
      <c r="K209" s="233" t="s">
        <v>359</v>
      </c>
      <c r="L209" s="238"/>
      <c r="M209" s="239" t="s">
        <v>19</v>
      </c>
      <c r="N209" s="240" t="s">
        <v>44</v>
      </c>
      <c r="O209" s="85"/>
      <c r="P209" s="222">
        <f>O209*H209</f>
        <v>0</v>
      </c>
      <c r="Q209" s="222">
        <v>0</v>
      </c>
      <c r="R209" s="222">
        <f>Q209*H209</f>
        <v>0</v>
      </c>
      <c r="S209" s="222">
        <v>0</v>
      </c>
      <c r="T209" s="223">
        <f>S209*H209</f>
        <v>0</v>
      </c>
      <c r="U209" s="39"/>
      <c r="V209" s="39"/>
      <c r="W209" s="39"/>
      <c r="X209" s="39"/>
      <c r="Y209" s="39"/>
      <c r="Z209" s="39"/>
      <c r="AA209" s="39"/>
      <c r="AB209" s="39"/>
      <c r="AC209" s="39"/>
      <c r="AD209" s="39"/>
      <c r="AE209" s="39"/>
      <c r="AR209" s="224" t="s">
        <v>440</v>
      </c>
      <c r="AT209" s="224" t="s">
        <v>241</v>
      </c>
      <c r="AU209" s="224" t="s">
        <v>80</v>
      </c>
      <c r="AY209" s="18" t="s">
        <v>244</v>
      </c>
      <c r="BE209" s="225">
        <f>IF(N209="základní",J209,0)</f>
        <v>0</v>
      </c>
      <c r="BF209" s="225">
        <f>IF(N209="snížená",J209,0)</f>
        <v>0</v>
      </c>
      <c r="BG209" s="225">
        <f>IF(N209="zákl. přenesená",J209,0)</f>
        <v>0</v>
      </c>
      <c r="BH209" s="225">
        <f>IF(N209="sníž. přenesená",J209,0)</f>
        <v>0</v>
      </c>
      <c r="BI209" s="225">
        <f>IF(N209="nulová",J209,0)</f>
        <v>0</v>
      </c>
      <c r="BJ209" s="18" t="s">
        <v>80</v>
      </c>
      <c r="BK209" s="225">
        <f>ROUND(I209*H209,2)</f>
        <v>0</v>
      </c>
      <c r="BL209" s="18" t="s">
        <v>440</v>
      </c>
      <c r="BM209" s="224" t="s">
        <v>956</v>
      </c>
    </row>
    <row r="210" s="2" customFormat="1" ht="49.05" customHeight="1">
      <c r="A210" s="39"/>
      <c r="B210" s="40"/>
      <c r="C210" s="213" t="s">
        <v>957</v>
      </c>
      <c r="D210" s="213" t="s">
        <v>247</v>
      </c>
      <c r="E210" s="214" t="s">
        <v>958</v>
      </c>
      <c r="F210" s="215" t="s">
        <v>959</v>
      </c>
      <c r="G210" s="216" t="s">
        <v>258</v>
      </c>
      <c r="H210" s="217">
        <v>2</v>
      </c>
      <c r="I210" s="218"/>
      <c r="J210" s="219">
        <f>ROUND(I210*H210,2)</f>
        <v>0</v>
      </c>
      <c r="K210" s="215" t="s">
        <v>359</v>
      </c>
      <c r="L210" s="45"/>
      <c r="M210" s="220" t="s">
        <v>19</v>
      </c>
      <c r="N210" s="221" t="s">
        <v>44</v>
      </c>
      <c r="O210" s="85"/>
      <c r="P210" s="222">
        <f>O210*H210</f>
        <v>0</v>
      </c>
      <c r="Q210" s="222">
        <v>0</v>
      </c>
      <c r="R210" s="222">
        <f>Q210*H210</f>
        <v>0</v>
      </c>
      <c r="S210" s="222">
        <v>0</v>
      </c>
      <c r="T210" s="223">
        <f>S210*H210</f>
        <v>0</v>
      </c>
      <c r="U210" s="39"/>
      <c r="V210" s="39"/>
      <c r="W210" s="39"/>
      <c r="X210" s="39"/>
      <c r="Y210" s="39"/>
      <c r="Z210" s="39"/>
      <c r="AA210" s="39"/>
      <c r="AB210" s="39"/>
      <c r="AC210" s="39"/>
      <c r="AD210" s="39"/>
      <c r="AE210" s="39"/>
      <c r="AR210" s="224" t="s">
        <v>264</v>
      </c>
      <c r="AT210" s="224" t="s">
        <v>247</v>
      </c>
      <c r="AU210" s="224" t="s">
        <v>80</v>
      </c>
      <c r="AY210" s="18" t="s">
        <v>244</v>
      </c>
      <c r="BE210" s="225">
        <f>IF(N210="základní",J210,0)</f>
        <v>0</v>
      </c>
      <c r="BF210" s="225">
        <f>IF(N210="snížená",J210,0)</f>
        <v>0</v>
      </c>
      <c r="BG210" s="225">
        <f>IF(N210="zákl. přenesená",J210,0)</f>
        <v>0</v>
      </c>
      <c r="BH210" s="225">
        <f>IF(N210="sníž. přenesená",J210,0)</f>
        <v>0</v>
      </c>
      <c r="BI210" s="225">
        <f>IF(N210="nulová",J210,0)</f>
        <v>0</v>
      </c>
      <c r="BJ210" s="18" t="s">
        <v>80</v>
      </c>
      <c r="BK210" s="225">
        <f>ROUND(I210*H210,2)</f>
        <v>0</v>
      </c>
      <c r="BL210" s="18" t="s">
        <v>264</v>
      </c>
      <c r="BM210" s="224" t="s">
        <v>960</v>
      </c>
    </row>
    <row r="211" s="2" customFormat="1" ht="16.5" customHeight="1">
      <c r="A211" s="39"/>
      <c r="B211" s="40"/>
      <c r="C211" s="231" t="s">
        <v>961</v>
      </c>
      <c r="D211" s="231" t="s">
        <v>241</v>
      </c>
      <c r="E211" s="232" t="s">
        <v>962</v>
      </c>
      <c r="F211" s="233" t="s">
        <v>963</v>
      </c>
      <c r="G211" s="234" t="s">
        <v>258</v>
      </c>
      <c r="H211" s="235">
        <v>1</v>
      </c>
      <c r="I211" s="236"/>
      <c r="J211" s="237">
        <f>ROUND(I211*H211,2)</f>
        <v>0</v>
      </c>
      <c r="K211" s="233" t="s">
        <v>359</v>
      </c>
      <c r="L211" s="238"/>
      <c r="M211" s="239" t="s">
        <v>19</v>
      </c>
      <c r="N211" s="240" t="s">
        <v>44</v>
      </c>
      <c r="O211" s="85"/>
      <c r="P211" s="222">
        <f>O211*H211</f>
        <v>0</v>
      </c>
      <c r="Q211" s="222">
        <v>0</v>
      </c>
      <c r="R211" s="222">
        <f>Q211*H211</f>
        <v>0</v>
      </c>
      <c r="S211" s="222">
        <v>0</v>
      </c>
      <c r="T211" s="223">
        <f>S211*H211</f>
        <v>0</v>
      </c>
      <c r="U211" s="39"/>
      <c r="V211" s="39"/>
      <c r="W211" s="39"/>
      <c r="X211" s="39"/>
      <c r="Y211" s="39"/>
      <c r="Z211" s="39"/>
      <c r="AA211" s="39"/>
      <c r="AB211" s="39"/>
      <c r="AC211" s="39"/>
      <c r="AD211" s="39"/>
      <c r="AE211" s="39"/>
      <c r="AR211" s="224" t="s">
        <v>440</v>
      </c>
      <c r="AT211" s="224" t="s">
        <v>241</v>
      </c>
      <c r="AU211" s="224" t="s">
        <v>80</v>
      </c>
      <c r="AY211" s="18" t="s">
        <v>244</v>
      </c>
      <c r="BE211" s="225">
        <f>IF(N211="základní",J211,0)</f>
        <v>0</v>
      </c>
      <c r="BF211" s="225">
        <f>IF(N211="snížená",J211,0)</f>
        <v>0</v>
      </c>
      <c r="BG211" s="225">
        <f>IF(N211="zákl. přenesená",J211,0)</f>
        <v>0</v>
      </c>
      <c r="BH211" s="225">
        <f>IF(N211="sníž. přenesená",J211,0)</f>
        <v>0</v>
      </c>
      <c r="BI211" s="225">
        <f>IF(N211="nulová",J211,0)</f>
        <v>0</v>
      </c>
      <c r="BJ211" s="18" t="s">
        <v>80</v>
      </c>
      <c r="BK211" s="225">
        <f>ROUND(I211*H211,2)</f>
        <v>0</v>
      </c>
      <c r="BL211" s="18" t="s">
        <v>440</v>
      </c>
      <c r="BM211" s="224" t="s">
        <v>964</v>
      </c>
    </row>
    <row r="212" s="2" customFormat="1" ht="37.8" customHeight="1">
      <c r="A212" s="39"/>
      <c r="B212" s="40"/>
      <c r="C212" s="213" t="s">
        <v>965</v>
      </c>
      <c r="D212" s="213" t="s">
        <v>247</v>
      </c>
      <c r="E212" s="214" t="s">
        <v>966</v>
      </c>
      <c r="F212" s="215" t="s">
        <v>967</v>
      </c>
      <c r="G212" s="216" t="s">
        <v>258</v>
      </c>
      <c r="H212" s="217">
        <v>1</v>
      </c>
      <c r="I212" s="218"/>
      <c r="J212" s="219">
        <f>ROUND(I212*H212,2)</f>
        <v>0</v>
      </c>
      <c r="K212" s="215" t="s">
        <v>359</v>
      </c>
      <c r="L212" s="45"/>
      <c r="M212" s="220" t="s">
        <v>19</v>
      </c>
      <c r="N212" s="221" t="s">
        <v>44</v>
      </c>
      <c r="O212" s="85"/>
      <c r="P212" s="222">
        <f>O212*H212</f>
        <v>0</v>
      </c>
      <c r="Q212" s="222">
        <v>0</v>
      </c>
      <c r="R212" s="222">
        <f>Q212*H212</f>
        <v>0</v>
      </c>
      <c r="S212" s="222">
        <v>0</v>
      </c>
      <c r="T212" s="223">
        <f>S212*H212</f>
        <v>0</v>
      </c>
      <c r="U212" s="39"/>
      <c r="V212" s="39"/>
      <c r="W212" s="39"/>
      <c r="X212" s="39"/>
      <c r="Y212" s="39"/>
      <c r="Z212" s="39"/>
      <c r="AA212" s="39"/>
      <c r="AB212" s="39"/>
      <c r="AC212" s="39"/>
      <c r="AD212" s="39"/>
      <c r="AE212" s="39"/>
      <c r="AR212" s="224" t="s">
        <v>264</v>
      </c>
      <c r="AT212" s="224" t="s">
        <v>247</v>
      </c>
      <c r="AU212" s="224" t="s">
        <v>80</v>
      </c>
      <c r="AY212" s="18" t="s">
        <v>244</v>
      </c>
      <c r="BE212" s="225">
        <f>IF(N212="základní",J212,0)</f>
        <v>0</v>
      </c>
      <c r="BF212" s="225">
        <f>IF(N212="snížená",J212,0)</f>
        <v>0</v>
      </c>
      <c r="BG212" s="225">
        <f>IF(N212="zákl. přenesená",J212,0)</f>
        <v>0</v>
      </c>
      <c r="BH212" s="225">
        <f>IF(N212="sníž. přenesená",J212,0)</f>
        <v>0</v>
      </c>
      <c r="BI212" s="225">
        <f>IF(N212="nulová",J212,0)</f>
        <v>0</v>
      </c>
      <c r="BJ212" s="18" t="s">
        <v>80</v>
      </c>
      <c r="BK212" s="225">
        <f>ROUND(I212*H212,2)</f>
        <v>0</v>
      </c>
      <c r="BL212" s="18" t="s">
        <v>264</v>
      </c>
      <c r="BM212" s="224" t="s">
        <v>968</v>
      </c>
    </row>
    <row r="213" s="2" customFormat="1" ht="16.5" customHeight="1">
      <c r="A213" s="39"/>
      <c r="B213" s="40"/>
      <c r="C213" s="231" t="s">
        <v>969</v>
      </c>
      <c r="D213" s="231" t="s">
        <v>241</v>
      </c>
      <c r="E213" s="232" t="s">
        <v>970</v>
      </c>
      <c r="F213" s="233" t="s">
        <v>971</v>
      </c>
      <c r="G213" s="234" t="s">
        <v>258</v>
      </c>
      <c r="H213" s="235">
        <v>1</v>
      </c>
      <c r="I213" s="236"/>
      <c r="J213" s="237">
        <f>ROUND(I213*H213,2)</f>
        <v>0</v>
      </c>
      <c r="K213" s="233" t="s">
        <v>359</v>
      </c>
      <c r="L213" s="238"/>
      <c r="M213" s="239" t="s">
        <v>19</v>
      </c>
      <c r="N213" s="240" t="s">
        <v>44</v>
      </c>
      <c r="O213" s="85"/>
      <c r="P213" s="222">
        <f>O213*H213</f>
        <v>0</v>
      </c>
      <c r="Q213" s="222">
        <v>0</v>
      </c>
      <c r="R213" s="222">
        <f>Q213*H213</f>
        <v>0</v>
      </c>
      <c r="S213" s="222">
        <v>0</v>
      </c>
      <c r="T213" s="223">
        <f>S213*H213</f>
        <v>0</v>
      </c>
      <c r="U213" s="39"/>
      <c r="V213" s="39"/>
      <c r="W213" s="39"/>
      <c r="X213" s="39"/>
      <c r="Y213" s="39"/>
      <c r="Z213" s="39"/>
      <c r="AA213" s="39"/>
      <c r="AB213" s="39"/>
      <c r="AC213" s="39"/>
      <c r="AD213" s="39"/>
      <c r="AE213" s="39"/>
      <c r="AR213" s="224" t="s">
        <v>364</v>
      </c>
      <c r="AT213" s="224" t="s">
        <v>241</v>
      </c>
      <c r="AU213" s="224" t="s">
        <v>80</v>
      </c>
      <c r="AY213" s="18" t="s">
        <v>244</v>
      </c>
      <c r="BE213" s="225">
        <f>IF(N213="základní",J213,0)</f>
        <v>0</v>
      </c>
      <c r="BF213" s="225">
        <f>IF(N213="snížená",J213,0)</f>
        <v>0</v>
      </c>
      <c r="BG213" s="225">
        <f>IF(N213="zákl. přenesená",J213,0)</f>
        <v>0</v>
      </c>
      <c r="BH213" s="225">
        <f>IF(N213="sníž. přenesená",J213,0)</f>
        <v>0</v>
      </c>
      <c r="BI213" s="225">
        <f>IF(N213="nulová",J213,0)</f>
        <v>0</v>
      </c>
      <c r="BJ213" s="18" t="s">
        <v>80</v>
      </c>
      <c r="BK213" s="225">
        <f>ROUND(I213*H213,2)</f>
        <v>0</v>
      </c>
      <c r="BL213" s="18" t="s">
        <v>279</v>
      </c>
      <c r="BM213" s="224" t="s">
        <v>972</v>
      </c>
    </row>
    <row r="214" s="2" customFormat="1" ht="16.5" customHeight="1">
      <c r="A214" s="39"/>
      <c r="B214" s="40"/>
      <c r="C214" s="231" t="s">
        <v>973</v>
      </c>
      <c r="D214" s="231" t="s">
        <v>241</v>
      </c>
      <c r="E214" s="232" t="s">
        <v>974</v>
      </c>
      <c r="F214" s="233" t="s">
        <v>975</v>
      </c>
      <c r="G214" s="234" t="s">
        <v>258</v>
      </c>
      <c r="H214" s="235">
        <v>6</v>
      </c>
      <c r="I214" s="236"/>
      <c r="J214" s="237">
        <f>ROUND(I214*H214,2)</f>
        <v>0</v>
      </c>
      <c r="K214" s="233" t="s">
        <v>359</v>
      </c>
      <c r="L214" s="238"/>
      <c r="M214" s="239" t="s">
        <v>19</v>
      </c>
      <c r="N214" s="240" t="s">
        <v>44</v>
      </c>
      <c r="O214" s="85"/>
      <c r="P214" s="222">
        <f>O214*H214</f>
        <v>0</v>
      </c>
      <c r="Q214" s="222">
        <v>0</v>
      </c>
      <c r="R214" s="222">
        <f>Q214*H214</f>
        <v>0</v>
      </c>
      <c r="S214" s="222">
        <v>0</v>
      </c>
      <c r="T214" s="223">
        <f>S214*H214</f>
        <v>0</v>
      </c>
      <c r="U214" s="39"/>
      <c r="V214" s="39"/>
      <c r="W214" s="39"/>
      <c r="X214" s="39"/>
      <c r="Y214" s="39"/>
      <c r="Z214" s="39"/>
      <c r="AA214" s="39"/>
      <c r="AB214" s="39"/>
      <c r="AC214" s="39"/>
      <c r="AD214" s="39"/>
      <c r="AE214" s="39"/>
      <c r="AR214" s="224" t="s">
        <v>364</v>
      </c>
      <c r="AT214" s="224" t="s">
        <v>241</v>
      </c>
      <c r="AU214" s="224" t="s">
        <v>80</v>
      </c>
      <c r="AY214" s="18" t="s">
        <v>244</v>
      </c>
      <c r="BE214" s="225">
        <f>IF(N214="základní",J214,0)</f>
        <v>0</v>
      </c>
      <c r="BF214" s="225">
        <f>IF(N214="snížená",J214,0)</f>
        <v>0</v>
      </c>
      <c r="BG214" s="225">
        <f>IF(N214="zákl. přenesená",J214,0)</f>
        <v>0</v>
      </c>
      <c r="BH214" s="225">
        <f>IF(N214="sníž. přenesená",J214,0)</f>
        <v>0</v>
      </c>
      <c r="BI214" s="225">
        <f>IF(N214="nulová",J214,0)</f>
        <v>0</v>
      </c>
      <c r="BJ214" s="18" t="s">
        <v>80</v>
      </c>
      <c r="BK214" s="225">
        <f>ROUND(I214*H214,2)</f>
        <v>0</v>
      </c>
      <c r="BL214" s="18" t="s">
        <v>279</v>
      </c>
      <c r="BM214" s="224" t="s">
        <v>976</v>
      </c>
    </row>
    <row r="215" s="2" customFormat="1" ht="16.5" customHeight="1">
      <c r="A215" s="39"/>
      <c r="B215" s="40"/>
      <c r="C215" s="213" t="s">
        <v>977</v>
      </c>
      <c r="D215" s="213" t="s">
        <v>247</v>
      </c>
      <c r="E215" s="214" t="s">
        <v>978</v>
      </c>
      <c r="F215" s="215" t="s">
        <v>979</v>
      </c>
      <c r="G215" s="216" t="s">
        <v>258</v>
      </c>
      <c r="H215" s="217">
        <v>1</v>
      </c>
      <c r="I215" s="218"/>
      <c r="J215" s="219">
        <f>ROUND(I215*H215,2)</f>
        <v>0</v>
      </c>
      <c r="K215" s="215" t="s">
        <v>359</v>
      </c>
      <c r="L215" s="45"/>
      <c r="M215" s="220" t="s">
        <v>19</v>
      </c>
      <c r="N215" s="221" t="s">
        <v>44</v>
      </c>
      <c r="O215" s="85"/>
      <c r="P215" s="222">
        <f>O215*H215</f>
        <v>0</v>
      </c>
      <c r="Q215" s="222">
        <v>0</v>
      </c>
      <c r="R215" s="222">
        <f>Q215*H215</f>
        <v>0</v>
      </c>
      <c r="S215" s="222">
        <v>0</v>
      </c>
      <c r="T215" s="223">
        <f>S215*H215</f>
        <v>0</v>
      </c>
      <c r="U215" s="39"/>
      <c r="V215" s="39"/>
      <c r="W215" s="39"/>
      <c r="X215" s="39"/>
      <c r="Y215" s="39"/>
      <c r="Z215" s="39"/>
      <c r="AA215" s="39"/>
      <c r="AB215" s="39"/>
      <c r="AC215" s="39"/>
      <c r="AD215" s="39"/>
      <c r="AE215" s="39"/>
      <c r="AR215" s="224" t="s">
        <v>264</v>
      </c>
      <c r="AT215" s="224" t="s">
        <v>247</v>
      </c>
      <c r="AU215" s="224" t="s">
        <v>80</v>
      </c>
      <c r="AY215" s="18" t="s">
        <v>244</v>
      </c>
      <c r="BE215" s="225">
        <f>IF(N215="základní",J215,0)</f>
        <v>0</v>
      </c>
      <c r="BF215" s="225">
        <f>IF(N215="snížená",J215,0)</f>
        <v>0</v>
      </c>
      <c r="BG215" s="225">
        <f>IF(N215="zákl. přenesená",J215,0)</f>
        <v>0</v>
      </c>
      <c r="BH215" s="225">
        <f>IF(N215="sníž. přenesená",J215,0)</f>
        <v>0</v>
      </c>
      <c r="BI215" s="225">
        <f>IF(N215="nulová",J215,0)</f>
        <v>0</v>
      </c>
      <c r="BJ215" s="18" t="s">
        <v>80</v>
      </c>
      <c r="BK215" s="225">
        <f>ROUND(I215*H215,2)</f>
        <v>0</v>
      </c>
      <c r="BL215" s="18" t="s">
        <v>264</v>
      </c>
      <c r="BM215" s="224" t="s">
        <v>980</v>
      </c>
    </row>
    <row r="216" s="12" customFormat="1" ht="22.8" customHeight="1">
      <c r="A216" s="12"/>
      <c r="B216" s="197"/>
      <c r="C216" s="198"/>
      <c r="D216" s="199" t="s">
        <v>72</v>
      </c>
      <c r="E216" s="211" t="s">
        <v>435</v>
      </c>
      <c r="F216" s="211" t="s">
        <v>436</v>
      </c>
      <c r="G216" s="198"/>
      <c r="H216" s="198"/>
      <c r="I216" s="201"/>
      <c r="J216" s="212">
        <f>BK216</f>
        <v>0</v>
      </c>
      <c r="K216" s="198"/>
      <c r="L216" s="203"/>
      <c r="M216" s="204"/>
      <c r="N216" s="205"/>
      <c r="O216" s="205"/>
      <c r="P216" s="206">
        <f>SUM(P217:P275)</f>
        <v>0</v>
      </c>
      <c r="Q216" s="205"/>
      <c r="R216" s="206">
        <f>SUM(R217:R275)</f>
        <v>0</v>
      </c>
      <c r="S216" s="205"/>
      <c r="T216" s="207">
        <f>SUM(T217:T275)</f>
        <v>0</v>
      </c>
      <c r="U216" s="12"/>
      <c r="V216" s="12"/>
      <c r="W216" s="12"/>
      <c r="X216" s="12"/>
      <c r="Y216" s="12"/>
      <c r="Z216" s="12"/>
      <c r="AA216" s="12"/>
      <c r="AB216" s="12"/>
      <c r="AC216" s="12"/>
      <c r="AD216" s="12"/>
      <c r="AE216" s="12"/>
      <c r="AR216" s="208" t="s">
        <v>80</v>
      </c>
      <c r="AT216" s="209" t="s">
        <v>72</v>
      </c>
      <c r="AU216" s="209" t="s">
        <v>80</v>
      </c>
      <c r="AY216" s="208" t="s">
        <v>244</v>
      </c>
      <c r="BK216" s="210">
        <f>SUM(BK217:BK275)</f>
        <v>0</v>
      </c>
    </row>
    <row r="217" s="2" customFormat="1" ht="16.5" customHeight="1">
      <c r="A217" s="39"/>
      <c r="B217" s="40"/>
      <c r="C217" s="231" t="s">
        <v>981</v>
      </c>
      <c r="D217" s="231" t="s">
        <v>241</v>
      </c>
      <c r="E217" s="232" t="s">
        <v>982</v>
      </c>
      <c r="F217" s="233" t="s">
        <v>983</v>
      </c>
      <c r="G217" s="234" t="s">
        <v>258</v>
      </c>
      <c r="H217" s="235">
        <v>3</v>
      </c>
      <c r="I217" s="236"/>
      <c r="J217" s="237">
        <f>ROUND(I217*H217,2)</f>
        <v>0</v>
      </c>
      <c r="K217" s="233" t="s">
        <v>359</v>
      </c>
      <c r="L217" s="238"/>
      <c r="M217" s="239" t="s">
        <v>19</v>
      </c>
      <c r="N217" s="240" t="s">
        <v>44</v>
      </c>
      <c r="O217" s="85"/>
      <c r="P217" s="222">
        <f>O217*H217</f>
        <v>0</v>
      </c>
      <c r="Q217" s="222">
        <v>0</v>
      </c>
      <c r="R217" s="222">
        <f>Q217*H217</f>
        <v>0</v>
      </c>
      <c r="S217" s="222">
        <v>0</v>
      </c>
      <c r="T217" s="223">
        <f>S217*H217</f>
        <v>0</v>
      </c>
      <c r="U217" s="39"/>
      <c r="V217" s="39"/>
      <c r="W217" s="39"/>
      <c r="X217" s="39"/>
      <c r="Y217" s="39"/>
      <c r="Z217" s="39"/>
      <c r="AA217" s="39"/>
      <c r="AB217" s="39"/>
      <c r="AC217" s="39"/>
      <c r="AD217" s="39"/>
      <c r="AE217" s="39"/>
      <c r="AR217" s="224" t="s">
        <v>440</v>
      </c>
      <c r="AT217" s="224" t="s">
        <v>241</v>
      </c>
      <c r="AU217" s="224" t="s">
        <v>82</v>
      </c>
      <c r="AY217" s="18" t="s">
        <v>244</v>
      </c>
      <c r="BE217" s="225">
        <f>IF(N217="základní",J217,0)</f>
        <v>0</v>
      </c>
      <c r="BF217" s="225">
        <f>IF(N217="snížená",J217,0)</f>
        <v>0</v>
      </c>
      <c r="BG217" s="225">
        <f>IF(N217="zákl. přenesená",J217,0)</f>
        <v>0</v>
      </c>
      <c r="BH217" s="225">
        <f>IF(N217="sníž. přenesená",J217,0)</f>
        <v>0</v>
      </c>
      <c r="BI217" s="225">
        <f>IF(N217="nulová",J217,0)</f>
        <v>0</v>
      </c>
      <c r="BJ217" s="18" t="s">
        <v>80</v>
      </c>
      <c r="BK217" s="225">
        <f>ROUND(I217*H217,2)</f>
        <v>0</v>
      </c>
      <c r="BL217" s="18" t="s">
        <v>440</v>
      </c>
      <c r="BM217" s="224" t="s">
        <v>984</v>
      </c>
    </row>
    <row r="218" s="2" customFormat="1" ht="16.5" customHeight="1">
      <c r="A218" s="39"/>
      <c r="B218" s="40"/>
      <c r="C218" s="231" t="s">
        <v>985</v>
      </c>
      <c r="D218" s="231" t="s">
        <v>241</v>
      </c>
      <c r="E218" s="232" t="s">
        <v>986</v>
      </c>
      <c r="F218" s="233" t="s">
        <v>987</v>
      </c>
      <c r="G218" s="234" t="s">
        <v>258</v>
      </c>
      <c r="H218" s="235">
        <v>2</v>
      </c>
      <c r="I218" s="236"/>
      <c r="J218" s="237">
        <f>ROUND(I218*H218,2)</f>
        <v>0</v>
      </c>
      <c r="K218" s="233" t="s">
        <v>359</v>
      </c>
      <c r="L218" s="238"/>
      <c r="M218" s="239" t="s">
        <v>19</v>
      </c>
      <c r="N218" s="240" t="s">
        <v>44</v>
      </c>
      <c r="O218" s="85"/>
      <c r="P218" s="222">
        <f>O218*H218</f>
        <v>0</v>
      </c>
      <c r="Q218" s="222">
        <v>0</v>
      </c>
      <c r="R218" s="222">
        <f>Q218*H218</f>
        <v>0</v>
      </c>
      <c r="S218" s="222">
        <v>0</v>
      </c>
      <c r="T218" s="223">
        <f>S218*H218</f>
        <v>0</v>
      </c>
      <c r="U218" s="39"/>
      <c r="V218" s="39"/>
      <c r="W218" s="39"/>
      <c r="X218" s="39"/>
      <c r="Y218" s="39"/>
      <c r="Z218" s="39"/>
      <c r="AA218" s="39"/>
      <c r="AB218" s="39"/>
      <c r="AC218" s="39"/>
      <c r="AD218" s="39"/>
      <c r="AE218" s="39"/>
      <c r="AR218" s="224" t="s">
        <v>440</v>
      </c>
      <c r="AT218" s="224" t="s">
        <v>241</v>
      </c>
      <c r="AU218" s="224" t="s">
        <v>82</v>
      </c>
      <c r="AY218" s="18" t="s">
        <v>244</v>
      </c>
      <c r="BE218" s="225">
        <f>IF(N218="základní",J218,0)</f>
        <v>0</v>
      </c>
      <c r="BF218" s="225">
        <f>IF(N218="snížená",J218,0)</f>
        <v>0</v>
      </c>
      <c r="BG218" s="225">
        <f>IF(N218="zákl. přenesená",J218,0)</f>
        <v>0</v>
      </c>
      <c r="BH218" s="225">
        <f>IF(N218="sníž. přenesená",J218,0)</f>
        <v>0</v>
      </c>
      <c r="BI218" s="225">
        <f>IF(N218="nulová",J218,0)</f>
        <v>0</v>
      </c>
      <c r="BJ218" s="18" t="s">
        <v>80</v>
      </c>
      <c r="BK218" s="225">
        <f>ROUND(I218*H218,2)</f>
        <v>0</v>
      </c>
      <c r="BL218" s="18" t="s">
        <v>440</v>
      </c>
      <c r="BM218" s="224" t="s">
        <v>988</v>
      </c>
    </row>
    <row r="219" s="2" customFormat="1" ht="16.5" customHeight="1">
      <c r="A219" s="39"/>
      <c r="B219" s="40"/>
      <c r="C219" s="231" t="s">
        <v>989</v>
      </c>
      <c r="D219" s="231" t="s">
        <v>241</v>
      </c>
      <c r="E219" s="232" t="s">
        <v>990</v>
      </c>
      <c r="F219" s="233" t="s">
        <v>991</v>
      </c>
      <c r="G219" s="234" t="s">
        <v>258</v>
      </c>
      <c r="H219" s="235">
        <v>1</v>
      </c>
      <c r="I219" s="236"/>
      <c r="J219" s="237">
        <f>ROUND(I219*H219,2)</f>
        <v>0</v>
      </c>
      <c r="K219" s="233" t="s">
        <v>359</v>
      </c>
      <c r="L219" s="238"/>
      <c r="M219" s="239" t="s">
        <v>19</v>
      </c>
      <c r="N219" s="240" t="s">
        <v>44</v>
      </c>
      <c r="O219" s="85"/>
      <c r="P219" s="222">
        <f>O219*H219</f>
        <v>0</v>
      </c>
      <c r="Q219" s="222">
        <v>0</v>
      </c>
      <c r="R219" s="222">
        <f>Q219*H219</f>
        <v>0</v>
      </c>
      <c r="S219" s="222">
        <v>0</v>
      </c>
      <c r="T219" s="223">
        <f>S219*H219</f>
        <v>0</v>
      </c>
      <c r="U219" s="39"/>
      <c r="V219" s="39"/>
      <c r="W219" s="39"/>
      <c r="X219" s="39"/>
      <c r="Y219" s="39"/>
      <c r="Z219" s="39"/>
      <c r="AA219" s="39"/>
      <c r="AB219" s="39"/>
      <c r="AC219" s="39"/>
      <c r="AD219" s="39"/>
      <c r="AE219" s="39"/>
      <c r="AR219" s="224" t="s">
        <v>440</v>
      </c>
      <c r="AT219" s="224" t="s">
        <v>241</v>
      </c>
      <c r="AU219" s="224" t="s">
        <v>82</v>
      </c>
      <c r="AY219" s="18" t="s">
        <v>244</v>
      </c>
      <c r="BE219" s="225">
        <f>IF(N219="základní",J219,0)</f>
        <v>0</v>
      </c>
      <c r="BF219" s="225">
        <f>IF(N219="snížená",J219,0)</f>
        <v>0</v>
      </c>
      <c r="BG219" s="225">
        <f>IF(N219="zákl. přenesená",J219,0)</f>
        <v>0</v>
      </c>
      <c r="BH219" s="225">
        <f>IF(N219="sníž. přenesená",J219,0)</f>
        <v>0</v>
      </c>
      <c r="BI219" s="225">
        <f>IF(N219="nulová",J219,0)</f>
        <v>0</v>
      </c>
      <c r="BJ219" s="18" t="s">
        <v>80</v>
      </c>
      <c r="BK219" s="225">
        <f>ROUND(I219*H219,2)</f>
        <v>0</v>
      </c>
      <c r="BL219" s="18" t="s">
        <v>440</v>
      </c>
      <c r="BM219" s="224" t="s">
        <v>992</v>
      </c>
    </row>
    <row r="220" s="2" customFormat="1" ht="16.5" customHeight="1">
      <c r="A220" s="39"/>
      <c r="B220" s="40"/>
      <c r="C220" s="231" t="s">
        <v>993</v>
      </c>
      <c r="D220" s="231" t="s">
        <v>241</v>
      </c>
      <c r="E220" s="232" t="s">
        <v>994</v>
      </c>
      <c r="F220" s="233" t="s">
        <v>995</v>
      </c>
      <c r="G220" s="234" t="s">
        <v>258</v>
      </c>
      <c r="H220" s="235">
        <v>4</v>
      </c>
      <c r="I220" s="236"/>
      <c r="J220" s="237">
        <f>ROUND(I220*H220,2)</f>
        <v>0</v>
      </c>
      <c r="K220" s="233" t="s">
        <v>359</v>
      </c>
      <c r="L220" s="238"/>
      <c r="M220" s="239" t="s">
        <v>19</v>
      </c>
      <c r="N220" s="240" t="s">
        <v>44</v>
      </c>
      <c r="O220" s="85"/>
      <c r="P220" s="222">
        <f>O220*H220</f>
        <v>0</v>
      </c>
      <c r="Q220" s="222">
        <v>0</v>
      </c>
      <c r="R220" s="222">
        <f>Q220*H220</f>
        <v>0</v>
      </c>
      <c r="S220" s="222">
        <v>0</v>
      </c>
      <c r="T220" s="223">
        <f>S220*H220</f>
        <v>0</v>
      </c>
      <c r="U220" s="39"/>
      <c r="V220" s="39"/>
      <c r="W220" s="39"/>
      <c r="X220" s="39"/>
      <c r="Y220" s="39"/>
      <c r="Z220" s="39"/>
      <c r="AA220" s="39"/>
      <c r="AB220" s="39"/>
      <c r="AC220" s="39"/>
      <c r="AD220" s="39"/>
      <c r="AE220" s="39"/>
      <c r="AR220" s="224" t="s">
        <v>440</v>
      </c>
      <c r="AT220" s="224" t="s">
        <v>241</v>
      </c>
      <c r="AU220" s="224" t="s">
        <v>82</v>
      </c>
      <c r="AY220" s="18" t="s">
        <v>244</v>
      </c>
      <c r="BE220" s="225">
        <f>IF(N220="základní",J220,0)</f>
        <v>0</v>
      </c>
      <c r="BF220" s="225">
        <f>IF(N220="snížená",J220,0)</f>
        <v>0</v>
      </c>
      <c r="BG220" s="225">
        <f>IF(N220="zákl. přenesená",J220,0)</f>
        <v>0</v>
      </c>
      <c r="BH220" s="225">
        <f>IF(N220="sníž. přenesená",J220,0)</f>
        <v>0</v>
      </c>
      <c r="BI220" s="225">
        <f>IF(N220="nulová",J220,0)</f>
        <v>0</v>
      </c>
      <c r="BJ220" s="18" t="s">
        <v>80</v>
      </c>
      <c r="BK220" s="225">
        <f>ROUND(I220*H220,2)</f>
        <v>0</v>
      </c>
      <c r="BL220" s="18" t="s">
        <v>440</v>
      </c>
      <c r="BM220" s="224" t="s">
        <v>996</v>
      </c>
    </row>
    <row r="221" s="2" customFormat="1" ht="16.5" customHeight="1">
      <c r="A221" s="39"/>
      <c r="B221" s="40"/>
      <c r="C221" s="231" t="s">
        <v>997</v>
      </c>
      <c r="D221" s="231" t="s">
        <v>241</v>
      </c>
      <c r="E221" s="232" t="s">
        <v>998</v>
      </c>
      <c r="F221" s="233" t="s">
        <v>999</v>
      </c>
      <c r="G221" s="234" t="s">
        <v>258</v>
      </c>
      <c r="H221" s="235">
        <v>2</v>
      </c>
      <c r="I221" s="236"/>
      <c r="J221" s="237">
        <f>ROUND(I221*H221,2)</f>
        <v>0</v>
      </c>
      <c r="K221" s="233" t="s">
        <v>359</v>
      </c>
      <c r="L221" s="238"/>
      <c r="M221" s="239" t="s">
        <v>19</v>
      </c>
      <c r="N221" s="240" t="s">
        <v>44</v>
      </c>
      <c r="O221" s="85"/>
      <c r="P221" s="222">
        <f>O221*H221</f>
        <v>0</v>
      </c>
      <c r="Q221" s="222">
        <v>0</v>
      </c>
      <c r="R221" s="222">
        <f>Q221*H221</f>
        <v>0</v>
      </c>
      <c r="S221" s="222">
        <v>0</v>
      </c>
      <c r="T221" s="223">
        <f>S221*H221</f>
        <v>0</v>
      </c>
      <c r="U221" s="39"/>
      <c r="V221" s="39"/>
      <c r="W221" s="39"/>
      <c r="X221" s="39"/>
      <c r="Y221" s="39"/>
      <c r="Z221" s="39"/>
      <c r="AA221" s="39"/>
      <c r="AB221" s="39"/>
      <c r="AC221" s="39"/>
      <c r="AD221" s="39"/>
      <c r="AE221" s="39"/>
      <c r="AR221" s="224" t="s">
        <v>440</v>
      </c>
      <c r="AT221" s="224" t="s">
        <v>241</v>
      </c>
      <c r="AU221" s="224" t="s">
        <v>82</v>
      </c>
      <c r="AY221" s="18" t="s">
        <v>244</v>
      </c>
      <c r="BE221" s="225">
        <f>IF(N221="základní",J221,0)</f>
        <v>0</v>
      </c>
      <c r="BF221" s="225">
        <f>IF(N221="snížená",J221,0)</f>
        <v>0</v>
      </c>
      <c r="BG221" s="225">
        <f>IF(N221="zákl. přenesená",J221,0)</f>
        <v>0</v>
      </c>
      <c r="BH221" s="225">
        <f>IF(N221="sníž. přenesená",J221,0)</f>
        <v>0</v>
      </c>
      <c r="BI221" s="225">
        <f>IF(N221="nulová",J221,0)</f>
        <v>0</v>
      </c>
      <c r="BJ221" s="18" t="s">
        <v>80</v>
      </c>
      <c r="BK221" s="225">
        <f>ROUND(I221*H221,2)</f>
        <v>0</v>
      </c>
      <c r="BL221" s="18" t="s">
        <v>440</v>
      </c>
      <c r="BM221" s="224" t="s">
        <v>1000</v>
      </c>
    </row>
    <row r="222" s="2" customFormat="1" ht="16.5" customHeight="1">
      <c r="A222" s="39"/>
      <c r="B222" s="40"/>
      <c r="C222" s="231" t="s">
        <v>1001</v>
      </c>
      <c r="D222" s="231" t="s">
        <v>241</v>
      </c>
      <c r="E222" s="232" t="s">
        <v>1002</v>
      </c>
      <c r="F222" s="233" t="s">
        <v>1003</v>
      </c>
      <c r="G222" s="234" t="s">
        <v>258</v>
      </c>
      <c r="H222" s="235">
        <v>3</v>
      </c>
      <c r="I222" s="236"/>
      <c r="J222" s="237">
        <f>ROUND(I222*H222,2)</f>
        <v>0</v>
      </c>
      <c r="K222" s="233" t="s">
        <v>359</v>
      </c>
      <c r="L222" s="238"/>
      <c r="M222" s="239" t="s">
        <v>19</v>
      </c>
      <c r="N222" s="240" t="s">
        <v>44</v>
      </c>
      <c r="O222" s="85"/>
      <c r="P222" s="222">
        <f>O222*H222</f>
        <v>0</v>
      </c>
      <c r="Q222" s="222">
        <v>0</v>
      </c>
      <c r="R222" s="222">
        <f>Q222*H222</f>
        <v>0</v>
      </c>
      <c r="S222" s="222">
        <v>0</v>
      </c>
      <c r="T222" s="223">
        <f>S222*H222</f>
        <v>0</v>
      </c>
      <c r="U222" s="39"/>
      <c r="V222" s="39"/>
      <c r="W222" s="39"/>
      <c r="X222" s="39"/>
      <c r="Y222" s="39"/>
      <c r="Z222" s="39"/>
      <c r="AA222" s="39"/>
      <c r="AB222" s="39"/>
      <c r="AC222" s="39"/>
      <c r="AD222" s="39"/>
      <c r="AE222" s="39"/>
      <c r="AR222" s="224" t="s">
        <v>440</v>
      </c>
      <c r="AT222" s="224" t="s">
        <v>241</v>
      </c>
      <c r="AU222" s="224" t="s">
        <v>82</v>
      </c>
      <c r="AY222" s="18" t="s">
        <v>244</v>
      </c>
      <c r="BE222" s="225">
        <f>IF(N222="základní",J222,0)</f>
        <v>0</v>
      </c>
      <c r="BF222" s="225">
        <f>IF(N222="snížená",J222,0)</f>
        <v>0</v>
      </c>
      <c r="BG222" s="225">
        <f>IF(N222="zákl. přenesená",J222,0)</f>
        <v>0</v>
      </c>
      <c r="BH222" s="225">
        <f>IF(N222="sníž. přenesená",J222,0)</f>
        <v>0</v>
      </c>
      <c r="BI222" s="225">
        <f>IF(N222="nulová",J222,0)</f>
        <v>0</v>
      </c>
      <c r="BJ222" s="18" t="s">
        <v>80</v>
      </c>
      <c r="BK222" s="225">
        <f>ROUND(I222*H222,2)</f>
        <v>0</v>
      </c>
      <c r="BL222" s="18" t="s">
        <v>440</v>
      </c>
      <c r="BM222" s="224" t="s">
        <v>1004</v>
      </c>
    </row>
    <row r="223" s="2" customFormat="1" ht="16.5" customHeight="1">
      <c r="A223" s="39"/>
      <c r="B223" s="40"/>
      <c r="C223" s="231" t="s">
        <v>1005</v>
      </c>
      <c r="D223" s="231" t="s">
        <v>241</v>
      </c>
      <c r="E223" s="232" t="s">
        <v>1006</v>
      </c>
      <c r="F223" s="233" t="s">
        <v>1007</v>
      </c>
      <c r="G223" s="234" t="s">
        <v>258</v>
      </c>
      <c r="H223" s="235">
        <v>11</v>
      </c>
      <c r="I223" s="236"/>
      <c r="J223" s="237">
        <f>ROUND(I223*H223,2)</f>
        <v>0</v>
      </c>
      <c r="K223" s="233" t="s">
        <v>359</v>
      </c>
      <c r="L223" s="238"/>
      <c r="M223" s="239" t="s">
        <v>19</v>
      </c>
      <c r="N223" s="240" t="s">
        <v>44</v>
      </c>
      <c r="O223" s="85"/>
      <c r="P223" s="222">
        <f>O223*H223</f>
        <v>0</v>
      </c>
      <c r="Q223" s="222">
        <v>0</v>
      </c>
      <c r="R223" s="222">
        <f>Q223*H223</f>
        <v>0</v>
      </c>
      <c r="S223" s="222">
        <v>0</v>
      </c>
      <c r="T223" s="223">
        <f>S223*H223</f>
        <v>0</v>
      </c>
      <c r="U223" s="39"/>
      <c r="V223" s="39"/>
      <c r="W223" s="39"/>
      <c r="X223" s="39"/>
      <c r="Y223" s="39"/>
      <c r="Z223" s="39"/>
      <c r="AA223" s="39"/>
      <c r="AB223" s="39"/>
      <c r="AC223" s="39"/>
      <c r="AD223" s="39"/>
      <c r="AE223" s="39"/>
      <c r="AR223" s="224" t="s">
        <v>440</v>
      </c>
      <c r="AT223" s="224" t="s">
        <v>241</v>
      </c>
      <c r="AU223" s="224" t="s">
        <v>82</v>
      </c>
      <c r="AY223" s="18" t="s">
        <v>244</v>
      </c>
      <c r="BE223" s="225">
        <f>IF(N223="základní",J223,0)</f>
        <v>0</v>
      </c>
      <c r="BF223" s="225">
        <f>IF(N223="snížená",J223,0)</f>
        <v>0</v>
      </c>
      <c r="BG223" s="225">
        <f>IF(N223="zákl. přenesená",J223,0)</f>
        <v>0</v>
      </c>
      <c r="BH223" s="225">
        <f>IF(N223="sníž. přenesená",J223,0)</f>
        <v>0</v>
      </c>
      <c r="BI223" s="225">
        <f>IF(N223="nulová",J223,0)</f>
        <v>0</v>
      </c>
      <c r="BJ223" s="18" t="s">
        <v>80</v>
      </c>
      <c r="BK223" s="225">
        <f>ROUND(I223*H223,2)</f>
        <v>0</v>
      </c>
      <c r="BL223" s="18" t="s">
        <v>440</v>
      </c>
      <c r="BM223" s="224" t="s">
        <v>1008</v>
      </c>
    </row>
    <row r="224" s="2" customFormat="1" ht="16.5" customHeight="1">
      <c r="A224" s="39"/>
      <c r="B224" s="40"/>
      <c r="C224" s="231" t="s">
        <v>1009</v>
      </c>
      <c r="D224" s="231" t="s">
        <v>241</v>
      </c>
      <c r="E224" s="232" t="s">
        <v>1010</v>
      </c>
      <c r="F224" s="233" t="s">
        <v>1011</v>
      </c>
      <c r="G224" s="234" t="s">
        <v>258</v>
      </c>
      <c r="H224" s="235">
        <v>1</v>
      </c>
      <c r="I224" s="236"/>
      <c r="J224" s="237">
        <f>ROUND(I224*H224,2)</f>
        <v>0</v>
      </c>
      <c r="K224" s="233" t="s">
        <v>359</v>
      </c>
      <c r="L224" s="238"/>
      <c r="M224" s="239" t="s">
        <v>19</v>
      </c>
      <c r="N224" s="240" t="s">
        <v>44</v>
      </c>
      <c r="O224" s="85"/>
      <c r="P224" s="222">
        <f>O224*H224</f>
        <v>0</v>
      </c>
      <c r="Q224" s="222">
        <v>0</v>
      </c>
      <c r="R224" s="222">
        <f>Q224*H224</f>
        <v>0</v>
      </c>
      <c r="S224" s="222">
        <v>0</v>
      </c>
      <c r="T224" s="223">
        <f>S224*H224</f>
        <v>0</v>
      </c>
      <c r="U224" s="39"/>
      <c r="V224" s="39"/>
      <c r="W224" s="39"/>
      <c r="X224" s="39"/>
      <c r="Y224" s="39"/>
      <c r="Z224" s="39"/>
      <c r="AA224" s="39"/>
      <c r="AB224" s="39"/>
      <c r="AC224" s="39"/>
      <c r="AD224" s="39"/>
      <c r="AE224" s="39"/>
      <c r="AR224" s="224" t="s">
        <v>440</v>
      </c>
      <c r="AT224" s="224" t="s">
        <v>241</v>
      </c>
      <c r="AU224" s="224" t="s">
        <v>82</v>
      </c>
      <c r="AY224" s="18" t="s">
        <v>244</v>
      </c>
      <c r="BE224" s="225">
        <f>IF(N224="základní",J224,0)</f>
        <v>0</v>
      </c>
      <c r="BF224" s="225">
        <f>IF(N224="snížená",J224,0)</f>
        <v>0</v>
      </c>
      <c r="BG224" s="225">
        <f>IF(N224="zákl. přenesená",J224,0)</f>
        <v>0</v>
      </c>
      <c r="BH224" s="225">
        <f>IF(N224="sníž. přenesená",J224,0)</f>
        <v>0</v>
      </c>
      <c r="BI224" s="225">
        <f>IF(N224="nulová",J224,0)</f>
        <v>0</v>
      </c>
      <c r="BJ224" s="18" t="s">
        <v>80</v>
      </c>
      <c r="BK224" s="225">
        <f>ROUND(I224*H224,2)</f>
        <v>0</v>
      </c>
      <c r="BL224" s="18" t="s">
        <v>440</v>
      </c>
      <c r="BM224" s="224" t="s">
        <v>1012</v>
      </c>
    </row>
    <row r="225" s="2" customFormat="1" ht="55.5" customHeight="1">
      <c r="A225" s="39"/>
      <c r="B225" s="40"/>
      <c r="C225" s="213" t="s">
        <v>1013</v>
      </c>
      <c r="D225" s="213" t="s">
        <v>247</v>
      </c>
      <c r="E225" s="214" t="s">
        <v>443</v>
      </c>
      <c r="F225" s="215" t="s">
        <v>444</v>
      </c>
      <c r="G225" s="216" t="s">
        <v>258</v>
      </c>
      <c r="H225" s="217">
        <v>3</v>
      </c>
      <c r="I225" s="218"/>
      <c r="J225" s="219">
        <f>ROUND(I225*H225,2)</f>
        <v>0</v>
      </c>
      <c r="K225" s="215" t="s">
        <v>359</v>
      </c>
      <c r="L225" s="45"/>
      <c r="M225" s="220" t="s">
        <v>19</v>
      </c>
      <c r="N225" s="221" t="s">
        <v>44</v>
      </c>
      <c r="O225" s="85"/>
      <c r="P225" s="222">
        <f>O225*H225</f>
        <v>0</v>
      </c>
      <c r="Q225" s="222">
        <v>0</v>
      </c>
      <c r="R225" s="222">
        <f>Q225*H225</f>
        <v>0</v>
      </c>
      <c r="S225" s="222">
        <v>0</v>
      </c>
      <c r="T225" s="223">
        <f>S225*H225</f>
        <v>0</v>
      </c>
      <c r="U225" s="39"/>
      <c r="V225" s="39"/>
      <c r="W225" s="39"/>
      <c r="X225" s="39"/>
      <c r="Y225" s="39"/>
      <c r="Z225" s="39"/>
      <c r="AA225" s="39"/>
      <c r="AB225" s="39"/>
      <c r="AC225" s="39"/>
      <c r="AD225" s="39"/>
      <c r="AE225" s="39"/>
      <c r="AR225" s="224" t="s">
        <v>264</v>
      </c>
      <c r="AT225" s="224" t="s">
        <v>247</v>
      </c>
      <c r="AU225" s="224" t="s">
        <v>82</v>
      </c>
      <c r="AY225" s="18" t="s">
        <v>244</v>
      </c>
      <c r="BE225" s="225">
        <f>IF(N225="základní",J225,0)</f>
        <v>0</v>
      </c>
      <c r="BF225" s="225">
        <f>IF(N225="snížená",J225,0)</f>
        <v>0</v>
      </c>
      <c r="BG225" s="225">
        <f>IF(N225="zákl. přenesená",J225,0)</f>
        <v>0</v>
      </c>
      <c r="BH225" s="225">
        <f>IF(N225="sníž. přenesená",J225,0)</f>
        <v>0</v>
      </c>
      <c r="BI225" s="225">
        <f>IF(N225="nulová",J225,0)</f>
        <v>0</v>
      </c>
      <c r="BJ225" s="18" t="s">
        <v>80</v>
      </c>
      <c r="BK225" s="225">
        <f>ROUND(I225*H225,2)</f>
        <v>0</v>
      </c>
      <c r="BL225" s="18" t="s">
        <v>264</v>
      </c>
      <c r="BM225" s="224" t="s">
        <v>1014</v>
      </c>
    </row>
    <row r="226" s="2" customFormat="1" ht="55.5" customHeight="1">
      <c r="A226" s="39"/>
      <c r="B226" s="40"/>
      <c r="C226" s="213" t="s">
        <v>1015</v>
      </c>
      <c r="D226" s="213" t="s">
        <v>247</v>
      </c>
      <c r="E226" s="214" t="s">
        <v>1016</v>
      </c>
      <c r="F226" s="215" t="s">
        <v>1017</v>
      </c>
      <c r="G226" s="216" t="s">
        <v>258</v>
      </c>
      <c r="H226" s="217">
        <v>2</v>
      </c>
      <c r="I226" s="218"/>
      <c r="J226" s="219">
        <f>ROUND(I226*H226,2)</f>
        <v>0</v>
      </c>
      <c r="K226" s="215" t="s">
        <v>359</v>
      </c>
      <c r="L226" s="45"/>
      <c r="M226" s="220" t="s">
        <v>19</v>
      </c>
      <c r="N226" s="221" t="s">
        <v>44</v>
      </c>
      <c r="O226" s="85"/>
      <c r="P226" s="222">
        <f>O226*H226</f>
        <v>0</v>
      </c>
      <c r="Q226" s="222">
        <v>0</v>
      </c>
      <c r="R226" s="222">
        <f>Q226*H226</f>
        <v>0</v>
      </c>
      <c r="S226" s="222">
        <v>0</v>
      </c>
      <c r="T226" s="223">
        <f>S226*H226</f>
        <v>0</v>
      </c>
      <c r="U226" s="39"/>
      <c r="V226" s="39"/>
      <c r="W226" s="39"/>
      <c r="X226" s="39"/>
      <c r="Y226" s="39"/>
      <c r="Z226" s="39"/>
      <c r="AA226" s="39"/>
      <c r="AB226" s="39"/>
      <c r="AC226" s="39"/>
      <c r="AD226" s="39"/>
      <c r="AE226" s="39"/>
      <c r="AR226" s="224" t="s">
        <v>264</v>
      </c>
      <c r="AT226" s="224" t="s">
        <v>247</v>
      </c>
      <c r="AU226" s="224" t="s">
        <v>82</v>
      </c>
      <c r="AY226" s="18" t="s">
        <v>244</v>
      </c>
      <c r="BE226" s="225">
        <f>IF(N226="základní",J226,0)</f>
        <v>0</v>
      </c>
      <c r="BF226" s="225">
        <f>IF(N226="snížená",J226,0)</f>
        <v>0</v>
      </c>
      <c r="BG226" s="225">
        <f>IF(N226="zákl. přenesená",J226,0)</f>
        <v>0</v>
      </c>
      <c r="BH226" s="225">
        <f>IF(N226="sníž. přenesená",J226,0)</f>
        <v>0</v>
      </c>
      <c r="BI226" s="225">
        <f>IF(N226="nulová",J226,0)</f>
        <v>0</v>
      </c>
      <c r="BJ226" s="18" t="s">
        <v>80</v>
      </c>
      <c r="BK226" s="225">
        <f>ROUND(I226*H226,2)</f>
        <v>0</v>
      </c>
      <c r="BL226" s="18" t="s">
        <v>264</v>
      </c>
      <c r="BM226" s="224" t="s">
        <v>1018</v>
      </c>
    </row>
    <row r="227" s="2" customFormat="1" ht="55.5" customHeight="1">
      <c r="A227" s="39"/>
      <c r="B227" s="40"/>
      <c r="C227" s="213" t="s">
        <v>1019</v>
      </c>
      <c r="D227" s="213" t="s">
        <v>247</v>
      </c>
      <c r="E227" s="214" t="s">
        <v>1020</v>
      </c>
      <c r="F227" s="215" t="s">
        <v>1021</v>
      </c>
      <c r="G227" s="216" t="s">
        <v>258</v>
      </c>
      <c r="H227" s="217">
        <v>5</v>
      </c>
      <c r="I227" s="218"/>
      <c r="J227" s="219">
        <f>ROUND(I227*H227,2)</f>
        <v>0</v>
      </c>
      <c r="K227" s="215" t="s">
        <v>359</v>
      </c>
      <c r="L227" s="45"/>
      <c r="M227" s="220" t="s">
        <v>19</v>
      </c>
      <c r="N227" s="221" t="s">
        <v>44</v>
      </c>
      <c r="O227" s="85"/>
      <c r="P227" s="222">
        <f>O227*H227</f>
        <v>0</v>
      </c>
      <c r="Q227" s="222">
        <v>0</v>
      </c>
      <c r="R227" s="222">
        <f>Q227*H227</f>
        <v>0</v>
      </c>
      <c r="S227" s="222">
        <v>0</v>
      </c>
      <c r="T227" s="223">
        <f>S227*H227</f>
        <v>0</v>
      </c>
      <c r="U227" s="39"/>
      <c r="V227" s="39"/>
      <c r="W227" s="39"/>
      <c r="X227" s="39"/>
      <c r="Y227" s="39"/>
      <c r="Z227" s="39"/>
      <c r="AA227" s="39"/>
      <c r="AB227" s="39"/>
      <c r="AC227" s="39"/>
      <c r="AD227" s="39"/>
      <c r="AE227" s="39"/>
      <c r="AR227" s="224" t="s">
        <v>264</v>
      </c>
      <c r="AT227" s="224" t="s">
        <v>247</v>
      </c>
      <c r="AU227" s="224" t="s">
        <v>82</v>
      </c>
      <c r="AY227" s="18" t="s">
        <v>244</v>
      </c>
      <c r="BE227" s="225">
        <f>IF(N227="základní",J227,0)</f>
        <v>0</v>
      </c>
      <c r="BF227" s="225">
        <f>IF(N227="snížená",J227,0)</f>
        <v>0</v>
      </c>
      <c r="BG227" s="225">
        <f>IF(N227="zákl. přenesená",J227,0)</f>
        <v>0</v>
      </c>
      <c r="BH227" s="225">
        <f>IF(N227="sníž. přenesená",J227,0)</f>
        <v>0</v>
      </c>
      <c r="BI227" s="225">
        <f>IF(N227="nulová",J227,0)</f>
        <v>0</v>
      </c>
      <c r="BJ227" s="18" t="s">
        <v>80</v>
      </c>
      <c r="BK227" s="225">
        <f>ROUND(I227*H227,2)</f>
        <v>0</v>
      </c>
      <c r="BL227" s="18" t="s">
        <v>264</v>
      </c>
      <c r="BM227" s="224" t="s">
        <v>1022</v>
      </c>
    </row>
    <row r="228" s="2" customFormat="1" ht="55.5" customHeight="1">
      <c r="A228" s="39"/>
      <c r="B228" s="40"/>
      <c r="C228" s="213" t="s">
        <v>859</v>
      </c>
      <c r="D228" s="213" t="s">
        <v>247</v>
      </c>
      <c r="E228" s="214" t="s">
        <v>1023</v>
      </c>
      <c r="F228" s="215" t="s">
        <v>1024</v>
      </c>
      <c r="G228" s="216" t="s">
        <v>258</v>
      </c>
      <c r="H228" s="217">
        <v>5</v>
      </c>
      <c r="I228" s="218"/>
      <c r="J228" s="219">
        <f>ROUND(I228*H228,2)</f>
        <v>0</v>
      </c>
      <c r="K228" s="215" t="s">
        <v>359</v>
      </c>
      <c r="L228" s="45"/>
      <c r="M228" s="220" t="s">
        <v>19</v>
      </c>
      <c r="N228" s="221" t="s">
        <v>44</v>
      </c>
      <c r="O228" s="85"/>
      <c r="P228" s="222">
        <f>O228*H228</f>
        <v>0</v>
      </c>
      <c r="Q228" s="222">
        <v>0</v>
      </c>
      <c r="R228" s="222">
        <f>Q228*H228</f>
        <v>0</v>
      </c>
      <c r="S228" s="222">
        <v>0</v>
      </c>
      <c r="T228" s="223">
        <f>S228*H228</f>
        <v>0</v>
      </c>
      <c r="U228" s="39"/>
      <c r="V228" s="39"/>
      <c r="W228" s="39"/>
      <c r="X228" s="39"/>
      <c r="Y228" s="39"/>
      <c r="Z228" s="39"/>
      <c r="AA228" s="39"/>
      <c r="AB228" s="39"/>
      <c r="AC228" s="39"/>
      <c r="AD228" s="39"/>
      <c r="AE228" s="39"/>
      <c r="AR228" s="224" t="s">
        <v>264</v>
      </c>
      <c r="AT228" s="224" t="s">
        <v>247</v>
      </c>
      <c r="AU228" s="224" t="s">
        <v>82</v>
      </c>
      <c r="AY228" s="18" t="s">
        <v>244</v>
      </c>
      <c r="BE228" s="225">
        <f>IF(N228="základní",J228,0)</f>
        <v>0</v>
      </c>
      <c r="BF228" s="225">
        <f>IF(N228="snížená",J228,0)</f>
        <v>0</v>
      </c>
      <c r="BG228" s="225">
        <f>IF(N228="zákl. přenesená",J228,0)</f>
        <v>0</v>
      </c>
      <c r="BH228" s="225">
        <f>IF(N228="sníž. přenesená",J228,0)</f>
        <v>0</v>
      </c>
      <c r="BI228" s="225">
        <f>IF(N228="nulová",J228,0)</f>
        <v>0</v>
      </c>
      <c r="BJ228" s="18" t="s">
        <v>80</v>
      </c>
      <c r="BK228" s="225">
        <f>ROUND(I228*H228,2)</f>
        <v>0</v>
      </c>
      <c r="BL228" s="18" t="s">
        <v>264</v>
      </c>
      <c r="BM228" s="224" t="s">
        <v>1025</v>
      </c>
    </row>
    <row r="229" s="2" customFormat="1" ht="49.05" customHeight="1">
      <c r="A229" s="39"/>
      <c r="B229" s="40"/>
      <c r="C229" s="213" t="s">
        <v>1026</v>
      </c>
      <c r="D229" s="213" t="s">
        <v>247</v>
      </c>
      <c r="E229" s="214" t="s">
        <v>1027</v>
      </c>
      <c r="F229" s="215" t="s">
        <v>1028</v>
      </c>
      <c r="G229" s="216" t="s">
        <v>258</v>
      </c>
      <c r="H229" s="217">
        <v>11</v>
      </c>
      <c r="I229" s="218"/>
      <c r="J229" s="219">
        <f>ROUND(I229*H229,2)</f>
        <v>0</v>
      </c>
      <c r="K229" s="215" t="s">
        <v>359</v>
      </c>
      <c r="L229" s="45"/>
      <c r="M229" s="220" t="s">
        <v>19</v>
      </c>
      <c r="N229" s="221" t="s">
        <v>44</v>
      </c>
      <c r="O229" s="85"/>
      <c r="P229" s="222">
        <f>O229*H229</f>
        <v>0</v>
      </c>
      <c r="Q229" s="222">
        <v>0</v>
      </c>
      <c r="R229" s="222">
        <f>Q229*H229</f>
        <v>0</v>
      </c>
      <c r="S229" s="222">
        <v>0</v>
      </c>
      <c r="T229" s="223">
        <f>S229*H229</f>
        <v>0</v>
      </c>
      <c r="U229" s="39"/>
      <c r="V229" s="39"/>
      <c r="W229" s="39"/>
      <c r="X229" s="39"/>
      <c r="Y229" s="39"/>
      <c r="Z229" s="39"/>
      <c r="AA229" s="39"/>
      <c r="AB229" s="39"/>
      <c r="AC229" s="39"/>
      <c r="AD229" s="39"/>
      <c r="AE229" s="39"/>
      <c r="AR229" s="224" t="s">
        <v>264</v>
      </c>
      <c r="AT229" s="224" t="s">
        <v>247</v>
      </c>
      <c r="AU229" s="224" t="s">
        <v>82</v>
      </c>
      <c r="AY229" s="18" t="s">
        <v>244</v>
      </c>
      <c r="BE229" s="225">
        <f>IF(N229="základní",J229,0)</f>
        <v>0</v>
      </c>
      <c r="BF229" s="225">
        <f>IF(N229="snížená",J229,0)</f>
        <v>0</v>
      </c>
      <c r="BG229" s="225">
        <f>IF(N229="zákl. přenesená",J229,0)</f>
        <v>0</v>
      </c>
      <c r="BH229" s="225">
        <f>IF(N229="sníž. přenesená",J229,0)</f>
        <v>0</v>
      </c>
      <c r="BI229" s="225">
        <f>IF(N229="nulová",J229,0)</f>
        <v>0</v>
      </c>
      <c r="BJ229" s="18" t="s">
        <v>80</v>
      </c>
      <c r="BK229" s="225">
        <f>ROUND(I229*H229,2)</f>
        <v>0</v>
      </c>
      <c r="BL229" s="18" t="s">
        <v>264</v>
      </c>
      <c r="BM229" s="224" t="s">
        <v>1029</v>
      </c>
    </row>
    <row r="230" s="2" customFormat="1" ht="49.05" customHeight="1">
      <c r="A230" s="39"/>
      <c r="B230" s="40"/>
      <c r="C230" s="213" t="s">
        <v>1030</v>
      </c>
      <c r="D230" s="213" t="s">
        <v>247</v>
      </c>
      <c r="E230" s="214" t="s">
        <v>1031</v>
      </c>
      <c r="F230" s="215" t="s">
        <v>1032</v>
      </c>
      <c r="G230" s="216" t="s">
        <v>258</v>
      </c>
      <c r="H230" s="217">
        <v>1</v>
      </c>
      <c r="I230" s="218"/>
      <c r="J230" s="219">
        <f>ROUND(I230*H230,2)</f>
        <v>0</v>
      </c>
      <c r="K230" s="215" t="s">
        <v>359</v>
      </c>
      <c r="L230" s="45"/>
      <c r="M230" s="220" t="s">
        <v>19</v>
      </c>
      <c r="N230" s="221" t="s">
        <v>44</v>
      </c>
      <c r="O230" s="85"/>
      <c r="P230" s="222">
        <f>O230*H230</f>
        <v>0</v>
      </c>
      <c r="Q230" s="222">
        <v>0</v>
      </c>
      <c r="R230" s="222">
        <f>Q230*H230</f>
        <v>0</v>
      </c>
      <c r="S230" s="222">
        <v>0</v>
      </c>
      <c r="T230" s="223">
        <f>S230*H230</f>
        <v>0</v>
      </c>
      <c r="U230" s="39"/>
      <c r="V230" s="39"/>
      <c r="W230" s="39"/>
      <c r="X230" s="39"/>
      <c r="Y230" s="39"/>
      <c r="Z230" s="39"/>
      <c r="AA230" s="39"/>
      <c r="AB230" s="39"/>
      <c r="AC230" s="39"/>
      <c r="AD230" s="39"/>
      <c r="AE230" s="39"/>
      <c r="AR230" s="224" t="s">
        <v>264</v>
      </c>
      <c r="AT230" s="224" t="s">
        <v>247</v>
      </c>
      <c r="AU230" s="224" t="s">
        <v>82</v>
      </c>
      <c r="AY230" s="18" t="s">
        <v>244</v>
      </c>
      <c r="BE230" s="225">
        <f>IF(N230="základní",J230,0)</f>
        <v>0</v>
      </c>
      <c r="BF230" s="225">
        <f>IF(N230="snížená",J230,0)</f>
        <v>0</v>
      </c>
      <c r="BG230" s="225">
        <f>IF(N230="zákl. přenesená",J230,0)</f>
        <v>0</v>
      </c>
      <c r="BH230" s="225">
        <f>IF(N230="sníž. přenesená",J230,0)</f>
        <v>0</v>
      </c>
      <c r="BI230" s="225">
        <f>IF(N230="nulová",J230,0)</f>
        <v>0</v>
      </c>
      <c r="BJ230" s="18" t="s">
        <v>80</v>
      </c>
      <c r="BK230" s="225">
        <f>ROUND(I230*H230,2)</f>
        <v>0</v>
      </c>
      <c r="BL230" s="18" t="s">
        <v>264</v>
      </c>
      <c r="BM230" s="224" t="s">
        <v>1033</v>
      </c>
    </row>
    <row r="231" s="2" customFormat="1" ht="16.5" customHeight="1">
      <c r="A231" s="39"/>
      <c r="B231" s="40"/>
      <c r="C231" s="231" t="s">
        <v>1034</v>
      </c>
      <c r="D231" s="231" t="s">
        <v>241</v>
      </c>
      <c r="E231" s="232" t="s">
        <v>1035</v>
      </c>
      <c r="F231" s="233" t="s">
        <v>1036</v>
      </c>
      <c r="G231" s="234" t="s">
        <v>258</v>
      </c>
      <c r="H231" s="235">
        <v>11</v>
      </c>
      <c r="I231" s="236"/>
      <c r="J231" s="237">
        <f>ROUND(I231*H231,2)</f>
        <v>0</v>
      </c>
      <c r="K231" s="233" t="s">
        <v>359</v>
      </c>
      <c r="L231" s="238"/>
      <c r="M231" s="239" t="s">
        <v>19</v>
      </c>
      <c r="N231" s="240" t="s">
        <v>44</v>
      </c>
      <c r="O231" s="85"/>
      <c r="P231" s="222">
        <f>O231*H231</f>
        <v>0</v>
      </c>
      <c r="Q231" s="222">
        <v>0</v>
      </c>
      <c r="R231" s="222">
        <f>Q231*H231</f>
        <v>0</v>
      </c>
      <c r="S231" s="222">
        <v>0</v>
      </c>
      <c r="T231" s="223">
        <f>S231*H231</f>
        <v>0</v>
      </c>
      <c r="U231" s="39"/>
      <c r="V231" s="39"/>
      <c r="W231" s="39"/>
      <c r="X231" s="39"/>
      <c r="Y231" s="39"/>
      <c r="Z231" s="39"/>
      <c r="AA231" s="39"/>
      <c r="AB231" s="39"/>
      <c r="AC231" s="39"/>
      <c r="AD231" s="39"/>
      <c r="AE231" s="39"/>
      <c r="AR231" s="224" t="s">
        <v>364</v>
      </c>
      <c r="AT231" s="224" t="s">
        <v>241</v>
      </c>
      <c r="AU231" s="224" t="s">
        <v>82</v>
      </c>
      <c r="AY231" s="18" t="s">
        <v>244</v>
      </c>
      <c r="BE231" s="225">
        <f>IF(N231="základní",J231,0)</f>
        <v>0</v>
      </c>
      <c r="BF231" s="225">
        <f>IF(N231="snížená",J231,0)</f>
        <v>0</v>
      </c>
      <c r="BG231" s="225">
        <f>IF(N231="zákl. přenesená",J231,0)</f>
        <v>0</v>
      </c>
      <c r="BH231" s="225">
        <f>IF(N231="sníž. přenesená",J231,0)</f>
        <v>0</v>
      </c>
      <c r="BI231" s="225">
        <f>IF(N231="nulová",J231,0)</f>
        <v>0</v>
      </c>
      <c r="BJ231" s="18" t="s">
        <v>80</v>
      </c>
      <c r="BK231" s="225">
        <f>ROUND(I231*H231,2)</f>
        <v>0</v>
      </c>
      <c r="BL231" s="18" t="s">
        <v>279</v>
      </c>
      <c r="BM231" s="224" t="s">
        <v>1037</v>
      </c>
    </row>
    <row r="232" s="2" customFormat="1" ht="16.5" customHeight="1">
      <c r="A232" s="39"/>
      <c r="B232" s="40"/>
      <c r="C232" s="231" t="s">
        <v>1038</v>
      </c>
      <c r="D232" s="231" t="s">
        <v>241</v>
      </c>
      <c r="E232" s="232" t="s">
        <v>1039</v>
      </c>
      <c r="F232" s="233" t="s">
        <v>1040</v>
      </c>
      <c r="G232" s="234" t="s">
        <v>258</v>
      </c>
      <c r="H232" s="235">
        <v>1</v>
      </c>
      <c r="I232" s="236"/>
      <c r="J232" s="237">
        <f>ROUND(I232*H232,2)</f>
        <v>0</v>
      </c>
      <c r="K232" s="233" t="s">
        <v>359</v>
      </c>
      <c r="L232" s="238"/>
      <c r="M232" s="239" t="s">
        <v>19</v>
      </c>
      <c r="N232" s="240" t="s">
        <v>44</v>
      </c>
      <c r="O232" s="85"/>
      <c r="P232" s="222">
        <f>O232*H232</f>
        <v>0</v>
      </c>
      <c r="Q232" s="222">
        <v>0</v>
      </c>
      <c r="R232" s="222">
        <f>Q232*H232</f>
        <v>0</v>
      </c>
      <c r="S232" s="222">
        <v>0</v>
      </c>
      <c r="T232" s="223">
        <f>S232*H232</f>
        <v>0</v>
      </c>
      <c r="U232" s="39"/>
      <c r="V232" s="39"/>
      <c r="W232" s="39"/>
      <c r="X232" s="39"/>
      <c r="Y232" s="39"/>
      <c r="Z232" s="39"/>
      <c r="AA232" s="39"/>
      <c r="AB232" s="39"/>
      <c r="AC232" s="39"/>
      <c r="AD232" s="39"/>
      <c r="AE232" s="39"/>
      <c r="AR232" s="224" t="s">
        <v>364</v>
      </c>
      <c r="AT232" s="224" t="s">
        <v>241</v>
      </c>
      <c r="AU232" s="224" t="s">
        <v>82</v>
      </c>
      <c r="AY232" s="18" t="s">
        <v>244</v>
      </c>
      <c r="BE232" s="225">
        <f>IF(N232="základní",J232,0)</f>
        <v>0</v>
      </c>
      <c r="BF232" s="225">
        <f>IF(N232="snížená",J232,0)</f>
        <v>0</v>
      </c>
      <c r="BG232" s="225">
        <f>IF(N232="zákl. přenesená",J232,0)</f>
        <v>0</v>
      </c>
      <c r="BH232" s="225">
        <f>IF(N232="sníž. přenesená",J232,0)</f>
        <v>0</v>
      </c>
      <c r="BI232" s="225">
        <f>IF(N232="nulová",J232,0)</f>
        <v>0</v>
      </c>
      <c r="BJ232" s="18" t="s">
        <v>80</v>
      </c>
      <c r="BK232" s="225">
        <f>ROUND(I232*H232,2)</f>
        <v>0</v>
      </c>
      <c r="BL232" s="18" t="s">
        <v>279</v>
      </c>
      <c r="BM232" s="224" t="s">
        <v>1041</v>
      </c>
    </row>
    <row r="233" s="2" customFormat="1" ht="16.5" customHeight="1">
      <c r="A233" s="39"/>
      <c r="B233" s="40"/>
      <c r="C233" s="231" t="s">
        <v>1042</v>
      </c>
      <c r="D233" s="231" t="s">
        <v>241</v>
      </c>
      <c r="E233" s="232" t="s">
        <v>447</v>
      </c>
      <c r="F233" s="233" t="s">
        <v>448</v>
      </c>
      <c r="G233" s="234" t="s">
        <v>258</v>
      </c>
      <c r="H233" s="235">
        <v>5</v>
      </c>
      <c r="I233" s="236"/>
      <c r="J233" s="237">
        <f>ROUND(I233*H233,2)</f>
        <v>0</v>
      </c>
      <c r="K233" s="233" t="s">
        <v>359</v>
      </c>
      <c r="L233" s="238"/>
      <c r="M233" s="239" t="s">
        <v>19</v>
      </c>
      <c r="N233" s="240" t="s">
        <v>44</v>
      </c>
      <c r="O233" s="85"/>
      <c r="P233" s="222">
        <f>O233*H233</f>
        <v>0</v>
      </c>
      <c r="Q233" s="222">
        <v>0</v>
      </c>
      <c r="R233" s="222">
        <f>Q233*H233</f>
        <v>0</v>
      </c>
      <c r="S233" s="222">
        <v>0</v>
      </c>
      <c r="T233" s="223">
        <f>S233*H233</f>
        <v>0</v>
      </c>
      <c r="U233" s="39"/>
      <c r="V233" s="39"/>
      <c r="W233" s="39"/>
      <c r="X233" s="39"/>
      <c r="Y233" s="39"/>
      <c r="Z233" s="39"/>
      <c r="AA233" s="39"/>
      <c r="AB233" s="39"/>
      <c r="AC233" s="39"/>
      <c r="AD233" s="39"/>
      <c r="AE233" s="39"/>
      <c r="AR233" s="224" t="s">
        <v>364</v>
      </c>
      <c r="AT233" s="224" t="s">
        <v>241</v>
      </c>
      <c r="AU233" s="224" t="s">
        <v>82</v>
      </c>
      <c r="AY233" s="18" t="s">
        <v>244</v>
      </c>
      <c r="BE233" s="225">
        <f>IF(N233="základní",J233,0)</f>
        <v>0</v>
      </c>
      <c r="BF233" s="225">
        <f>IF(N233="snížená",J233,0)</f>
        <v>0</v>
      </c>
      <c r="BG233" s="225">
        <f>IF(N233="zákl. přenesená",J233,0)</f>
        <v>0</v>
      </c>
      <c r="BH233" s="225">
        <f>IF(N233="sníž. přenesená",J233,0)</f>
        <v>0</v>
      </c>
      <c r="BI233" s="225">
        <f>IF(N233="nulová",J233,0)</f>
        <v>0</v>
      </c>
      <c r="BJ233" s="18" t="s">
        <v>80</v>
      </c>
      <c r="BK233" s="225">
        <f>ROUND(I233*H233,2)</f>
        <v>0</v>
      </c>
      <c r="BL233" s="18" t="s">
        <v>279</v>
      </c>
      <c r="BM233" s="224" t="s">
        <v>1043</v>
      </c>
    </row>
    <row r="234" s="2" customFormat="1" ht="16.5" customHeight="1">
      <c r="A234" s="39"/>
      <c r="B234" s="40"/>
      <c r="C234" s="231" t="s">
        <v>1044</v>
      </c>
      <c r="D234" s="231" t="s">
        <v>241</v>
      </c>
      <c r="E234" s="232" t="s">
        <v>1045</v>
      </c>
      <c r="F234" s="233" t="s">
        <v>1046</v>
      </c>
      <c r="G234" s="234" t="s">
        <v>258</v>
      </c>
      <c r="H234" s="235">
        <v>12</v>
      </c>
      <c r="I234" s="236"/>
      <c r="J234" s="237">
        <f>ROUND(I234*H234,2)</f>
        <v>0</v>
      </c>
      <c r="K234" s="233" t="s">
        <v>359</v>
      </c>
      <c r="L234" s="238"/>
      <c r="M234" s="239" t="s">
        <v>19</v>
      </c>
      <c r="N234" s="240" t="s">
        <v>44</v>
      </c>
      <c r="O234" s="85"/>
      <c r="P234" s="222">
        <f>O234*H234</f>
        <v>0</v>
      </c>
      <c r="Q234" s="222">
        <v>0</v>
      </c>
      <c r="R234" s="222">
        <f>Q234*H234</f>
        <v>0</v>
      </c>
      <c r="S234" s="222">
        <v>0</v>
      </c>
      <c r="T234" s="223">
        <f>S234*H234</f>
        <v>0</v>
      </c>
      <c r="U234" s="39"/>
      <c r="V234" s="39"/>
      <c r="W234" s="39"/>
      <c r="X234" s="39"/>
      <c r="Y234" s="39"/>
      <c r="Z234" s="39"/>
      <c r="AA234" s="39"/>
      <c r="AB234" s="39"/>
      <c r="AC234" s="39"/>
      <c r="AD234" s="39"/>
      <c r="AE234" s="39"/>
      <c r="AR234" s="224" t="s">
        <v>364</v>
      </c>
      <c r="AT234" s="224" t="s">
        <v>241</v>
      </c>
      <c r="AU234" s="224" t="s">
        <v>82</v>
      </c>
      <c r="AY234" s="18" t="s">
        <v>244</v>
      </c>
      <c r="BE234" s="225">
        <f>IF(N234="základní",J234,0)</f>
        <v>0</v>
      </c>
      <c r="BF234" s="225">
        <f>IF(N234="snížená",J234,0)</f>
        <v>0</v>
      </c>
      <c r="BG234" s="225">
        <f>IF(N234="zákl. přenesená",J234,0)</f>
        <v>0</v>
      </c>
      <c r="BH234" s="225">
        <f>IF(N234="sníž. přenesená",J234,0)</f>
        <v>0</v>
      </c>
      <c r="BI234" s="225">
        <f>IF(N234="nulová",J234,0)</f>
        <v>0</v>
      </c>
      <c r="BJ234" s="18" t="s">
        <v>80</v>
      </c>
      <c r="BK234" s="225">
        <f>ROUND(I234*H234,2)</f>
        <v>0</v>
      </c>
      <c r="BL234" s="18" t="s">
        <v>279</v>
      </c>
      <c r="BM234" s="224" t="s">
        <v>1047</v>
      </c>
    </row>
    <row r="235" s="13" customFormat="1">
      <c r="A235" s="13"/>
      <c r="B235" s="243"/>
      <c r="C235" s="244"/>
      <c r="D235" s="241" t="s">
        <v>284</v>
      </c>
      <c r="E235" s="245" t="s">
        <v>19</v>
      </c>
      <c r="F235" s="246" t="s">
        <v>436</v>
      </c>
      <c r="G235" s="244"/>
      <c r="H235" s="245" t="s">
        <v>19</v>
      </c>
      <c r="I235" s="247"/>
      <c r="J235" s="244"/>
      <c r="K235" s="244"/>
      <c r="L235" s="248"/>
      <c r="M235" s="249"/>
      <c r="N235" s="250"/>
      <c r="O235" s="250"/>
      <c r="P235" s="250"/>
      <c r="Q235" s="250"/>
      <c r="R235" s="250"/>
      <c r="S235" s="250"/>
      <c r="T235" s="251"/>
      <c r="U235" s="13"/>
      <c r="V235" s="13"/>
      <c r="W235" s="13"/>
      <c r="X235" s="13"/>
      <c r="Y235" s="13"/>
      <c r="Z235" s="13"/>
      <c r="AA235" s="13"/>
      <c r="AB235" s="13"/>
      <c r="AC235" s="13"/>
      <c r="AD235" s="13"/>
      <c r="AE235" s="13"/>
      <c r="AT235" s="252" t="s">
        <v>284</v>
      </c>
      <c r="AU235" s="252" t="s">
        <v>82</v>
      </c>
      <c r="AV235" s="13" t="s">
        <v>80</v>
      </c>
      <c r="AW235" s="13" t="s">
        <v>34</v>
      </c>
      <c r="AX235" s="13" t="s">
        <v>73</v>
      </c>
      <c r="AY235" s="252" t="s">
        <v>244</v>
      </c>
    </row>
    <row r="236" s="14" customFormat="1">
      <c r="A236" s="14"/>
      <c r="B236" s="253"/>
      <c r="C236" s="254"/>
      <c r="D236" s="241" t="s">
        <v>284</v>
      </c>
      <c r="E236" s="255" t="s">
        <v>19</v>
      </c>
      <c r="F236" s="256" t="s">
        <v>308</v>
      </c>
      <c r="G236" s="254"/>
      <c r="H236" s="257">
        <v>10</v>
      </c>
      <c r="I236" s="258"/>
      <c r="J236" s="254"/>
      <c r="K236" s="254"/>
      <c r="L236" s="259"/>
      <c r="M236" s="260"/>
      <c r="N236" s="261"/>
      <c r="O236" s="261"/>
      <c r="P236" s="261"/>
      <c r="Q236" s="261"/>
      <c r="R236" s="261"/>
      <c r="S236" s="261"/>
      <c r="T236" s="262"/>
      <c r="U236" s="14"/>
      <c r="V236" s="14"/>
      <c r="W236" s="14"/>
      <c r="X236" s="14"/>
      <c r="Y236" s="14"/>
      <c r="Z236" s="14"/>
      <c r="AA236" s="14"/>
      <c r="AB236" s="14"/>
      <c r="AC236" s="14"/>
      <c r="AD236" s="14"/>
      <c r="AE236" s="14"/>
      <c r="AT236" s="263" t="s">
        <v>284</v>
      </c>
      <c r="AU236" s="263" t="s">
        <v>82</v>
      </c>
      <c r="AV236" s="14" t="s">
        <v>82</v>
      </c>
      <c r="AW236" s="14" t="s">
        <v>34</v>
      </c>
      <c r="AX236" s="14" t="s">
        <v>73</v>
      </c>
      <c r="AY236" s="263" t="s">
        <v>244</v>
      </c>
    </row>
    <row r="237" s="13" customFormat="1">
      <c r="A237" s="13"/>
      <c r="B237" s="243"/>
      <c r="C237" s="244"/>
      <c r="D237" s="241" t="s">
        <v>284</v>
      </c>
      <c r="E237" s="245" t="s">
        <v>19</v>
      </c>
      <c r="F237" s="246" t="s">
        <v>1048</v>
      </c>
      <c r="G237" s="244"/>
      <c r="H237" s="245" t="s">
        <v>19</v>
      </c>
      <c r="I237" s="247"/>
      <c r="J237" s="244"/>
      <c r="K237" s="244"/>
      <c r="L237" s="248"/>
      <c r="M237" s="249"/>
      <c r="N237" s="250"/>
      <c r="O237" s="250"/>
      <c r="P237" s="250"/>
      <c r="Q237" s="250"/>
      <c r="R237" s="250"/>
      <c r="S237" s="250"/>
      <c r="T237" s="251"/>
      <c r="U237" s="13"/>
      <c r="V237" s="13"/>
      <c r="W237" s="13"/>
      <c r="X237" s="13"/>
      <c r="Y237" s="13"/>
      <c r="Z237" s="13"/>
      <c r="AA237" s="13"/>
      <c r="AB237" s="13"/>
      <c r="AC237" s="13"/>
      <c r="AD237" s="13"/>
      <c r="AE237" s="13"/>
      <c r="AT237" s="252" t="s">
        <v>284</v>
      </c>
      <c r="AU237" s="252" t="s">
        <v>82</v>
      </c>
      <c r="AV237" s="13" t="s">
        <v>80</v>
      </c>
      <c r="AW237" s="13" t="s">
        <v>34</v>
      </c>
      <c r="AX237" s="13" t="s">
        <v>73</v>
      </c>
      <c r="AY237" s="252" t="s">
        <v>244</v>
      </c>
    </row>
    <row r="238" s="14" customFormat="1">
      <c r="A238" s="14"/>
      <c r="B238" s="253"/>
      <c r="C238" s="254"/>
      <c r="D238" s="241" t="s">
        <v>284</v>
      </c>
      <c r="E238" s="255" t="s">
        <v>19</v>
      </c>
      <c r="F238" s="256" t="s">
        <v>82</v>
      </c>
      <c r="G238" s="254"/>
      <c r="H238" s="257">
        <v>2</v>
      </c>
      <c r="I238" s="258"/>
      <c r="J238" s="254"/>
      <c r="K238" s="254"/>
      <c r="L238" s="259"/>
      <c r="M238" s="260"/>
      <c r="N238" s="261"/>
      <c r="O238" s="261"/>
      <c r="P238" s="261"/>
      <c r="Q238" s="261"/>
      <c r="R238" s="261"/>
      <c r="S238" s="261"/>
      <c r="T238" s="262"/>
      <c r="U238" s="14"/>
      <c r="V238" s="14"/>
      <c r="W238" s="14"/>
      <c r="X238" s="14"/>
      <c r="Y238" s="14"/>
      <c r="Z238" s="14"/>
      <c r="AA238" s="14"/>
      <c r="AB238" s="14"/>
      <c r="AC238" s="14"/>
      <c r="AD238" s="14"/>
      <c r="AE238" s="14"/>
      <c r="AT238" s="263" t="s">
        <v>284</v>
      </c>
      <c r="AU238" s="263" t="s">
        <v>82</v>
      </c>
      <c r="AV238" s="14" t="s">
        <v>82</v>
      </c>
      <c r="AW238" s="14" t="s">
        <v>34</v>
      </c>
      <c r="AX238" s="14" t="s">
        <v>73</v>
      </c>
      <c r="AY238" s="263" t="s">
        <v>244</v>
      </c>
    </row>
    <row r="239" s="15" customFormat="1">
      <c r="A239" s="15"/>
      <c r="B239" s="264"/>
      <c r="C239" s="265"/>
      <c r="D239" s="241" t="s">
        <v>284</v>
      </c>
      <c r="E239" s="266" t="s">
        <v>19</v>
      </c>
      <c r="F239" s="267" t="s">
        <v>287</v>
      </c>
      <c r="G239" s="265"/>
      <c r="H239" s="268">
        <v>12</v>
      </c>
      <c r="I239" s="269"/>
      <c r="J239" s="265"/>
      <c r="K239" s="265"/>
      <c r="L239" s="270"/>
      <c r="M239" s="271"/>
      <c r="N239" s="272"/>
      <c r="O239" s="272"/>
      <c r="P239" s="272"/>
      <c r="Q239" s="272"/>
      <c r="R239" s="272"/>
      <c r="S239" s="272"/>
      <c r="T239" s="273"/>
      <c r="U239" s="15"/>
      <c r="V239" s="15"/>
      <c r="W239" s="15"/>
      <c r="X239" s="15"/>
      <c r="Y239" s="15"/>
      <c r="Z239" s="15"/>
      <c r="AA239" s="15"/>
      <c r="AB239" s="15"/>
      <c r="AC239" s="15"/>
      <c r="AD239" s="15"/>
      <c r="AE239" s="15"/>
      <c r="AT239" s="274" t="s">
        <v>284</v>
      </c>
      <c r="AU239" s="274" t="s">
        <v>82</v>
      </c>
      <c r="AV239" s="15" t="s">
        <v>264</v>
      </c>
      <c r="AW239" s="15" t="s">
        <v>34</v>
      </c>
      <c r="AX239" s="15" t="s">
        <v>80</v>
      </c>
      <c r="AY239" s="274" t="s">
        <v>244</v>
      </c>
    </row>
    <row r="240" s="2" customFormat="1" ht="16.5" customHeight="1">
      <c r="A240" s="39"/>
      <c r="B240" s="40"/>
      <c r="C240" s="213" t="s">
        <v>1049</v>
      </c>
      <c r="D240" s="213" t="s">
        <v>247</v>
      </c>
      <c r="E240" s="214" t="s">
        <v>451</v>
      </c>
      <c r="F240" s="215" t="s">
        <v>452</v>
      </c>
      <c r="G240" s="216" t="s">
        <v>258</v>
      </c>
      <c r="H240" s="217">
        <v>29</v>
      </c>
      <c r="I240" s="218"/>
      <c r="J240" s="219">
        <f>ROUND(I240*H240,2)</f>
        <v>0</v>
      </c>
      <c r="K240" s="215" t="s">
        <v>359</v>
      </c>
      <c r="L240" s="45"/>
      <c r="M240" s="220" t="s">
        <v>19</v>
      </c>
      <c r="N240" s="221" t="s">
        <v>44</v>
      </c>
      <c r="O240" s="85"/>
      <c r="P240" s="222">
        <f>O240*H240</f>
        <v>0</v>
      </c>
      <c r="Q240" s="222">
        <v>0</v>
      </c>
      <c r="R240" s="222">
        <f>Q240*H240</f>
        <v>0</v>
      </c>
      <c r="S240" s="222">
        <v>0</v>
      </c>
      <c r="T240" s="223">
        <f>S240*H240</f>
        <v>0</v>
      </c>
      <c r="U240" s="39"/>
      <c r="V240" s="39"/>
      <c r="W240" s="39"/>
      <c r="X240" s="39"/>
      <c r="Y240" s="39"/>
      <c r="Z240" s="39"/>
      <c r="AA240" s="39"/>
      <c r="AB240" s="39"/>
      <c r="AC240" s="39"/>
      <c r="AD240" s="39"/>
      <c r="AE240" s="39"/>
      <c r="AR240" s="224" t="s">
        <v>391</v>
      </c>
      <c r="AT240" s="224" t="s">
        <v>247</v>
      </c>
      <c r="AU240" s="224" t="s">
        <v>82</v>
      </c>
      <c r="AY240" s="18" t="s">
        <v>244</v>
      </c>
      <c r="BE240" s="225">
        <f>IF(N240="základní",J240,0)</f>
        <v>0</v>
      </c>
      <c r="BF240" s="225">
        <f>IF(N240="snížená",J240,0)</f>
        <v>0</v>
      </c>
      <c r="BG240" s="225">
        <f>IF(N240="zákl. přenesená",J240,0)</f>
        <v>0</v>
      </c>
      <c r="BH240" s="225">
        <f>IF(N240="sníž. přenesená",J240,0)</f>
        <v>0</v>
      </c>
      <c r="BI240" s="225">
        <f>IF(N240="nulová",J240,0)</f>
        <v>0</v>
      </c>
      <c r="BJ240" s="18" t="s">
        <v>80</v>
      </c>
      <c r="BK240" s="225">
        <f>ROUND(I240*H240,2)</f>
        <v>0</v>
      </c>
      <c r="BL240" s="18" t="s">
        <v>391</v>
      </c>
      <c r="BM240" s="224" t="s">
        <v>1050</v>
      </c>
    </row>
    <row r="241" s="13" customFormat="1">
      <c r="A241" s="13"/>
      <c r="B241" s="243"/>
      <c r="C241" s="244"/>
      <c r="D241" s="241" t="s">
        <v>284</v>
      </c>
      <c r="E241" s="245" t="s">
        <v>19</v>
      </c>
      <c r="F241" s="246" t="s">
        <v>1051</v>
      </c>
      <c r="G241" s="244"/>
      <c r="H241" s="245" t="s">
        <v>19</v>
      </c>
      <c r="I241" s="247"/>
      <c r="J241" s="244"/>
      <c r="K241" s="244"/>
      <c r="L241" s="248"/>
      <c r="M241" s="249"/>
      <c r="N241" s="250"/>
      <c r="O241" s="250"/>
      <c r="P241" s="250"/>
      <c r="Q241" s="250"/>
      <c r="R241" s="250"/>
      <c r="S241" s="250"/>
      <c r="T241" s="251"/>
      <c r="U241" s="13"/>
      <c r="V241" s="13"/>
      <c r="W241" s="13"/>
      <c r="X241" s="13"/>
      <c r="Y241" s="13"/>
      <c r="Z241" s="13"/>
      <c r="AA241" s="13"/>
      <c r="AB241" s="13"/>
      <c r="AC241" s="13"/>
      <c r="AD241" s="13"/>
      <c r="AE241" s="13"/>
      <c r="AT241" s="252" t="s">
        <v>284</v>
      </c>
      <c r="AU241" s="252" t="s">
        <v>82</v>
      </c>
      <c r="AV241" s="13" t="s">
        <v>80</v>
      </c>
      <c r="AW241" s="13" t="s">
        <v>34</v>
      </c>
      <c r="AX241" s="13" t="s">
        <v>73</v>
      </c>
      <c r="AY241" s="252" t="s">
        <v>244</v>
      </c>
    </row>
    <row r="242" s="14" customFormat="1">
      <c r="A242" s="14"/>
      <c r="B242" s="253"/>
      <c r="C242" s="254"/>
      <c r="D242" s="241" t="s">
        <v>284</v>
      </c>
      <c r="E242" s="255" t="s">
        <v>19</v>
      </c>
      <c r="F242" s="256" t="s">
        <v>454</v>
      </c>
      <c r="G242" s="254"/>
      <c r="H242" s="257">
        <v>27</v>
      </c>
      <c r="I242" s="258"/>
      <c r="J242" s="254"/>
      <c r="K242" s="254"/>
      <c r="L242" s="259"/>
      <c r="M242" s="260"/>
      <c r="N242" s="261"/>
      <c r="O242" s="261"/>
      <c r="P242" s="261"/>
      <c r="Q242" s="261"/>
      <c r="R242" s="261"/>
      <c r="S242" s="261"/>
      <c r="T242" s="262"/>
      <c r="U242" s="14"/>
      <c r="V242" s="14"/>
      <c r="W242" s="14"/>
      <c r="X242" s="14"/>
      <c r="Y242" s="14"/>
      <c r="Z242" s="14"/>
      <c r="AA242" s="14"/>
      <c r="AB242" s="14"/>
      <c r="AC242" s="14"/>
      <c r="AD242" s="14"/>
      <c r="AE242" s="14"/>
      <c r="AT242" s="263" t="s">
        <v>284</v>
      </c>
      <c r="AU242" s="263" t="s">
        <v>82</v>
      </c>
      <c r="AV242" s="14" t="s">
        <v>82</v>
      </c>
      <c r="AW242" s="14" t="s">
        <v>34</v>
      </c>
      <c r="AX242" s="14" t="s">
        <v>73</v>
      </c>
      <c r="AY242" s="263" t="s">
        <v>244</v>
      </c>
    </row>
    <row r="243" s="13" customFormat="1">
      <c r="A243" s="13"/>
      <c r="B243" s="243"/>
      <c r="C243" s="244"/>
      <c r="D243" s="241" t="s">
        <v>284</v>
      </c>
      <c r="E243" s="245" t="s">
        <v>19</v>
      </c>
      <c r="F243" s="246" t="s">
        <v>1052</v>
      </c>
      <c r="G243" s="244"/>
      <c r="H243" s="245" t="s">
        <v>19</v>
      </c>
      <c r="I243" s="247"/>
      <c r="J243" s="244"/>
      <c r="K243" s="244"/>
      <c r="L243" s="248"/>
      <c r="M243" s="249"/>
      <c r="N243" s="250"/>
      <c r="O243" s="250"/>
      <c r="P243" s="250"/>
      <c r="Q243" s="250"/>
      <c r="R243" s="250"/>
      <c r="S243" s="250"/>
      <c r="T243" s="251"/>
      <c r="U243" s="13"/>
      <c r="V243" s="13"/>
      <c r="W243" s="13"/>
      <c r="X243" s="13"/>
      <c r="Y243" s="13"/>
      <c r="Z243" s="13"/>
      <c r="AA243" s="13"/>
      <c r="AB243" s="13"/>
      <c r="AC243" s="13"/>
      <c r="AD243" s="13"/>
      <c r="AE243" s="13"/>
      <c r="AT243" s="252" t="s">
        <v>284</v>
      </c>
      <c r="AU243" s="252" t="s">
        <v>82</v>
      </c>
      <c r="AV243" s="13" t="s">
        <v>80</v>
      </c>
      <c r="AW243" s="13" t="s">
        <v>34</v>
      </c>
      <c r="AX243" s="13" t="s">
        <v>73</v>
      </c>
      <c r="AY243" s="252" t="s">
        <v>244</v>
      </c>
    </row>
    <row r="244" s="14" customFormat="1">
      <c r="A244" s="14"/>
      <c r="B244" s="253"/>
      <c r="C244" s="254"/>
      <c r="D244" s="241" t="s">
        <v>284</v>
      </c>
      <c r="E244" s="255" t="s">
        <v>19</v>
      </c>
      <c r="F244" s="256" t="s">
        <v>82</v>
      </c>
      <c r="G244" s="254"/>
      <c r="H244" s="257">
        <v>2</v>
      </c>
      <c r="I244" s="258"/>
      <c r="J244" s="254"/>
      <c r="K244" s="254"/>
      <c r="L244" s="259"/>
      <c r="M244" s="260"/>
      <c r="N244" s="261"/>
      <c r="O244" s="261"/>
      <c r="P244" s="261"/>
      <c r="Q244" s="261"/>
      <c r="R244" s="261"/>
      <c r="S244" s="261"/>
      <c r="T244" s="262"/>
      <c r="U244" s="14"/>
      <c r="V244" s="14"/>
      <c r="W244" s="14"/>
      <c r="X244" s="14"/>
      <c r="Y244" s="14"/>
      <c r="Z244" s="14"/>
      <c r="AA244" s="14"/>
      <c r="AB244" s="14"/>
      <c r="AC244" s="14"/>
      <c r="AD244" s="14"/>
      <c r="AE244" s="14"/>
      <c r="AT244" s="263" t="s">
        <v>284</v>
      </c>
      <c r="AU244" s="263" t="s">
        <v>82</v>
      </c>
      <c r="AV244" s="14" t="s">
        <v>82</v>
      </c>
      <c r="AW244" s="14" t="s">
        <v>34</v>
      </c>
      <c r="AX244" s="14" t="s">
        <v>73</v>
      </c>
      <c r="AY244" s="263" t="s">
        <v>244</v>
      </c>
    </row>
    <row r="245" s="15" customFormat="1">
      <c r="A245" s="15"/>
      <c r="B245" s="264"/>
      <c r="C245" s="265"/>
      <c r="D245" s="241" t="s">
        <v>284</v>
      </c>
      <c r="E245" s="266" t="s">
        <v>19</v>
      </c>
      <c r="F245" s="267" t="s">
        <v>287</v>
      </c>
      <c r="G245" s="265"/>
      <c r="H245" s="268">
        <v>29</v>
      </c>
      <c r="I245" s="269"/>
      <c r="J245" s="265"/>
      <c r="K245" s="265"/>
      <c r="L245" s="270"/>
      <c r="M245" s="271"/>
      <c r="N245" s="272"/>
      <c r="O245" s="272"/>
      <c r="P245" s="272"/>
      <c r="Q245" s="272"/>
      <c r="R245" s="272"/>
      <c r="S245" s="272"/>
      <c r="T245" s="273"/>
      <c r="U245" s="15"/>
      <c r="V245" s="15"/>
      <c r="W245" s="15"/>
      <c r="X245" s="15"/>
      <c r="Y245" s="15"/>
      <c r="Z245" s="15"/>
      <c r="AA245" s="15"/>
      <c r="AB245" s="15"/>
      <c r="AC245" s="15"/>
      <c r="AD245" s="15"/>
      <c r="AE245" s="15"/>
      <c r="AT245" s="274" t="s">
        <v>284</v>
      </c>
      <c r="AU245" s="274" t="s">
        <v>82</v>
      </c>
      <c r="AV245" s="15" t="s">
        <v>264</v>
      </c>
      <c r="AW245" s="15" t="s">
        <v>34</v>
      </c>
      <c r="AX245" s="15" t="s">
        <v>80</v>
      </c>
      <c r="AY245" s="274" t="s">
        <v>244</v>
      </c>
    </row>
    <row r="246" s="2" customFormat="1" ht="16.5" customHeight="1">
      <c r="A246" s="39"/>
      <c r="B246" s="40"/>
      <c r="C246" s="231" t="s">
        <v>1053</v>
      </c>
      <c r="D246" s="231" t="s">
        <v>241</v>
      </c>
      <c r="E246" s="232" t="s">
        <v>1054</v>
      </c>
      <c r="F246" s="233" t="s">
        <v>1055</v>
      </c>
      <c r="G246" s="234" t="s">
        <v>258</v>
      </c>
      <c r="H246" s="235">
        <v>1</v>
      </c>
      <c r="I246" s="236"/>
      <c r="J246" s="237">
        <f>ROUND(I246*H246,2)</f>
        <v>0</v>
      </c>
      <c r="K246" s="233" t="s">
        <v>359</v>
      </c>
      <c r="L246" s="238"/>
      <c r="M246" s="239" t="s">
        <v>19</v>
      </c>
      <c r="N246" s="240" t="s">
        <v>44</v>
      </c>
      <c r="O246" s="85"/>
      <c r="P246" s="222">
        <f>O246*H246</f>
        <v>0</v>
      </c>
      <c r="Q246" s="222">
        <v>0</v>
      </c>
      <c r="R246" s="222">
        <f>Q246*H246</f>
        <v>0</v>
      </c>
      <c r="S246" s="222">
        <v>0</v>
      </c>
      <c r="T246" s="223">
        <f>S246*H246</f>
        <v>0</v>
      </c>
      <c r="U246" s="39"/>
      <c r="V246" s="39"/>
      <c r="W246" s="39"/>
      <c r="X246" s="39"/>
      <c r="Y246" s="39"/>
      <c r="Z246" s="39"/>
      <c r="AA246" s="39"/>
      <c r="AB246" s="39"/>
      <c r="AC246" s="39"/>
      <c r="AD246" s="39"/>
      <c r="AE246" s="39"/>
      <c r="AR246" s="224" t="s">
        <v>364</v>
      </c>
      <c r="AT246" s="224" t="s">
        <v>241</v>
      </c>
      <c r="AU246" s="224" t="s">
        <v>82</v>
      </c>
      <c r="AY246" s="18" t="s">
        <v>244</v>
      </c>
      <c r="BE246" s="225">
        <f>IF(N246="základní",J246,0)</f>
        <v>0</v>
      </c>
      <c r="BF246" s="225">
        <f>IF(N246="snížená",J246,0)</f>
        <v>0</v>
      </c>
      <c r="BG246" s="225">
        <f>IF(N246="zákl. přenesená",J246,0)</f>
        <v>0</v>
      </c>
      <c r="BH246" s="225">
        <f>IF(N246="sníž. přenesená",J246,0)</f>
        <v>0</v>
      </c>
      <c r="BI246" s="225">
        <f>IF(N246="nulová",J246,0)</f>
        <v>0</v>
      </c>
      <c r="BJ246" s="18" t="s">
        <v>80</v>
      </c>
      <c r="BK246" s="225">
        <f>ROUND(I246*H246,2)</f>
        <v>0</v>
      </c>
      <c r="BL246" s="18" t="s">
        <v>279</v>
      </c>
      <c r="BM246" s="224" t="s">
        <v>1056</v>
      </c>
    </row>
    <row r="247" s="2" customFormat="1" ht="16.5" customHeight="1">
      <c r="A247" s="39"/>
      <c r="B247" s="40"/>
      <c r="C247" s="213" t="s">
        <v>1057</v>
      </c>
      <c r="D247" s="213" t="s">
        <v>247</v>
      </c>
      <c r="E247" s="214" t="s">
        <v>1058</v>
      </c>
      <c r="F247" s="215" t="s">
        <v>1059</v>
      </c>
      <c r="G247" s="216" t="s">
        <v>258</v>
      </c>
      <c r="H247" s="217">
        <v>1</v>
      </c>
      <c r="I247" s="218"/>
      <c r="J247" s="219">
        <f>ROUND(I247*H247,2)</f>
        <v>0</v>
      </c>
      <c r="K247" s="215" t="s">
        <v>359</v>
      </c>
      <c r="L247" s="45"/>
      <c r="M247" s="220" t="s">
        <v>19</v>
      </c>
      <c r="N247" s="221" t="s">
        <v>44</v>
      </c>
      <c r="O247" s="85"/>
      <c r="P247" s="222">
        <f>O247*H247</f>
        <v>0</v>
      </c>
      <c r="Q247" s="222">
        <v>0</v>
      </c>
      <c r="R247" s="222">
        <f>Q247*H247</f>
        <v>0</v>
      </c>
      <c r="S247" s="222">
        <v>0</v>
      </c>
      <c r="T247" s="223">
        <f>S247*H247</f>
        <v>0</v>
      </c>
      <c r="U247" s="39"/>
      <c r="V247" s="39"/>
      <c r="W247" s="39"/>
      <c r="X247" s="39"/>
      <c r="Y247" s="39"/>
      <c r="Z247" s="39"/>
      <c r="AA247" s="39"/>
      <c r="AB247" s="39"/>
      <c r="AC247" s="39"/>
      <c r="AD247" s="39"/>
      <c r="AE247" s="39"/>
      <c r="AR247" s="224" t="s">
        <v>264</v>
      </c>
      <c r="AT247" s="224" t="s">
        <v>247</v>
      </c>
      <c r="AU247" s="224" t="s">
        <v>82</v>
      </c>
      <c r="AY247" s="18" t="s">
        <v>244</v>
      </c>
      <c r="BE247" s="225">
        <f>IF(N247="základní",J247,0)</f>
        <v>0</v>
      </c>
      <c r="BF247" s="225">
        <f>IF(N247="snížená",J247,0)</f>
        <v>0</v>
      </c>
      <c r="BG247" s="225">
        <f>IF(N247="zákl. přenesená",J247,0)</f>
        <v>0</v>
      </c>
      <c r="BH247" s="225">
        <f>IF(N247="sníž. přenesená",J247,0)</f>
        <v>0</v>
      </c>
      <c r="BI247" s="225">
        <f>IF(N247="nulová",J247,0)</f>
        <v>0</v>
      </c>
      <c r="BJ247" s="18" t="s">
        <v>80</v>
      </c>
      <c r="BK247" s="225">
        <f>ROUND(I247*H247,2)</f>
        <v>0</v>
      </c>
      <c r="BL247" s="18" t="s">
        <v>264</v>
      </c>
      <c r="BM247" s="224" t="s">
        <v>1060</v>
      </c>
    </row>
    <row r="248" s="2" customFormat="1" ht="24.15" customHeight="1">
      <c r="A248" s="39"/>
      <c r="B248" s="40"/>
      <c r="C248" s="231" t="s">
        <v>1061</v>
      </c>
      <c r="D248" s="231" t="s">
        <v>241</v>
      </c>
      <c r="E248" s="232" t="s">
        <v>1062</v>
      </c>
      <c r="F248" s="233" t="s">
        <v>1063</v>
      </c>
      <c r="G248" s="234" t="s">
        <v>258</v>
      </c>
      <c r="H248" s="235">
        <v>2</v>
      </c>
      <c r="I248" s="236"/>
      <c r="J248" s="237">
        <f>ROUND(I248*H248,2)</f>
        <v>0</v>
      </c>
      <c r="K248" s="233" t="s">
        <v>359</v>
      </c>
      <c r="L248" s="238"/>
      <c r="M248" s="239" t="s">
        <v>19</v>
      </c>
      <c r="N248" s="240" t="s">
        <v>44</v>
      </c>
      <c r="O248" s="85"/>
      <c r="P248" s="222">
        <f>O248*H248</f>
        <v>0</v>
      </c>
      <c r="Q248" s="222">
        <v>0</v>
      </c>
      <c r="R248" s="222">
        <f>Q248*H248</f>
        <v>0</v>
      </c>
      <c r="S248" s="222">
        <v>0</v>
      </c>
      <c r="T248" s="223">
        <f>S248*H248</f>
        <v>0</v>
      </c>
      <c r="U248" s="39"/>
      <c r="V248" s="39"/>
      <c r="W248" s="39"/>
      <c r="X248" s="39"/>
      <c r="Y248" s="39"/>
      <c r="Z248" s="39"/>
      <c r="AA248" s="39"/>
      <c r="AB248" s="39"/>
      <c r="AC248" s="39"/>
      <c r="AD248" s="39"/>
      <c r="AE248" s="39"/>
      <c r="AR248" s="224" t="s">
        <v>364</v>
      </c>
      <c r="AT248" s="224" t="s">
        <v>241</v>
      </c>
      <c r="AU248" s="224" t="s">
        <v>82</v>
      </c>
      <c r="AY248" s="18" t="s">
        <v>244</v>
      </c>
      <c r="BE248" s="225">
        <f>IF(N248="základní",J248,0)</f>
        <v>0</v>
      </c>
      <c r="BF248" s="225">
        <f>IF(N248="snížená",J248,0)</f>
        <v>0</v>
      </c>
      <c r="BG248" s="225">
        <f>IF(N248="zákl. přenesená",J248,0)</f>
        <v>0</v>
      </c>
      <c r="BH248" s="225">
        <f>IF(N248="sníž. přenesená",J248,0)</f>
        <v>0</v>
      </c>
      <c r="BI248" s="225">
        <f>IF(N248="nulová",J248,0)</f>
        <v>0</v>
      </c>
      <c r="BJ248" s="18" t="s">
        <v>80</v>
      </c>
      <c r="BK248" s="225">
        <f>ROUND(I248*H248,2)</f>
        <v>0</v>
      </c>
      <c r="BL248" s="18" t="s">
        <v>279</v>
      </c>
      <c r="BM248" s="224" t="s">
        <v>1064</v>
      </c>
    </row>
    <row r="249" s="2" customFormat="1">
      <c r="A249" s="39"/>
      <c r="B249" s="40"/>
      <c r="C249" s="41"/>
      <c r="D249" s="241" t="s">
        <v>282</v>
      </c>
      <c r="E249" s="41"/>
      <c r="F249" s="242" t="s">
        <v>1065</v>
      </c>
      <c r="G249" s="41"/>
      <c r="H249" s="41"/>
      <c r="I249" s="228"/>
      <c r="J249" s="41"/>
      <c r="K249" s="41"/>
      <c r="L249" s="45"/>
      <c r="M249" s="229"/>
      <c r="N249" s="230"/>
      <c r="O249" s="85"/>
      <c r="P249" s="85"/>
      <c r="Q249" s="85"/>
      <c r="R249" s="85"/>
      <c r="S249" s="85"/>
      <c r="T249" s="86"/>
      <c r="U249" s="39"/>
      <c r="V249" s="39"/>
      <c r="W249" s="39"/>
      <c r="X249" s="39"/>
      <c r="Y249" s="39"/>
      <c r="Z249" s="39"/>
      <c r="AA249" s="39"/>
      <c r="AB249" s="39"/>
      <c r="AC249" s="39"/>
      <c r="AD249" s="39"/>
      <c r="AE249" s="39"/>
      <c r="AT249" s="18" t="s">
        <v>282</v>
      </c>
      <c r="AU249" s="18" t="s">
        <v>82</v>
      </c>
    </row>
    <row r="250" s="2" customFormat="1" ht="24.15" customHeight="1">
      <c r="A250" s="39"/>
      <c r="B250" s="40"/>
      <c r="C250" s="231" t="s">
        <v>1066</v>
      </c>
      <c r="D250" s="231" t="s">
        <v>241</v>
      </c>
      <c r="E250" s="232" t="s">
        <v>1067</v>
      </c>
      <c r="F250" s="233" t="s">
        <v>1068</v>
      </c>
      <c r="G250" s="234" t="s">
        <v>258</v>
      </c>
      <c r="H250" s="235">
        <v>5</v>
      </c>
      <c r="I250" s="236"/>
      <c r="J250" s="237">
        <f>ROUND(I250*H250,2)</f>
        <v>0</v>
      </c>
      <c r="K250" s="233" t="s">
        <v>359</v>
      </c>
      <c r="L250" s="238"/>
      <c r="M250" s="239" t="s">
        <v>19</v>
      </c>
      <c r="N250" s="240" t="s">
        <v>44</v>
      </c>
      <c r="O250" s="85"/>
      <c r="P250" s="222">
        <f>O250*H250</f>
        <v>0</v>
      </c>
      <c r="Q250" s="222">
        <v>0</v>
      </c>
      <c r="R250" s="222">
        <f>Q250*H250</f>
        <v>0</v>
      </c>
      <c r="S250" s="222">
        <v>0</v>
      </c>
      <c r="T250" s="223">
        <f>S250*H250</f>
        <v>0</v>
      </c>
      <c r="U250" s="39"/>
      <c r="V250" s="39"/>
      <c r="W250" s="39"/>
      <c r="X250" s="39"/>
      <c r="Y250" s="39"/>
      <c r="Z250" s="39"/>
      <c r="AA250" s="39"/>
      <c r="AB250" s="39"/>
      <c r="AC250" s="39"/>
      <c r="AD250" s="39"/>
      <c r="AE250" s="39"/>
      <c r="AR250" s="224" t="s">
        <v>364</v>
      </c>
      <c r="AT250" s="224" t="s">
        <v>241</v>
      </c>
      <c r="AU250" s="224" t="s">
        <v>82</v>
      </c>
      <c r="AY250" s="18" t="s">
        <v>244</v>
      </c>
      <c r="BE250" s="225">
        <f>IF(N250="základní",J250,0)</f>
        <v>0</v>
      </c>
      <c r="BF250" s="225">
        <f>IF(N250="snížená",J250,0)</f>
        <v>0</v>
      </c>
      <c r="BG250" s="225">
        <f>IF(N250="zákl. přenesená",J250,0)</f>
        <v>0</v>
      </c>
      <c r="BH250" s="225">
        <f>IF(N250="sníž. přenesená",J250,0)</f>
        <v>0</v>
      </c>
      <c r="BI250" s="225">
        <f>IF(N250="nulová",J250,0)</f>
        <v>0</v>
      </c>
      <c r="BJ250" s="18" t="s">
        <v>80</v>
      </c>
      <c r="BK250" s="225">
        <f>ROUND(I250*H250,2)</f>
        <v>0</v>
      </c>
      <c r="BL250" s="18" t="s">
        <v>279</v>
      </c>
      <c r="BM250" s="224" t="s">
        <v>1069</v>
      </c>
    </row>
    <row r="251" s="2" customFormat="1">
      <c r="A251" s="39"/>
      <c r="B251" s="40"/>
      <c r="C251" s="41"/>
      <c r="D251" s="241" t="s">
        <v>282</v>
      </c>
      <c r="E251" s="41"/>
      <c r="F251" s="242" t="s">
        <v>1070</v>
      </c>
      <c r="G251" s="41"/>
      <c r="H251" s="41"/>
      <c r="I251" s="228"/>
      <c r="J251" s="41"/>
      <c r="K251" s="41"/>
      <c r="L251" s="45"/>
      <c r="M251" s="229"/>
      <c r="N251" s="230"/>
      <c r="O251" s="85"/>
      <c r="P251" s="85"/>
      <c r="Q251" s="85"/>
      <c r="R251" s="85"/>
      <c r="S251" s="85"/>
      <c r="T251" s="86"/>
      <c r="U251" s="39"/>
      <c r="V251" s="39"/>
      <c r="W251" s="39"/>
      <c r="X251" s="39"/>
      <c r="Y251" s="39"/>
      <c r="Z251" s="39"/>
      <c r="AA251" s="39"/>
      <c r="AB251" s="39"/>
      <c r="AC251" s="39"/>
      <c r="AD251" s="39"/>
      <c r="AE251" s="39"/>
      <c r="AT251" s="18" t="s">
        <v>282</v>
      </c>
      <c r="AU251" s="18" t="s">
        <v>82</v>
      </c>
    </row>
    <row r="252" s="2" customFormat="1" ht="24.15" customHeight="1">
      <c r="A252" s="39"/>
      <c r="B252" s="40"/>
      <c r="C252" s="231" t="s">
        <v>1071</v>
      </c>
      <c r="D252" s="231" t="s">
        <v>241</v>
      </c>
      <c r="E252" s="232" t="s">
        <v>1072</v>
      </c>
      <c r="F252" s="233" t="s">
        <v>1073</v>
      </c>
      <c r="G252" s="234" t="s">
        <v>258</v>
      </c>
      <c r="H252" s="235">
        <v>6</v>
      </c>
      <c r="I252" s="236"/>
      <c r="J252" s="237">
        <f>ROUND(I252*H252,2)</f>
        <v>0</v>
      </c>
      <c r="K252" s="233" t="s">
        <v>359</v>
      </c>
      <c r="L252" s="238"/>
      <c r="M252" s="239" t="s">
        <v>19</v>
      </c>
      <c r="N252" s="240" t="s">
        <v>44</v>
      </c>
      <c r="O252" s="85"/>
      <c r="P252" s="222">
        <f>O252*H252</f>
        <v>0</v>
      </c>
      <c r="Q252" s="222">
        <v>0</v>
      </c>
      <c r="R252" s="222">
        <f>Q252*H252</f>
        <v>0</v>
      </c>
      <c r="S252" s="222">
        <v>0</v>
      </c>
      <c r="T252" s="223">
        <f>S252*H252</f>
        <v>0</v>
      </c>
      <c r="U252" s="39"/>
      <c r="V252" s="39"/>
      <c r="W252" s="39"/>
      <c r="X252" s="39"/>
      <c r="Y252" s="39"/>
      <c r="Z252" s="39"/>
      <c r="AA252" s="39"/>
      <c r="AB252" s="39"/>
      <c r="AC252" s="39"/>
      <c r="AD252" s="39"/>
      <c r="AE252" s="39"/>
      <c r="AR252" s="224" t="s">
        <v>364</v>
      </c>
      <c r="AT252" s="224" t="s">
        <v>241</v>
      </c>
      <c r="AU252" s="224" t="s">
        <v>82</v>
      </c>
      <c r="AY252" s="18" t="s">
        <v>244</v>
      </c>
      <c r="BE252" s="225">
        <f>IF(N252="základní",J252,0)</f>
        <v>0</v>
      </c>
      <c r="BF252" s="225">
        <f>IF(N252="snížená",J252,0)</f>
        <v>0</v>
      </c>
      <c r="BG252" s="225">
        <f>IF(N252="zákl. přenesená",J252,0)</f>
        <v>0</v>
      </c>
      <c r="BH252" s="225">
        <f>IF(N252="sníž. přenesená",J252,0)</f>
        <v>0</v>
      </c>
      <c r="BI252" s="225">
        <f>IF(N252="nulová",J252,0)</f>
        <v>0</v>
      </c>
      <c r="BJ252" s="18" t="s">
        <v>80</v>
      </c>
      <c r="BK252" s="225">
        <f>ROUND(I252*H252,2)</f>
        <v>0</v>
      </c>
      <c r="BL252" s="18" t="s">
        <v>279</v>
      </c>
      <c r="BM252" s="224" t="s">
        <v>1074</v>
      </c>
    </row>
    <row r="253" s="2" customFormat="1">
      <c r="A253" s="39"/>
      <c r="B253" s="40"/>
      <c r="C253" s="41"/>
      <c r="D253" s="241" t="s">
        <v>282</v>
      </c>
      <c r="E253" s="41"/>
      <c r="F253" s="242" t="s">
        <v>1075</v>
      </c>
      <c r="G253" s="41"/>
      <c r="H253" s="41"/>
      <c r="I253" s="228"/>
      <c r="J253" s="41"/>
      <c r="K253" s="41"/>
      <c r="L253" s="45"/>
      <c r="M253" s="229"/>
      <c r="N253" s="230"/>
      <c r="O253" s="85"/>
      <c r="P253" s="85"/>
      <c r="Q253" s="85"/>
      <c r="R253" s="85"/>
      <c r="S253" s="85"/>
      <c r="T253" s="86"/>
      <c r="U253" s="39"/>
      <c r="V253" s="39"/>
      <c r="W253" s="39"/>
      <c r="X253" s="39"/>
      <c r="Y253" s="39"/>
      <c r="Z253" s="39"/>
      <c r="AA253" s="39"/>
      <c r="AB253" s="39"/>
      <c r="AC253" s="39"/>
      <c r="AD253" s="39"/>
      <c r="AE253" s="39"/>
      <c r="AT253" s="18" t="s">
        <v>282</v>
      </c>
      <c r="AU253" s="18" t="s">
        <v>82</v>
      </c>
    </row>
    <row r="254" s="2" customFormat="1" ht="24.15" customHeight="1">
      <c r="A254" s="39"/>
      <c r="B254" s="40"/>
      <c r="C254" s="231" t="s">
        <v>1076</v>
      </c>
      <c r="D254" s="231" t="s">
        <v>241</v>
      </c>
      <c r="E254" s="232" t="s">
        <v>1077</v>
      </c>
      <c r="F254" s="233" t="s">
        <v>1078</v>
      </c>
      <c r="G254" s="234" t="s">
        <v>258</v>
      </c>
      <c r="H254" s="235">
        <v>9</v>
      </c>
      <c r="I254" s="236"/>
      <c r="J254" s="237">
        <f>ROUND(I254*H254,2)</f>
        <v>0</v>
      </c>
      <c r="K254" s="233" t="s">
        <v>359</v>
      </c>
      <c r="L254" s="238"/>
      <c r="M254" s="239" t="s">
        <v>19</v>
      </c>
      <c r="N254" s="240" t="s">
        <v>44</v>
      </c>
      <c r="O254" s="85"/>
      <c r="P254" s="222">
        <f>O254*H254</f>
        <v>0</v>
      </c>
      <c r="Q254" s="222">
        <v>0</v>
      </c>
      <c r="R254" s="222">
        <f>Q254*H254</f>
        <v>0</v>
      </c>
      <c r="S254" s="222">
        <v>0</v>
      </c>
      <c r="T254" s="223">
        <f>S254*H254</f>
        <v>0</v>
      </c>
      <c r="U254" s="39"/>
      <c r="V254" s="39"/>
      <c r="W254" s="39"/>
      <c r="X254" s="39"/>
      <c r="Y254" s="39"/>
      <c r="Z254" s="39"/>
      <c r="AA254" s="39"/>
      <c r="AB254" s="39"/>
      <c r="AC254" s="39"/>
      <c r="AD254" s="39"/>
      <c r="AE254" s="39"/>
      <c r="AR254" s="224" t="s">
        <v>364</v>
      </c>
      <c r="AT254" s="224" t="s">
        <v>241</v>
      </c>
      <c r="AU254" s="224" t="s">
        <v>82</v>
      </c>
      <c r="AY254" s="18" t="s">
        <v>244</v>
      </c>
      <c r="BE254" s="225">
        <f>IF(N254="základní",J254,0)</f>
        <v>0</v>
      </c>
      <c r="BF254" s="225">
        <f>IF(N254="snížená",J254,0)</f>
        <v>0</v>
      </c>
      <c r="BG254" s="225">
        <f>IF(N254="zákl. přenesená",J254,0)</f>
        <v>0</v>
      </c>
      <c r="BH254" s="225">
        <f>IF(N254="sníž. přenesená",J254,0)</f>
        <v>0</v>
      </c>
      <c r="BI254" s="225">
        <f>IF(N254="nulová",J254,0)</f>
        <v>0</v>
      </c>
      <c r="BJ254" s="18" t="s">
        <v>80</v>
      </c>
      <c r="BK254" s="225">
        <f>ROUND(I254*H254,2)</f>
        <v>0</v>
      </c>
      <c r="BL254" s="18" t="s">
        <v>279</v>
      </c>
      <c r="BM254" s="224" t="s">
        <v>1079</v>
      </c>
    </row>
    <row r="255" s="2" customFormat="1">
      <c r="A255" s="39"/>
      <c r="B255" s="40"/>
      <c r="C255" s="41"/>
      <c r="D255" s="241" t="s">
        <v>282</v>
      </c>
      <c r="E255" s="41"/>
      <c r="F255" s="242" t="s">
        <v>1080</v>
      </c>
      <c r="G255" s="41"/>
      <c r="H255" s="41"/>
      <c r="I255" s="228"/>
      <c r="J255" s="41"/>
      <c r="K255" s="41"/>
      <c r="L255" s="45"/>
      <c r="M255" s="229"/>
      <c r="N255" s="230"/>
      <c r="O255" s="85"/>
      <c r="P255" s="85"/>
      <c r="Q255" s="85"/>
      <c r="R255" s="85"/>
      <c r="S255" s="85"/>
      <c r="T255" s="86"/>
      <c r="U255" s="39"/>
      <c r="V255" s="39"/>
      <c r="W255" s="39"/>
      <c r="X255" s="39"/>
      <c r="Y255" s="39"/>
      <c r="Z255" s="39"/>
      <c r="AA255" s="39"/>
      <c r="AB255" s="39"/>
      <c r="AC255" s="39"/>
      <c r="AD255" s="39"/>
      <c r="AE255" s="39"/>
      <c r="AT255" s="18" t="s">
        <v>282</v>
      </c>
      <c r="AU255" s="18" t="s">
        <v>82</v>
      </c>
    </row>
    <row r="256" s="2" customFormat="1" ht="24.15" customHeight="1">
      <c r="A256" s="39"/>
      <c r="B256" s="40"/>
      <c r="C256" s="231" t="s">
        <v>1081</v>
      </c>
      <c r="D256" s="231" t="s">
        <v>241</v>
      </c>
      <c r="E256" s="232" t="s">
        <v>1082</v>
      </c>
      <c r="F256" s="233" t="s">
        <v>1083</v>
      </c>
      <c r="G256" s="234" t="s">
        <v>258</v>
      </c>
      <c r="H256" s="235">
        <v>4</v>
      </c>
      <c r="I256" s="236"/>
      <c r="J256" s="237">
        <f>ROUND(I256*H256,2)</f>
        <v>0</v>
      </c>
      <c r="K256" s="233" t="s">
        <v>359</v>
      </c>
      <c r="L256" s="238"/>
      <c r="M256" s="239" t="s">
        <v>19</v>
      </c>
      <c r="N256" s="240" t="s">
        <v>44</v>
      </c>
      <c r="O256" s="85"/>
      <c r="P256" s="222">
        <f>O256*H256</f>
        <v>0</v>
      </c>
      <c r="Q256" s="222">
        <v>0</v>
      </c>
      <c r="R256" s="222">
        <f>Q256*H256</f>
        <v>0</v>
      </c>
      <c r="S256" s="222">
        <v>0</v>
      </c>
      <c r="T256" s="223">
        <f>S256*H256</f>
        <v>0</v>
      </c>
      <c r="U256" s="39"/>
      <c r="V256" s="39"/>
      <c r="W256" s="39"/>
      <c r="X256" s="39"/>
      <c r="Y256" s="39"/>
      <c r="Z256" s="39"/>
      <c r="AA256" s="39"/>
      <c r="AB256" s="39"/>
      <c r="AC256" s="39"/>
      <c r="AD256" s="39"/>
      <c r="AE256" s="39"/>
      <c r="AR256" s="224" t="s">
        <v>364</v>
      </c>
      <c r="AT256" s="224" t="s">
        <v>241</v>
      </c>
      <c r="AU256" s="224" t="s">
        <v>82</v>
      </c>
      <c r="AY256" s="18" t="s">
        <v>244</v>
      </c>
      <c r="BE256" s="225">
        <f>IF(N256="základní",J256,0)</f>
        <v>0</v>
      </c>
      <c r="BF256" s="225">
        <f>IF(N256="snížená",J256,0)</f>
        <v>0</v>
      </c>
      <c r="BG256" s="225">
        <f>IF(N256="zákl. přenesená",J256,0)</f>
        <v>0</v>
      </c>
      <c r="BH256" s="225">
        <f>IF(N256="sníž. přenesená",J256,0)</f>
        <v>0</v>
      </c>
      <c r="BI256" s="225">
        <f>IF(N256="nulová",J256,0)</f>
        <v>0</v>
      </c>
      <c r="BJ256" s="18" t="s">
        <v>80</v>
      </c>
      <c r="BK256" s="225">
        <f>ROUND(I256*H256,2)</f>
        <v>0</v>
      </c>
      <c r="BL256" s="18" t="s">
        <v>279</v>
      </c>
      <c r="BM256" s="224" t="s">
        <v>1084</v>
      </c>
    </row>
    <row r="257" s="2" customFormat="1">
      <c r="A257" s="39"/>
      <c r="B257" s="40"/>
      <c r="C257" s="41"/>
      <c r="D257" s="241" t="s">
        <v>282</v>
      </c>
      <c r="E257" s="41"/>
      <c r="F257" s="242" t="s">
        <v>1085</v>
      </c>
      <c r="G257" s="41"/>
      <c r="H257" s="41"/>
      <c r="I257" s="228"/>
      <c r="J257" s="41"/>
      <c r="K257" s="41"/>
      <c r="L257" s="45"/>
      <c r="M257" s="229"/>
      <c r="N257" s="230"/>
      <c r="O257" s="85"/>
      <c r="P257" s="85"/>
      <c r="Q257" s="85"/>
      <c r="R257" s="85"/>
      <c r="S257" s="85"/>
      <c r="T257" s="86"/>
      <c r="U257" s="39"/>
      <c r="V257" s="39"/>
      <c r="W257" s="39"/>
      <c r="X257" s="39"/>
      <c r="Y257" s="39"/>
      <c r="Z257" s="39"/>
      <c r="AA257" s="39"/>
      <c r="AB257" s="39"/>
      <c r="AC257" s="39"/>
      <c r="AD257" s="39"/>
      <c r="AE257" s="39"/>
      <c r="AT257" s="18" t="s">
        <v>282</v>
      </c>
      <c r="AU257" s="18" t="s">
        <v>82</v>
      </c>
    </row>
    <row r="258" s="2" customFormat="1" ht="24.15" customHeight="1">
      <c r="A258" s="39"/>
      <c r="B258" s="40"/>
      <c r="C258" s="231" t="s">
        <v>1086</v>
      </c>
      <c r="D258" s="231" t="s">
        <v>241</v>
      </c>
      <c r="E258" s="232" t="s">
        <v>1087</v>
      </c>
      <c r="F258" s="233" t="s">
        <v>1088</v>
      </c>
      <c r="G258" s="234" t="s">
        <v>258</v>
      </c>
      <c r="H258" s="235">
        <v>1</v>
      </c>
      <c r="I258" s="236"/>
      <c r="J258" s="237">
        <f>ROUND(I258*H258,2)</f>
        <v>0</v>
      </c>
      <c r="K258" s="233" t="s">
        <v>359</v>
      </c>
      <c r="L258" s="238"/>
      <c r="M258" s="239" t="s">
        <v>19</v>
      </c>
      <c r="N258" s="240" t="s">
        <v>44</v>
      </c>
      <c r="O258" s="85"/>
      <c r="P258" s="222">
        <f>O258*H258</f>
        <v>0</v>
      </c>
      <c r="Q258" s="222">
        <v>0</v>
      </c>
      <c r="R258" s="222">
        <f>Q258*H258</f>
        <v>0</v>
      </c>
      <c r="S258" s="222">
        <v>0</v>
      </c>
      <c r="T258" s="223">
        <f>S258*H258</f>
        <v>0</v>
      </c>
      <c r="U258" s="39"/>
      <c r="V258" s="39"/>
      <c r="W258" s="39"/>
      <c r="X258" s="39"/>
      <c r="Y258" s="39"/>
      <c r="Z258" s="39"/>
      <c r="AA258" s="39"/>
      <c r="AB258" s="39"/>
      <c r="AC258" s="39"/>
      <c r="AD258" s="39"/>
      <c r="AE258" s="39"/>
      <c r="AR258" s="224" t="s">
        <v>364</v>
      </c>
      <c r="AT258" s="224" t="s">
        <v>241</v>
      </c>
      <c r="AU258" s="224" t="s">
        <v>82</v>
      </c>
      <c r="AY258" s="18" t="s">
        <v>244</v>
      </c>
      <c r="BE258" s="225">
        <f>IF(N258="základní",J258,0)</f>
        <v>0</v>
      </c>
      <c r="BF258" s="225">
        <f>IF(N258="snížená",J258,0)</f>
        <v>0</v>
      </c>
      <c r="BG258" s="225">
        <f>IF(N258="zákl. přenesená",J258,0)</f>
        <v>0</v>
      </c>
      <c r="BH258" s="225">
        <f>IF(N258="sníž. přenesená",J258,0)</f>
        <v>0</v>
      </c>
      <c r="BI258" s="225">
        <f>IF(N258="nulová",J258,0)</f>
        <v>0</v>
      </c>
      <c r="BJ258" s="18" t="s">
        <v>80</v>
      </c>
      <c r="BK258" s="225">
        <f>ROUND(I258*H258,2)</f>
        <v>0</v>
      </c>
      <c r="BL258" s="18" t="s">
        <v>279</v>
      </c>
      <c r="BM258" s="224" t="s">
        <v>1089</v>
      </c>
    </row>
    <row r="259" s="2" customFormat="1">
      <c r="A259" s="39"/>
      <c r="B259" s="40"/>
      <c r="C259" s="41"/>
      <c r="D259" s="241" t="s">
        <v>282</v>
      </c>
      <c r="E259" s="41"/>
      <c r="F259" s="242" t="s">
        <v>1090</v>
      </c>
      <c r="G259" s="41"/>
      <c r="H259" s="41"/>
      <c r="I259" s="228"/>
      <c r="J259" s="41"/>
      <c r="K259" s="41"/>
      <c r="L259" s="45"/>
      <c r="M259" s="229"/>
      <c r="N259" s="230"/>
      <c r="O259" s="85"/>
      <c r="P259" s="85"/>
      <c r="Q259" s="85"/>
      <c r="R259" s="85"/>
      <c r="S259" s="85"/>
      <c r="T259" s="86"/>
      <c r="U259" s="39"/>
      <c r="V259" s="39"/>
      <c r="W259" s="39"/>
      <c r="X259" s="39"/>
      <c r="Y259" s="39"/>
      <c r="Z259" s="39"/>
      <c r="AA259" s="39"/>
      <c r="AB259" s="39"/>
      <c r="AC259" s="39"/>
      <c r="AD259" s="39"/>
      <c r="AE259" s="39"/>
      <c r="AT259" s="18" t="s">
        <v>282</v>
      </c>
      <c r="AU259" s="18" t="s">
        <v>82</v>
      </c>
    </row>
    <row r="260" s="2" customFormat="1" ht="16.5" customHeight="1">
      <c r="A260" s="39"/>
      <c r="B260" s="40"/>
      <c r="C260" s="213" t="s">
        <v>1091</v>
      </c>
      <c r="D260" s="213" t="s">
        <v>247</v>
      </c>
      <c r="E260" s="214" t="s">
        <v>459</v>
      </c>
      <c r="F260" s="215" t="s">
        <v>460</v>
      </c>
      <c r="G260" s="216" t="s">
        <v>258</v>
      </c>
      <c r="H260" s="217">
        <v>27</v>
      </c>
      <c r="I260" s="218"/>
      <c r="J260" s="219">
        <f>ROUND(I260*H260,2)</f>
        <v>0</v>
      </c>
      <c r="K260" s="215" t="s">
        <v>359</v>
      </c>
      <c r="L260" s="45"/>
      <c r="M260" s="220" t="s">
        <v>19</v>
      </c>
      <c r="N260" s="221" t="s">
        <v>44</v>
      </c>
      <c r="O260" s="85"/>
      <c r="P260" s="222">
        <f>O260*H260</f>
        <v>0</v>
      </c>
      <c r="Q260" s="222">
        <v>0</v>
      </c>
      <c r="R260" s="222">
        <f>Q260*H260</f>
        <v>0</v>
      </c>
      <c r="S260" s="222">
        <v>0</v>
      </c>
      <c r="T260" s="223">
        <f>S260*H260</f>
        <v>0</v>
      </c>
      <c r="U260" s="39"/>
      <c r="V260" s="39"/>
      <c r="W260" s="39"/>
      <c r="X260" s="39"/>
      <c r="Y260" s="39"/>
      <c r="Z260" s="39"/>
      <c r="AA260" s="39"/>
      <c r="AB260" s="39"/>
      <c r="AC260" s="39"/>
      <c r="AD260" s="39"/>
      <c r="AE260" s="39"/>
      <c r="AR260" s="224" t="s">
        <v>264</v>
      </c>
      <c r="AT260" s="224" t="s">
        <v>247</v>
      </c>
      <c r="AU260" s="224" t="s">
        <v>82</v>
      </c>
      <c r="AY260" s="18" t="s">
        <v>244</v>
      </c>
      <c r="BE260" s="225">
        <f>IF(N260="základní",J260,0)</f>
        <v>0</v>
      </c>
      <c r="BF260" s="225">
        <f>IF(N260="snížená",J260,0)</f>
        <v>0</v>
      </c>
      <c r="BG260" s="225">
        <f>IF(N260="zákl. přenesená",J260,0)</f>
        <v>0</v>
      </c>
      <c r="BH260" s="225">
        <f>IF(N260="sníž. přenesená",J260,0)</f>
        <v>0</v>
      </c>
      <c r="BI260" s="225">
        <f>IF(N260="nulová",J260,0)</f>
        <v>0</v>
      </c>
      <c r="BJ260" s="18" t="s">
        <v>80</v>
      </c>
      <c r="BK260" s="225">
        <f>ROUND(I260*H260,2)</f>
        <v>0</v>
      </c>
      <c r="BL260" s="18" t="s">
        <v>264</v>
      </c>
      <c r="BM260" s="224" t="s">
        <v>1092</v>
      </c>
    </row>
    <row r="261" s="2" customFormat="1" ht="16.5" customHeight="1">
      <c r="A261" s="39"/>
      <c r="B261" s="40"/>
      <c r="C261" s="231" t="s">
        <v>1093</v>
      </c>
      <c r="D261" s="231" t="s">
        <v>241</v>
      </c>
      <c r="E261" s="232" t="s">
        <v>467</v>
      </c>
      <c r="F261" s="233" t="s">
        <v>468</v>
      </c>
      <c r="G261" s="234" t="s">
        <v>258</v>
      </c>
      <c r="H261" s="235">
        <v>84</v>
      </c>
      <c r="I261" s="236"/>
      <c r="J261" s="237">
        <f>ROUND(I261*H261,2)</f>
        <v>0</v>
      </c>
      <c r="K261" s="233" t="s">
        <v>359</v>
      </c>
      <c r="L261" s="238"/>
      <c r="M261" s="239" t="s">
        <v>19</v>
      </c>
      <c r="N261" s="240" t="s">
        <v>44</v>
      </c>
      <c r="O261" s="85"/>
      <c r="P261" s="222">
        <f>O261*H261</f>
        <v>0</v>
      </c>
      <c r="Q261" s="222">
        <v>0</v>
      </c>
      <c r="R261" s="222">
        <f>Q261*H261</f>
        <v>0</v>
      </c>
      <c r="S261" s="222">
        <v>0</v>
      </c>
      <c r="T261" s="223">
        <f>S261*H261</f>
        <v>0</v>
      </c>
      <c r="U261" s="39"/>
      <c r="V261" s="39"/>
      <c r="W261" s="39"/>
      <c r="X261" s="39"/>
      <c r="Y261" s="39"/>
      <c r="Z261" s="39"/>
      <c r="AA261" s="39"/>
      <c r="AB261" s="39"/>
      <c r="AC261" s="39"/>
      <c r="AD261" s="39"/>
      <c r="AE261" s="39"/>
      <c r="AR261" s="224" t="s">
        <v>364</v>
      </c>
      <c r="AT261" s="224" t="s">
        <v>241</v>
      </c>
      <c r="AU261" s="224" t="s">
        <v>82</v>
      </c>
      <c r="AY261" s="18" t="s">
        <v>244</v>
      </c>
      <c r="BE261" s="225">
        <f>IF(N261="základní",J261,0)</f>
        <v>0</v>
      </c>
      <c r="BF261" s="225">
        <f>IF(N261="snížená",J261,0)</f>
        <v>0</v>
      </c>
      <c r="BG261" s="225">
        <f>IF(N261="zákl. přenesená",J261,0)</f>
        <v>0</v>
      </c>
      <c r="BH261" s="225">
        <f>IF(N261="sníž. přenesená",J261,0)</f>
        <v>0</v>
      </c>
      <c r="BI261" s="225">
        <f>IF(N261="nulová",J261,0)</f>
        <v>0</v>
      </c>
      <c r="BJ261" s="18" t="s">
        <v>80</v>
      </c>
      <c r="BK261" s="225">
        <f>ROUND(I261*H261,2)</f>
        <v>0</v>
      </c>
      <c r="BL261" s="18" t="s">
        <v>279</v>
      </c>
      <c r="BM261" s="224" t="s">
        <v>1094</v>
      </c>
    </row>
    <row r="262" s="2" customFormat="1" ht="16.5" customHeight="1">
      <c r="A262" s="39"/>
      <c r="B262" s="40"/>
      <c r="C262" s="231" t="s">
        <v>1095</v>
      </c>
      <c r="D262" s="231" t="s">
        <v>241</v>
      </c>
      <c r="E262" s="232" t="s">
        <v>1096</v>
      </c>
      <c r="F262" s="233" t="s">
        <v>1097</v>
      </c>
      <c r="G262" s="234" t="s">
        <v>258</v>
      </c>
      <c r="H262" s="235">
        <v>11</v>
      </c>
      <c r="I262" s="236"/>
      <c r="J262" s="237">
        <f>ROUND(I262*H262,2)</f>
        <v>0</v>
      </c>
      <c r="K262" s="233" t="s">
        <v>359</v>
      </c>
      <c r="L262" s="238"/>
      <c r="M262" s="239" t="s">
        <v>19</v>
      </c>
      <c r="N262" s="240" t="s">
        <v>44</v>
      </c>
      <c r="O262" s="85"/>
      <c r="P262" s="222">
        <f>O262*H262</f>
        <v>0</v>
      </c>
      <c r="Q262" s="222">
        <v>0</v>
      </c>
      <c r="R262" s="222">
        <f>Q262*H262</f>
        <v>0</v>
      </c>
      <c r="S262" s="222">
        <v>0</v>
      </c>
      <c r="T262" s="223">
        <f>S262*H262</f>
        <v>0</v>
      </c>
      <c r="U262" s="39"/>
      <c r="V262" s="39"/>
      <c r="W262" s="39"/>
      <c r="X262" s="39"/>
      <c r="Y262" s="39"/>
      <c r="Z262" s="39"/>
      <c r="AA262" s="39"/>
      <c r="AB262" s="39"/>
      <c r="AC262" s="39"/>
      <c r="AD262" s="39"/>
      <c r="AE262" s="39"/>
      <c r="AR262" s="224" t="s">
        <v>364</v>
      </c>
      <c r="AT262" s="224" t="s">
        <v>241</v>
      </c>
      <c r="AU262" s="224" t="s">
        <v>82</v>
      </c>
      <c r="AY262" s="18" t="s">
        <v>244</v>
      </c>
      <c r="BE262" s="225">
        <f>IF(N262="základní",J262,0)</f>
        <v>0</v>
      </c>
      <c r="BF262" s="225">
        <f>IF(N262="snížená",J262,0)</f>
        <v>0</v>
      </c>
      <c r="BG262" s="225">
        <f>IF(N262="zákl. přenesená",J262,0)</f>
        <v>0</v>
      </c>
      <c r="BH262" s="225">
        <f>IF(N262="sníž. přenesená",J262,0)</f>
        <v>0</v>
      </c>
      <c r="BI262" s="225">
        <f>IF(N262="nulová",J262,0)</f>
        <v>0</v>
      </c>
      <c r="BJ262" s="18" t="s">
        <v>80</v>
      </c>
      <c r="BK262" s="225">
        <f>ROUND(I262*H262,2)</f>
        <v>0</v>
      </c>
      <c r="BL262" s="18" t="s">
        <v>279</v>
      </c>
      <c r="BM262" s="224" t="s">
        <v>1098</v>
      </c>
    </row>
    <row r="263" s="2" customFormat="1" ht="16.5" customHeight="1">
      <c r="A263" s="39"/>
      <c r="B263" s="40"/>
      <c r="C263" s="231" t="s">
        <v>1099</v>
      </c>
      <c r="D263" s="231" t="s">
        <v>241</v>
      </c>
      <c r="E263" s="232" t="s">
        <v>1100</v>
      </c>
      <c r="F263" s="233" t="s">
        <v>1101</v>
      </c>
      <c r="G263" s="234" t="s">
        <v>258</v>
      </c>
      <c r="H263" s="235">
        <v>3</v>
      </c>
      <c r="I263" s="236"/>
      <c r="J263" s="237">
        <f>ROUND(I263*H263,2)</f>
        <v>0</v>
      </c>
      <c r="K263" s="233" t="s">
        <v>359</v>
      </c>
      <c r="L263" s="238"/>
      <c r="M263" s="239" t="s">
        <v>19</v>
      </c>
      <c r="N263" s="240" t="s">
        <v>44</v>
      </c>
      <c r="O263" s="85"/>
      <c r="P263" s="222">
        <f>O263*H263</f>
        <v>0</v>
      </c>
      <c r="Q263" s="222">
        <v>0</v>
      </c>
      <c r="R263" s="222">
        <f>Q263*H263</f>
        <v>0</v>
      </c>
      <c r="S263" s="222">
        <v>0</v>
      </c>
      <c r="T263" s="223">
        <f>S263*H263</f>
        <v>0</v>
      </c>
      <c r="U263" s="39"/>
      <c r="V263" s="39"/>
      <c r="W263" s="39"/>
      <c r="X263" s="39"/>
      <c r="Y263" s="39"/>
      <c r="Z263" s="39"/>
      <c r="AA263" s="39"/>
      <c r="AB263" s="39"/>
      <c r="AC263" s="39"/>
      <c r="AD263" s="39"/>
      <c r="AE263" s="39"/>
      <c r="AR263" s="224" t="s">
        <v>364</v>
      </c>
      <c r="AT263" s="224" t="s">
        <v>241</v>
      </c>
      <c r="AU263" s="224" t="s">
        <v>82</v>
      </c>
      <c r="AY263" s="18" t="s">
        <v>244</v>
      </c>
      <c r="BE263" s="225">
        <f>IF(N263="základní",J263,0)</f>
        <v>0</v>
      </c>
      <c r="BF263" s="225">
        <f>IF(N263="snížená",J263,0)</f>
        <v>0</v>
      </c>
      <c r="BG263" s="225">
        <f>IF(N263="zákl. přenesená",J263,0)</f>
        <v>0</v>
      </c>
      <c r="BH263" s="225">
        <f>IF(N263="sníž. přenesená",J263,0)</f>
        <v>0</v>
      </c>
      <c r="BI263" s="225">
        <f>IF(N263="nulová",J263,0)</f>
        <v>0</v>
      </c>
      <c r="BJ263" s="18" t="s">
        <v>80</v>
      </c>
      <c r="BK263" s="225">
        <f>ROUND(I263*H263,2)</f>
        <v>0</v>
      </c>
      <c r="BL263" s="18" t="s">
        <v>279</v>
      </c>
      <c r="BM263" s="224" t="s">
        <v>1102</v>
      </c>
    </row>
    <row r="264" s="2" customFormat="1" ht="16.5" customHeight="1">
      <c r="A264" s="39"/>
      <c r="B264" s="40"/>
      <c r="C264" s="231" t="s">
        <v>1103</v>
      </c>
      <c r="D264" s="231" t="s">
        <v>241</v>
      </c>
      <c r="E264" s="232" t="s">
        <v>1104</v>
      </c>
      <c r="F264" s="233" t="s">
        <v>1105</v>
      </c>
      <c r="G264" s="234" t="s">
        <v>258</v>
      </c>
      <c r="H264" s="235">
        <v>3</v>
      </c>
      <c r="I264" s="236"/>
      <c r="J264" s="237">
        <f>ROUND(I264*H264,2)</f>
        <v>0</v>
      </c>
      <c r="K264" s="233" t="s">
        <v>359</v>
      </c>
      <c r="L264" s="238"/>
      <c r="M264" s="239" t="s">
        <v>19</v>
      </c>
      <c r="N264" s="240" t="s">
        <v>44</v>
      </c>
      <c r="O264" s="85"/>
      <c r="P264" s="222">
        <f>O264*H264</f>
        <v>0</v>
      </c>
      <c r="Q264" s="222">
        <v>0</v>
      </c>
      <c r="R264" s="222">
        <f>Q264*H264</f>
        <v>0</v>
      </c>
      <c r="S264" s="222">
        <v>0</v>
      </c>
      <c r="T264" s="223">
        <f>S264*H264</f>
        <v>0</v>
      </c>
      <c r="U264" s="39"/>
      <c r="V264" s="39"/>
      <c r="W264" s="39"/>
      <c r="X264" s="39"/>
      <c r="Y264" s="39"/>
      <c r="Z264" s="39"/>
      <c r="AA264" s="39"/>
      <c r="AB264" s="39"/>
      <c r="AC264" s="39"/>
      <c r="AD264" s="39"/>
      <c r="AE264" s="39"/>
      <c r="AR264" s="224" t="s">
        <v>364</v>
      </c>
      <c r="AT264" s="224" t="s">
        <v>241</v>
      </c>
      <c r="AU264" s="224" t="s">
        <v>82</v>
      </c>
      <c r="AY264" s="18" t="s">
        <v>244</v>
      </c>
      <c r="BE264" s="225">
        <f>IF(N264="základní",J264,0)</f>
        <v>0</v>
      </c>
      <c r="BF264" s="225">
        <f>IF(N264="snížená",J264,0)</f>
        <v>0</v>
      </c>
      <c r="BG264" s="225">
        <f>IF(N264="zákl. přenesená",J264,0)</f>
        <v>0</v>
      </c>
      <c r="BH264" s="225">
        <f>IF(N264="sníž. přenesená",J264,0)</f>
        <v>0</v>
      </c>
      <c r="BI264" s="225">
        <f>IF(N264="nulová",J264,0)</f>
        <v>0</v>
      </c>
      <c r="BJ264" s="18" t="s">
        <v>80</v>
      </c>
      <c r="BK264" s="225">
        <f>ROUND(I264*H264,2)</f>
        <v>0</v>
      </c>
      <c r="BL264" s="18" t="s">
        <v>279</v>
      </c>
      <c r="BM264" s="224" t="s">
        <v>1106</v>
      </c>
    </row>
    <row r="265" s="2" customFormat="1" ht="16.5" customHeight="1">
      <c r="A265" s="39"/>
      <c r="B265" s="40"/>
      <c r="C265" s="231" t="s">
        <v>1107</v>
      </c>
      <c r="D265" s="231" t="s">
        <v>241</v>
      </c>
      <c r="E265" s="232" t="s">
        <v>1108</v>
      </c>
      <c r="F265" s="233" t="s">
        <v>1109</v>
      </c>
      <c r="G265" s="234" t="s">
        <v>258</v>
      </c>
      <c r="H265" s="235">
        <v>1</v>
      </c>
      <c r="I265" s="236"/>
      <c r="J265" s="237">
        <f>ROUND(I265*H265,2)</f>
        <v>0</v>
      </c>
      <c r="K265" s="233" t="s">
        <v>359</v>
      </c>
      <c r="L265" s="238"/>
      <c r="M265" s="239" t="s">
        <v>19</v>
      </c>
      <c r="N265" s="240" t="s">
        <v>44</v>
      </c>
      <c r="O265" s="85"/>
      <c r="P265" s="222">
        <f>O265*H265</f>
        <v>0</v>
      </c>
      <c r="Q265" s="222">
        <v>0</v>
      </c>
      <c r="R265" s="222">
        <f>Q265*H265</f>
        <v>0</v>
      </c>
      <c r="S265" s="222">
        <v>0</v>
      </c>
      <c r="T265" s="223">
        <f>S265*H265</f>
        <v>0</v>
      </c>
      <c r="U265" s="39"/>
      <c r="V265" s="39"/>
      <c r="W265" s="39"/>
      <c r="X265" s="39"/>
      <c r="Y265" s="39"/>
      <c r="Z265" s="39"/>
      <c r="AA265" s="39"/>
      <c r="AB265" s="39"/>
      <c r="AC265" s="39"/>
      <c r="AD265" s="39"/>
      <c r="AE265" s="39"/>
      <c r="AR265" s="224" t="s">
        <v>364</v>
      </c>
      <c r="AT265" s="224" t="s">
        <v>241</v>
      </c>
      <c r="AU265" s="224" t="s">
        <v>82</v>
      </c>
      <c r="AY265" s="18" t="s">
        <v>244</v>
      </c>
      <c r="BE265" s="225">
        <f>IF(N265="základní",J265,0)</f>
        <v>0</v>
      </c>
      <c r="BF265" s="225">
        <f>IF(N265="snížená",J265,0)</f>
        <v>0</v>
      </c>
      <c r="BG265" s="225">
        <f>IF(N265="zákl. přenesená",J265,0)</f>
        <v>0</v>
      </c>
      <c r="BH265" s="225">
        <f>IF(N265="sníž. přenesená",J265,0)</f>
        <v>0</v>
      </c>
      <c r="BI265" s="225">
        <f>IF(N265="nulová",J265,0)</f>
        <v>0</v>
      </c>
      <c r="BJ265" s="18" t="s">
        <v>80</v>
      </c>
      <c r="BK265" s="225">
        <f>ROUND(I265*H265,2)</f>
        <v>0</v>
      </c>
      <c r="BL265" s="18" t="s">
        <v>279</v>
      </c>
      <c r="BM265" s="224" t="s">
        <v>1110</v>
      </c>
    </row>
    <row r="266" s="2" customFormat="1" ht="16.5" customHeight="1">
      <c r="A266" s="39"/>
      <c r="B266" s="40"/>
      <c r="C266" s="213" t="s">
        <v>1111</v>
      </c>
      <c r="D266" s="213" t="s">
        <v>247</v>
      </c>
      <c r="E266" s="214" t="s">
        <v>1112</v>
      </c>
      <c r="F266" s="215" t="s">
        <v>1113</v>
      </c>
      <c r="G266" s="216" t="s">
        <v>258</v>
      </c>
      <c r="H266" s="217">
        <v>1</v>
      </c>
      <c r="I266" s="218"/>
      <c r="J266" s="219">
        <f>ROUND(I266*H266,2)</f>
        <v>0</v>
      </c>
      <c r="K266" s="215" t="s">
        <v>359</v>
      </c>
      <c r="L266" s="45"/>
      <c r="M266" s="220" t="s">
        <v>19</v>
      </c>
      <c r="N266" s="221" t="s">
        <v>44</v>
      </c>
      <c r="O266" s="85"/>
      <c r="P266" s="222">
        <f>O266*H266</f>
        <v>0</v>
      </c>
      <c r="Q266" s="222">
        <v>0</v>
      </c>
      <c r="R266" s="222">
        <f>Q266*H266</f>
        <v>0</v>
      </c>
      <c r="S266" s="222">
        <v>0</v>
      </c>
      <c r="T266" s="223">
        <f>S266*H266</f>
        <v>0</v>
      </c>
      <c r="U266" s="39"/>
      <c r="V266" s="39"/>
      <c r="W266" s="39"/>
      <c r="X266" s="39"/>
      <c r="Y266" s="39"/>
      <c r="Z266" s="39"/>
      <c r="AA266" s="39"/>
      <c r="AB266" s="39"/>
      <c r="AC266" s="39"/>
      <c r="AD266" s="39"/>
      <c r="AE266" s="39"/>
      <c r="AR266" s="224" t="s">
        <v>264</v>
      </c>
      <c r="AT266" s="224" t="s">
        <v>247</v>
      </c>
      <c r="AU266" s="224" t="s">
        <v>82</v>
      </c>
      <c r="AY266" s="18" t="s">
        <v>244</v>
      </c>
      <c r="BE266" s="225">
        <f>IF(N266="základní",J266,0)</f>
        <v>0</v>
      </c>
      <c r="BF266" s="225">
        <f>IF(N266="snížená",J266,0)</f>
        <v>0</v>
      </c>
      <c r="BG266" s="225">
        <f>IF(N266="zákl. přenesená",J266,0)</f>
        <v>0</v>
      </c>
      <c r="BH266" s="225">
        <f>IF(N266="sníž. přenesená",J266,0)</f>
        <v>0</v>
      </c>
      <c r="BI266" s="225">
        <f>IF(N266="nulová",J266,0)</f>
        <v>0</v>
      </c>
      <c r="BJ266" s="18" t="s">
        <v>80</v>
      </c>
      <c r="BK266" s="225">
        <f>ROUND(I266*H266,2)</f>
        <v>0</v>
      </c>
      <c r="BL266" s="18" t="s">
        <v>264</v>
      </c>
      <c r="BM266" s="224" t="s">
        <v>1114</v>
      </c>
    </row>
    <row r="267" s="2" customFormat="1" ht="16.5" customHeight="1">
      <c r="A267" s="39"/>
      <c r="B267" s="40"/>
      <c r="C267" s="213" t="s">
        <v>1115</v>
      </c>
      <c r="D267" s="213" t="s">
        <v>247</v>
      </c>
      <c r="E267" s="214" t="s">
        <v>475</v>
      </c>
      <c r="F267" s="215" t="s">
        <v>476</v>
      </c>
      <c r="G267" s="216" t="s">
        <v>258</v>
      </c>
      <c r="H267" s="217">
        <v>15</v>
      </c>
      <c r="I267" s="218"/>
      <c r="J267" s="219">
        <f>ROUND(I267*H267,2)</f>
        <v>0</v>
      </c>
      <c r="K267" s="215" t="s">
        <v>359</v>
      </c>
      <c r="L267" s="45"/>
      <c r="M267" s="220" t="s">
        <v>19</v>
      </c>
      <c r="N267" s="221" t="s">
        <v>44</v>
      </c>
      <c r="O267" s="85"/>
      <c r="P267" s="222">
        <f>O267*H267</f>
        <v>0</v>
      </c>
      <c r="Q267" s="222">
        <v>0</v>
      </c>
      <c r="R267" s="222">
        <f>Q267*H267</f>
        <v>0</v>
      </c>
      <c r="S267" s="222">
        <v>0</v>
      </c>
      <c r="T267" s="223">
        <f>S267*H267</f>
        <v>0</v>
      </c>
      <c r="U267" s="39"/>
      <c r="V267" s="39"/>
      <c r="W267" s="39"/>
      <c r="X267" s="39"/>
      <c r="Y267" s="39"/>
      <c r="Z267" s="39"/>
      <c r="AA267" s="39"/>
      <c r="AB267" s="39"/>
      <c r="AC267" s="39"/>
      <c r="AD267" s="39"/>
      <c r="AE267" s="39"/>
      <c r="AR267" s="224" t="s">
        <v>80</v>
      </c>
      <c r="AT267" s="224" t="s">
        <v>247</v>
      </c>
      <c r="AU267" s="224" t="s">
        <v>82</v>
      </c>
      <c r="AY267" s="18" t="s">
        <v>244</v>
      </c>
      <c r="BE267" s="225">
        <f>IF(N267="základní",J267,0)</f>
        <v>0</v>
      </c>
      <c r="BF267" s="225">
        <f>IF(N267="snížená",J267,0)</f>
        <v>0</v>
      </c>
      <c r="BG267" s="225">
        <f>IF(N267="zákl. přenesená",J267,0)</f>
        <v>0</v>
      </c>
      <c r="BH267" s="225">
        <f>IF(N267="sníž. přenesená",J267,0)</f>
        <v>0</v>
      </c>
      <c r="BI267" s="225">
        <f>IF(N267="nulová",J267,0)</f>
        <v>0</v>
      </c>
      <c r="BJ267" s="18" t="s">
        <v>80</v>
      </c>
      <c r="BK267" s="225">
        <f>ROUND(I267*H267,2)</f>
        <v>0</v>
      </c>
      <c r="BL267" s="18" t="s">
        <v>80</v>
      </c>
      <c r="BM267" s="224" t="s">
        <v>1116</v>
      </c>
    </row>
    <row r="268" s="2" customFormat="1" ht="24.15" customHeight="1">
      <c r="A268" s="39"/>
      <c r="B268" s="40"/>
      <c r="C268" s="231" t="s">
        <v>1117</v>
      </c>
      <c r="D268" s="231" t="s">
        <v>241</v>
      </c>
      <c r="E268" s="232" t="s">
        <v>1118</v>
      </c>
      <c r="F268" s="233" t="s">
        <v>1119</v>
      </c>
      <c r="G268" s="234" t="s">
        <v>258</v>
      </c>
      <c r="H268" s="235">
        <v>3</v>
      </c>
      <c r="I268" s="236"/>
      <c r="J268" s="237">
        <f>ROUND(I268*H268,2)</f>
        <v>0</v>
      </c>
      <c r="K268" s="233" t="s">
        <v>359</v>
      </c>
      <c r="L268" s="238"/>
      <c r="M268" s="239" t="s">
        <v>19</v>
      </c>
      <c r="N268" s="240" t="s">
        <v>44</v>
      </c>
      <c r="O268" s="85"/>
      <c r="P268" s="222">
        <f>O268*H268</f>
        <v>0</v>
      </c>
      <c r="Q268" s="222">
        <v>0</v>
      </c>
      <c r="R268" s="222">
        <f>Q268*H268</f>
        <v>0</v>
      </c>
      <c r="S268" s="222">
        <v>0</v>
      </c>
      <c r="T268" s="223">
        <f>S268*H268</f>
        <v>0</v>
      </c>
      <c r="U268" s="39"/>
      <c r="V268" s="39"/>
      <c r="W268" s="39"/>
      <c r="X268" s="39"/>
      <c r="Y268" s="39"/>
      <c r="Z268" s="39"/>
      <c r="AA268" s="39"/>
      <c r="AB268" s="39"/>
      <c r="AC268" s="39"/>
      <c r="AD268" s="39"/>
      <c r="AE268" s="39"/>
      <c r="AR268" s="224" t="s">
        <v>364</v>
      </c>
      <c r="AT268" s="224" t="s">
        <v>241</v>
      </c>
      <c r="AU268" s="224" t="s">
        <v>82</v>
      </c>
      <c r="AY268" s="18" t="s">
        <v>244</v>
      </c>
      <c r="BE268" s="225">
        <f>IF(N268="základní",J268,0)</f>
        <v>0</v>
      </c>
      <c r="BF268" s="225">
        <f>IF(N268="snížená",J268,0)</f>
        <v>0</v>
      </c>
      <c r="BG268" s="225">
        <f>IF(N268="zákl. přenesená",J268,0)</f>
        <v>0</v>
      </c>
      <c r="BH268" s="225">
        <f>IF(N268="sníž. přenesená",J268,0)</f>
        <v>0</v>
      </c>
      <c r="BI268" s="225">
        <f>IF(N268="nulová",J268,0)</f>
        <v>0</v>
      </c>
      <c r="BJ268" s="18" t="s">
        <v>80</v>
      </c>
      <c r="BK268" s="225">
        <f>ROUND(I268*H268,2)</f>
        <v>0</v>
      </c>
      <c r="BL268" s="18" t="s">
        <v>279</v>
      </c>
      <c r="BM268" s="224" t="s">
        <v>1120</v>
      </c>
    </row>
    <row r="269" s="2" customFormat="1" ht="24.15" customHeight="1">
      <c r="A269" s="39"/>
      <c r="B269" s="40"/>
      <c r="C269" s="231" t="s">
        <v>1121</v>
      </c>
      <c r="D269" s="231" t="s">
        <v>241</v>
      </c>
      <c r="E269" s="232" t="s">
        <v>1122</v>
      </c>
      <c r="F269" s="233" t="s">
        <v>1123</v>
      </c>
      <c r="G269" s="234" t="s">
        <v>258</v>
      </c>
      <c r="H269" s="235">
        <v>3</v>
      </c>
      <c r="I269" s="236"/>
      <c r="J269" s="237">
        <f>ROUND(I269*H269,2)</f>
        <v>0</v>
      </c>
      <c r="K269" s="233" t="s">
        <v>359</v>
      </c>
      <c r="L269" s="238"/>
      <c r="M269" s="239" t="s">
        <v>19</v>
      </c>
      <c r="N269" s="240" t="s">
        <v>44</v>
      </c>
      <c r="O269" s="85"/>
      <c r="P269" s="222">
        <f>O269*H269</f>
        <v>0</v>
      </c>
      <c r="Q269" s="222">
        <v>0</v>
      </c>
      <c r="R269" s="222">
        <f>Q269*H269</f>
        <v>0</v>
      </c>
      <c r="S269" s="222">
        <v>0</v>
      </c>
      <c r="T269" s="223">
        <f>S269*H269</f>
        <v>0</v>
      </c>
      <c r="U269" s="39"/>
      <c r="V269" s="39"/>
      <c r="W269" s="39"/>
      <c r="X269" s="39"/>
      <c r="Y269" s="39"/>
      <c r="Z269" s="39"/>
      <c r="AA269" s="39"/>
      <c r="AB269" s="39"/>
      <c r="AC269" s="39"/>
      <c r="AD269" s="39"/>
      <c r="AE269" s="39"/>
      <c r="AR269" s="224" t="s">
        <v>364</v>
      </c>
      <c r="AT269" s="224" t="s">
        <v>241</v>
      </c>
      <c r="AU269" s="224" t="s">
        <v>82</v>
      </c>
      <c r="AY269" s="18" t="s">
        <v>244</v>
      </c>
      <c r="BE269" s="225">
        <f>IF(N269="základní",J269,0)</f>
        <v>0</v>
      </c>
      <c r="BF269" s="225">
        <f>IF(N269="snížená",J269,0)</f>
        <v>0</v>
      </c>
      <c r="BG269" s="225">
        <f>IF(N269="zákl. přenesená",J269,0)</f>
        <v>0</v>
      </c>
      <c r="BH269" s="225">
        <f>IF(N269="sníž. přenesená",J269,0)</f>
        <v>0</v>
      </c>
      <c r="BI269" s="225">
        <f>IF(N269="nulová",J269,0)</f>
        <v>0</v>
      </c>
      <c r="BJ269" s="18" t="s">
        <v>80</v>
      </c>
      <c r="BK269" s="225">
        <f>ROUND(I269*H269,2)</f>
        <v>0</v>
      </c>
      <c r="BL269" s="18" t="s">
        <v>279</v>
      </c>
      <c r="BM269" s="224" t="s">
        <v>1124</v>
      </c>
    </row>
    <row r="270" s="2" customFormat="1" ht="24.15" customHeight="1">
      <c r="A270" s="39"/>
      <c r="B270" s="40"/>
      <c r="C270" s="231" t="s">
        <v>1125</v>
      </c>
      <c r="D270" s="231" t="s">
        <v>241</v>
      </c>
      <c r="E270" s="232" t="s">
        <v>1126</v>
      </c>
      <c r="F270" s="233" t="s">
        <v>1127</v>
      </c>
      <c r="G270" s="234" t="s">
        <v>258</v>
      </c>
      <c r="H270" s="235">
        <v>3</v>
      </c>
      <c r="I270" s="236"/>
      <c r="J270" s="237">
        <f>ROUND(I270*H270,2)</f>
        <v>0</v>
      </c>
      <c r="K270" s="233" t="s">
        <v>359</v>
      </c>
      <c r="L270" s="238"/>
      <c r="M270" s="239" t="s">
        <v>19</v>
      </c>
      <c r="N270" s="240" t="s">
        <v>44</v>
      </c>
      <c r="O270" s="85"/>
      <c r="P270" s="222">
        <f>O270*H270</f>
        <v>0</v>
      </c>
      <c r="Q270" s="222">
        <v>0</v>
      </c>
      <c r="R270" s="222">
        <f>Q270*H270</f>
        <v>0</v>
      </c>
      <c r="S270" s="222">
        <v>0</v>
      </c>
      <c r="T270" s="223">
        <f>S270*H270</f>
        <v>0</v>
      </c>
      <c r="U270" s="39"/>
      <c r="V270" s="39"/>
      <c r="W270" s="39"/>
      <c r="X270" s="39"/>
      <c r="Y270" s="39"/>
      <c r="Z270" s="39"/>
      <c r="AA270" s="39"/>
      <c r="AB270" s="39"/>
      <c r="AC270" s="39"/>
      <c r="AD270" s="39"/>
      <c r="AE270" s="39"/>
      <c r="AR270" s="224" t="s">
        <v>364</v>
      </c>
      <c r="AT270" s="224" t="s">
        <v>241</v>
      </c>
      <c r="AU270" s="224" t="s">
        <v>82</v>
      </c>
      <c r="AY270" s="18" t="s">
        <v>244</v>
      </c>
      <c r="BE270" s="225">
        <f>IF(N270="základní",J270,0)</f>
        <v>0</v>
      </c>
      <c r="BF270" s="225">
        <f>IF(N270="snížená",J270,0)</f>
        <v>0</v>
      </c>
      <c r="BG270" s="225">
        <f>IF(N270="zákl. přenesená",J270,0)</f>
        <v>0</v>
      </c>
      <c r="BH270" s="225">
        <f>IF(N270="sníž. přenesená",J270,0)</f>
        <v>0</v>
      </c>
      <c r="BI270" s="225">
        <f>IF(N270="nulová",J270,0)</f>
        <v>0</v>
      </c>
      <c r="BJ270" s="18" t="s">
        <v>80</v>
      </c>
      <c r="BK270" s="225">
        <f>ROUND(I270*H270,2)</f>
        <v>0</v>
      </c>
      <c r="BL270" s="18" t="s">
        <v>279</v>
      </c>
      <c r="BM270" s="224" t="s">
        <v>1128</v>
      </c>
    </row>
    <row r="271" s="2" customFormat="1" ht="16.5" customHeight="1">
      <c r="A271" s="39"/>
      <c r="B271" s="40"/>
      <c r="C271" s="213" t="s">
        <v>1129</v>
      </c>
      <c r="D271" s="213" t="s">
        <v>247</v>
      </c>
      <c r="E271" s="214" t="s">
        <v>500</v>
      </c>
      <c r="F271" s="215" t="s">
        <v>501</v>
      </c>
      <c r="G271" s="216" t="s">
        <v>258</v>
      </c>
      <c r="H271" s="217">
        <v>9</v>
      </c>
      <c r="I271" s="218"/>
      <c r="J271" s="219">
        <f>ROUND(I271*H271,2)</f>
        <v>0</v>
      </c>
      <c r="K271" s="215" t="s">
        <v>359</v>
      </c>
      <c r="L271" s="45"/>
      <c r="M271" s="220" t="s">
        <v>19</v>
      </c>
      <c r="N271" s="221" t="s">
        <v>44</v>
      </c>
      <c r="O271" s="85"/>
      <c r="P271" s="222">
        <f>O271*H271</f>
        <v>0</v>
      </c>
      <c r="Q271" s="222">
        <v>0</v>
      </c>
      <c r="R271" s="222">
        <f>Q271*H271</f>
        <v>0</v>
      </c>
      <c r="S271" s="222">
        <v>0</v>
      </c>
      <c r="T271" s="223">
        <f>S271*H271</f>
        <v>0</v>
      </c>
      <c r="U271" s="39"/>
      <c r="V271" s="39"/>
      <c r="W271" s="39"/>
      <c r="X271" s="39"/>
      <c r="Y271" s="39"/>
      <c r="Z271" s="39"/>
      <c r="AA271" s="39"/>
      <c r="AB271" s="39"/>
      <c r="AC271" s="39"/>
      <c r="AD271" s="39"/>
      <c r="AE271" s="39"/>
      <c r="AR271" s="224" t="s">
        <v>264</v>
      </c>
      <c r="AT271" s="224" t="s">
        <v>247</v>
      </c>
      <c r="AU271" s="224" t="s">
        <v>82</v>
      </c>
      <c r="AY271" s="18" t="s">
        <v>244</v>
      </c>
      <c r="BE271" s="225">
        <f>IF(N271="základní",J271,0)</f>
        <v>0</v>
      </c>
      <c r="BF271" s="225">
        <f>IF(N271="snížená",J271,0)</f>
        <v>0</v>
      </c>
      <c r="BG271" s="225">
        <f>IF(N271="zákl. přenesená",J271,0)</f>
        <v>0</v>
      </c>
      <c r="BH271" s="225">
        <f>IF(N271="sníž. přenesená",J271,0)</f>
        <v>0</v>
      </c>
      <c r="BI271" s="225">
        <f>IF(N271="nulová",J271,0)</f>
        <v>0</v>
      </c>
      <c r="BJ271" s="18" t="s">
        <v>80</v>
      </c>
      <c r="BK271" s="225">
        <f>ROUND(I271*H271,2)</f>
        <v>0</v>
      </c>
      <c r="BL271" s="18" t="s">
        <v>264</v>
      </c>
      <c r="BM271" s="224" t="s">
        <v>1130</v>
      </c>
    </row>
    <row r="272" s="2" customFormat="1" ht="21.75" customHeight="1">
      <c r="A272" s="39"/>
      <c r="B272" s="40"/>
      <c r="C272" s="231" t="s">
        <v>1131</v>
      </c>
      <c r="D272" s="231" t="s">
        <v>241</v>
      </c>
      <c r="E272" s="232" t="s">
        <v>1132</v>
      </c>
      <c r="F272" s="233" t="s">
        <v>1133</v>
      </c>
      <c r="G272" s="234" t="s">
        <v>258</v>
      </c>
      <c r="H272" s="235">
        <v>3</v>
      </c>
      <c r="I272" s="236"/>
      <c r="J272" s="237">
        <f>ROUND(I272*H272,2)</f>
        <v>0</v>
      </c>
      <c r="K272" s="233" t="s">
        <v>359</v>
      </c>
      <c r="L272" s="238"/>
      <c r="M272" s="239" t="s">
        <v>19</v>
      </c>
      <c r="N272" s="240" t="s">
        <v>44</v>
      </c>
      <c r="O272" s="85"/>
      <c r="P272" s="222">
        <f>O272*H272</f>
        <v>0</v>
      </c>
      <c r="Q272" s="222">
        <v>0</v>
      </c>
      <c r="R272" s="222">
        <f>Q272*H272</f>
        <v>0</v>
      </c>
      <c r="S272" s="222">
        <v>0</v>
      </c>
      <c r="T272" s="223">
        <f>S272*H272</f>
        <v>0</v>
      </c>
      <c r="U272" s="39"/>
      <c r="V272" s="39"/>
      <c r="W272" s="39"/>
      <c r="X272" s="39"/>
      <c r="Y272" s="39"/>
      <c r="Z272" s="39"/>
      <c r="AA272" s="39"/>
      <c r="AB272" s="39"/>
      <c r="AC272" s="39"/>
      <c r="AD272" s="39"/>
      <c r="AE272" s="39"/>
      <c r="AR272" s="224" t="s">
        <v>364</v>
      </c>
      <c r="AT272" s="224" t="s">
        <v>241</v>
      </c>
      <c r="AU272" s="224" t="s">
        <v>82</v>
      </c>
      <c r="AY272" s="18" t="s">
        <v>244</v>
      </c>
      <c r="BE272" s="225">
        <f>IF(N272="základní",J272,0)</f>
        <v>0</v>
      </c>
      <c r="BF272" s="225">
        <f>IF(N272="snížená",J272,0)</f>
        <v>0</v>
      </c>
      <c r="BG272" s="225">
        <f>IF(N272="zákl. přenesená",J272,0)</f>
        <v>0</v>
      </c>
      <c r="BH272" s="225">
        <f>IF(N272="sníž. přenesená",J272,0)</f>
        <v>0</v>
      </c>
      <c r="BI272" s="225">
        <f>IF(N272="nulová",J272,0)</f>
        <v>0</v>
      </c>
      <c r="BJ272" s="18" t="s">
        <v>80</v>
      </c>
      <c r="BK272" s="225">
        <f>ROUND(I272*H272,2)</f>
        <v>0</v>
      </c>
      <c r="BL272" s="18" t="s">
        <v>279</v>
      </c>
      <c r="BM272" s="224" t="s">
        <v>1134</v>
      </c>
    </row>
    <row r="273" s="2" customFormat="1" ht="37.8" customHeight="1">
      <c r="A273" s="39"/>
      <c r="B273" s="40"/>
      <c r="C273" s="213" t="s">
        <v>1135</v>
      </c>
      <c r="D273" s="213" t="s">
        <v>247</v>
      </c>
      <c r="E273" s="214" t="s">
        <v>1136</v>
      </c>
      <c r="F273" s="215" t="s">
        <v>1137</v>
      </c>
      <c r="G273" s="216" t="s">
        <v>258</v>
      </c>
      <c r="H273" s="217">
        <v>3</v>
      </c>
      <c r="I273" s="218"/>
      <c r="J273" s="219">
        <f>ROUND(I273*H273,2)</f>
        <v>0</v>
      </c>
      <c r="K273" s="215" t="s">
        <v>359</v>
      </c>
      <c r="L273" s="45"/>
      <c r="M273" s="220" t="s">
        <v>19</v>
      </c>
      <c r="N273" s="221" t="s">
        <v>44</v>
      </c>
      <c r="O273" s="85"/>
      <c r="P273" s="222">
        <f>O273*H273</f>
        <v>0</v>
      </c>
      <c r="Q273" s="222">
        <v>0</v>
      </c>
      <c r="R273" s="222">
        <f>Q273*H273</f>
        <v>0</v>
      </c>
      <c r="S273" s="222">
        <v>0</v>
      </c>
      <c r="T273" s="223">
        <f>S273*H273</f>
        <v>0</v>
      </c>
      <c r="U273" s="39"/>
      <c r="V273" s="39"/>
      <c r="W273" s="39"/>
      <c r="X273" s="39"/>
      <c r="Y273" s="39"/>
      <c r="Z273" s="39"/>
      <c r="AA273" s="39"/>
      <c r="AB273" s="39"/>
      <c r="AC273" s="39"/>
      <c r="AD273" s="39"/>
      <c r="AE273" s="39"/>
      <c r="AR273" s="224" t="s">
        <v>264</v>
      </c>
      <c r="AT273" s="224" t="s">
        <v>247</v>
      </c>
      <c r="AU273" s="224" t="s">
        <v>82</v>
      </c>
      <c r="AY273" s="18" t="s">
        <v>244</v>
      </c>
      <c r="BE273" s="225">
        <f>IF(N273="základní",J273,0)</f>
        <v>0</v>
      </c>
      <c r="BF273" s="225">
        <f>IF(N273="snížená",J273,0)</f>
        <v>0</v>
      </c>
      <c r="BG273" s="225">
        <f>IF(N273="zákl. přenesená",J273,0)</f>
        <v>0</v>
      </c>
      <c r="BH273" s="225">
        <f>IF(N273="sníž. přenesená",J273,0)</f>
        <v>0</v>
      </c>
      <c r="BI273" s="225">
        <f>IF(N273="nulová",J273,0)</f>
        <v>0</v>
      </c>
      <c r="BJ273" s="18" t="s">
        <v>80</v>
      </c>
      <c r="BK273" s="225">
        <f>ROUND(I273*H273,2)</f>
        <v>0</v>
      </c>
      <c r="BL273" s="18" t="s">
        <v>264</v>
      </c>
      <c r="BM273" s="224" t="s">
        <v>1138</v>
      </c>
    </row>
    <row r="274" s="2" customFormat="1" ht="21.75" customHeight="1">
      <c r="A274" s="39"/>
      <c r="B274" s="40"/>
      <c r="C274" s="231" t="s">
        <v>1139</v>
      </c>
      <c r="D274" s="231" t="s">
        <v>241</v>
      </c>
      <c r="E274" s="232" t="s">
        <v>495</v>
      </c>
      <c r="F274" s="233" t="s">
        <v>496</v>
      </c>
      <c r="G274" s="234" t="s">
        <v>258</v>
      </c>
      <c r="H274" s="235">
        <v>12</v>
      </c>
      <c r="I274" s="236"/>
      <c r="J274" s="237">
        <f>ROUND(I274*H274,2)</f>
        <v>0</v>
      </c>
      <c r="K274" s="233" t="s">
        <v>359</v>
      </c>
      <c r="L274" s="238"/>
      <c r="M274" s="239" t="s">
        <v>19</v>
      </c>
      <c r="N274" s="240" t="s">
        <v>44</v>
      </c>
      <c r="O274" s="85"/>
      <c r="P274" s="222">
        <f>O274*H274</f>
        <v>0</v>
      </c>
      <c r="Q274" s="222">
        <v>0</v>
      </c>
      <c r="R274" s="222">
        <f>Q274*H274</f>
        <v>0</v>
      </c>
      <c r="S274" s="222">
        <v>0</v>
      </c>
      <c r="T274" s="223">
        <f>S274*H274</f>
        <v>0</v>
      </c>
      <c r="U274" s="39"/>
      <c r="V274" s="39"/>
      <c r="W274" s="39"/>
      <c r="X274" s="39"/>
      <c r="Y274" s="39"/>
      <c r="Z274" s="39"/>
      <c r="AA274" s="39"/>
      <c r="AB274" s="39"/>
      <c r="AC274" s="39"/>
      <c r="AD274" s="39"/>
      <c r="AE274" s="39"/>
      <c r="AR274" s="224" t="s">
        <v>364</v>
      </c>
      <c r="AT274" s="224" t="s">
        <v>241</v>
      </c>
      <c r="AU274" s="224" t="s">
        <v>82</v>
      </c>
      <c r="AY274" s="18" t="s">
        <v>244</v>
      </c>
      <c r="BE274" s="225">
        <f>IF(N274="základní",J274,0)</f>
        <v>0</v>
      </c>
      <c r="BF274" s="225">
        <f>IF(N274="snížená",J274,0)</f>
        <v>0</v>
      </c>
      <c r="BG274" s="225">
        <f>IF(N274="zákl. přenesená",J274,0)</f>
        <v>0</v>
      </c>
      <c r="BH274" s="225">
        <f>IF(N274="sníž. přenesená",J274,0)</f>
        <v>0</v>
      </c>
      <c r="BI274" s="225">
        <f>IF(N274="nulová",J274,0)</f>
        <v>0</v>
      </c>
      <c r="BJ274" s="18" t="s">
        <v>80</v>
      </c>
      <c r="BK274" s="225">
        <f>ROUND(I274*H274,2)</f>
        <v>0</v>
      </c>
      <c r="BL274" s="18" t="s">
        <v>279</v>
      </c>
      <c r="BM274" s="224" t="s">
        <v>1140</v>
      </c>
    </row>
    <row r="275" s="2" customFormat="1">
      <c r="A275" s="39"/>
      <c r="B275" s="40"/>
      <c r="C275" s="41"/>
      <c r="D275" s="241" t="s">
        <v>282</v>
      </c>
      <c r="E275" s="41"/>
      <c r="F275" s="242" t="s">
        <v>498</v>
      </c>
      <c r="G275" s="41"/>
      <c r="H275" s="41"/>
      <c r="I275" s="228"/>
      <c r="J275" s="41"/>
      <c r="K275" s="41"/>
      <c r="L275" s="45"/>
      <c r="M275" s="229"/>
      <c r="N275" s="230"/>
      <c r="O275" s="85"/>
      <c r="P275" s="85"/>
      <c r="Q275" s="85"/>
      <c r="R275" s="85"/>
      <c r="S275" s="85"/>
      <c r="T275" s="86"/>
      <c r="U275" s="39"/>
      <c r="V275" s="39"/>
      <c r="W275" s="39"/>
      <c r="X275" s="39"/>
      <c r="Y275" s="39"/>
      <c r="Z275" s="39"/>
      <c r="AA275" s="39"/>
      <c r="AB275" s="39"/>
      <c r="AC275" s="39"/>
      <c r="AD275" s="39"/>
      <c r="AE275" s="39"/>
      <c r="AT275" s="18" t="s">
        <v>282</v>
      </c>
      <c r="AU275" s="18" t="s">
        <v>82</v>
      </c>
    </row>
    <row r="276" s="12" customFormat="1" ht="22.8" customHeight="1">
      <c r="A276" s="12"/>
      <c r="B276" s="197"/>
      <c r="C276" s="198"/>
      <c r="D276" s="199" t="s">
        <v>72</v>
      </c>
      <c r="E276" s="211" t="s">
        <v>1141</v>
      </c>
      <c r="F276" s="211" t="s">
        <v>1142</v>
      </c>
      <c r="G276" s="198"/>
      <c r="H276" s="198"/>
      <c r="I276" s="201"/>
      <c r="J276" s="212">
        <f>BK276</f>
        <v>0</v>
      </c>
      <c r="K276" s="198"/>
      <c r="L276" s="203"/>
      <c r="M276" s="204"/>
      <c r="N276" s="205"/>
      <c r="O276" s="205"/>
      <c r="P276" s="206">
        <f>SUM(P277:P288)</f>
        <v>0</v>
      </c>
      <c r="Q276" s="205"/>
      <c r="R276" s="206">
        <f>SUM(R277:R288)</f>
        <v>0</v>
      </c>
      <c r="S276" s="205"/>
      <c r="T276" s="207">
        <f>SUM(T277:T288)</f>
        <v>0</v>
      </c>
      <c r="U276" s="12"/>
      <c r="V276" s="12"/>
      <c r="W276" s="12"/>
      <c r="X276" s="12"/>
      <c r="Y276" s="12"/>
      <c r="Z276" s="12"/>
      <c r="AA276" s="12"/>
      <c r="AB276" s="12"/>
      <c r="AC276" s="12"/>
      <c r="AD276" s="12"/>
      <c r="AE276" s="12"/>
      <c r="AR276" s="208" t="s">
        <v>80</v>
      </c>
      <c r="AT276" s="209" t="s">
        <v>72</v>
      </c>
      <c r="AU276" s="209" t="s">
        <v>80</v>
      </c>
      <c r="AY276" s="208" t="s">
        <v>244</v>
      </c>
      <c r="BK276" s="210">
        <f>SUM(BK277:BK288)</f>
        <v>0</v>
      </c>
    </row>
    <row r="277" s="2" customFormat="1" ht="24.15" customHeight="1">
      <c r="A277" s="39"/>
      <c r="B277" s="40"/>
      <c r="C277" s="213" t="s">
        <v>1143</v>
      </c>
      <c r="D277" s="213" t="s">
        <v>247</v>
      </c>
      <c r="E277" s="214" t="s">
        <v>1144</v>
      </c>
      <c r="F277" s="215" t="s">
        <v>1145</v>
      </c>
      <c r="G277" s="216" t="s">
        <v>258</v>
      </c>
      <c r="H277" s="217">
        <v>2</v>
      </c>
      <c r="I277" s="218"/>
      <c r="J277" s="219">
        <f>ROUND(I277*H277,2)</f>
        <v>0</v>
      </c>
      <c r="K277" s="215" t="s">
        <v>359</v>
      </c>
      <c r="L277" s="45"/>
      <c r="M277" s="220" t="s">
        <v>19</v>
      </c>
      <c r="N277" s="221" t="s">
        <v>44</v>
      </c>
      <c r="O277" s="85"/>
      <c r="P277" s="222">
        <f>O277*H277</f>
        <v>0</v>
      </c>
      <c r="Q277" s="222">
        <v>0</v>
      </c>
      <c r="R277" s="222">
        <f>Q277*H277</f>
        <v>0</v>
      </c>
      <c r="S277" s="222">
        <v>0</v>
      </c>
      <c r="T277" s="223">
        <f>S277*H277</f>
        <v>0</v>
      </c>
      <c r="U277" s="39"/>
      <c r="V277" s="39"/>
      <c r="W277" s="39"/>
      <c r="X277" s="39"/>
      <c r="Y277" s="39"/>
      <c r="Z277" s="39"/>
      <c r="AA277" s="39"/>
      <c r="AB277" s="39"/>
      <c r="AC277" s="39"/>
      <c r="AD277" s="39"/>
      <c r="AE277" s="39"/>
      <c r="AR277" s="224" t="s">
        <v>264</v>
      </c>
      <c r="AT277" s="224" t="s">
        <v>247</v>
      </c>
      <c r="AU277" s="224" t="s">
        <v>82</v>
      </c>
      <c r="AY277" s="18" t="s">
        <v>244</v>
      </c>
      <c r="BE277" s="225">
        <f>IF(N277="základní",J277,0)</f>
        <v>0</v>
      </c>
      <c r="BF277" s="225">
        <f>IF(N277="snížená",J277,0)</f>
        <v>0</v>
      </c>
      <c r="BG277" s="225">
        <f>IF(N277="zákl. přenesená",J277,0)</f>
        <v>0</v>
      </c>
      <c r="BH277" s="225">
        <f>IF(N277="sníž. přenesená",J277,0)</f>
        <v>0</v>
      </c>
      <c r="BI277" s="225">
        <f>IF(N277="nulová",J277,0)</f>
        <v>0</v>
      </c>
      <c r="BJ277" s="18" t="s">
        <v>80</v>
      </c>
      <c r="BK277" s="225">
        <f>ROUND(I277*H277,2)</f>
        <v>0</v>
      </c>
      <c r="BL277" s="18" t="s">
        <v>264</v>
      </c>
      <c r="BM277" s="224" t="s">
        <v>1146</v>
      </c>
    </row>
    <row r="278" s="2" customFormat="1" ht="16.5" customHeight="1">
      <c r="A278" s="39"/>
      <c r="B278" s="40"/>
      <c r="C278" s="231" t="s">
        <v>1147</v>
      </c>
      <c r="D278" s="231" t="s">
        <v>241</v>
      </c>
      <c r="E278" s="232" t="s">
        <v>1148</v>
      </c>
      <c r="F278" s="233" t="s">
        <v>1149</v>
      </c>
      <c r="G278" s="234" t="s">
        <v>258</v>
      </c>
      <c r="H278" s="235">
        <v>2</v>
      </c>
      <c r="I278" s="236"/>
      <c r="J278" s="237">
        <f>ROUND(I278*H278,2)</f>
        <v>0</v>
      </c>
      <c r="K278" s="233" t="s">
        <v>359</v>
      </c>
      <c r="L278" s="238"/>
      <c r="M278" s="239" t="s">
        <v>19</v>
      </c>
      <c r="N278" s="240" t="s">
        <v>44</v>
      </c>
      <c r="O278" s="85"/>
      <c r="P278" s="222">
        <f>O278*H278</f>
        <v>0</v>
      </c>
      <c r="Q278" s="222">
        <v>0</v>
      </c>
      <c r="R278" s="222">
        <f>Q278*H278</f>
        <v>0</v>
      </c>
      <c r="S278" s="222">
        <v>0</v>
      </c>
      <c r="T278" s="223">
        <f>S278*H278</f>
        <v>0</v>
      </c>
      <c r="U278" s="39"/>
      <c r="V278" s="39"/>
      <c r="W278" s="39"/>
      <c r="X278" s="39"/>
      <c r="Y278" s="39"/>
      <c r="Z278" s="39"/>
      <c r="AA278" s="39"/>
      <c r="AB278" s="39"/>
      <c r="AC278" s="39"/>
      <c r="AD278" s="39"/>
      <c r="AE278" s="39"/>
      <c r="AR278" s="224" t="s">
        <v>440</v>
      </c>
      <c r="AT278" s="224" t="s">
        <v>241</v>
      </c>
      <c r="AU278" s="224" t="s">
        <v>82</v>
      </c>
      <c r="AY278" s="18" t="s">
        <v>244</v>
      </c>
      <c r="BE278" s="225">
        <f>IF(N278="základní",J278,0)</f>
        <v>0</v>
      </c>
      <c r="BF278" s="225">
        <f>IF(N278="snížená",J278,0)</f>
        <v>0</v>
      </c>
      <c r="BG278" s="225">
        <f>IF(N278="zákl. přenesená",J278,0)</f>
        <v>0</v>
      </c>
      <c r="BH278" s="225">
        <f>IF(N278="sníž. přenesená",J278,0)</f>
        <v>0</v>
      </c>
      <c r="BI278" s="225">
        <f>IF(N278="nulová",J278,0)</f>
        <v>0</v>
      </c>
      <c r="BJ278" s="18" t="s">
        <v>80</v>
      </c>
      <c r="BK278" s="225">
        <f>ROUND(I278*H278,2)</f>
        <v>0</v>
      </c>
      <c r="BL278" s="18" t="s">
        <v>440</v>
      </c>
      <c r="BM278" s="224" t="s">
        <v>1150</v>
      </c>
    </row>
    <row r="279" s="2" customFormat="1" ht="21.75" customHeight="1">
      <c r="A279" s="39"/>
      <c r="B279" s="40"/>
      <c r="C279" s="213" t="s">
        <v>1151</v>
      </c>
      <c r="D279" s="213" t="s">
        <v>247</v>
      </c>
      <c r="E279" s="214" t="s">
        <v>1152</v>
      </c>
      <c r="F279" s="215" t="s">
        <v>1153</v>
      </c>
      <c r="G279" s="216" t="s">
        <v>258</v>
      </c>
      <c r="H279" s="217">
        <v>2</v>
      </c>
      <c r="I279" s="218"/>
      <c r="J279" s="219">
        <f>ROUND(I279*H279,2)</f>
        <v>0</v>
      </c>
      <c r="K279" s="215" t="s">
        <v>359</v>
      </c>
      <c r="L279" s="45"/>
      <c r="M279" s="220" t="s">
        <v>19</v>
      </c>
      <c r="N279" s="221" t="s">
        <v>44</v>
      </c>
      <c r="O279" s="85"/>
      <c r="P279" s="222">
        <f>O279*H279</f>
        <v>0</v>
      </c>
      <c r="Q279" s="222">
        <v>0</v>
      </c>
      <c r="R279" s="222">
        <f>Q279*H279</f>
        <v>0</v>
      </c>
      <c r="S279" s="222">
        <v>0</v>
      </c>
      <c r="T279" s="223">
        <f>S279*H279</f>
        <v>0</v>
      </c>
      <c r="U279" s="39"/>
      <c r="V279" s="39"/>
      <c r="W279" s="39"/>
      <c r="X279" s="39"/>
      <c r="Y279" s="39"/>
      <c r="Z279" s="39"/>
      <c r="AA279" s="39"/>
      <c r="AB279" s="39"/>
      <c r="AC279" s="39"/>
      <c r="AD279" s="39"/>
      <c r="AE279" s="39"/>
      <c r="AR279" s="224" t="s">
        <v>264</v>
      </c>
      <c r="AT279" s="224" t="s">
        <v>247</v>
      </c>
      <c r="AU279" s="224" t="s">
        <v>82</v>
      </c>
      <c r="AY279" s="18" t="s">
        <v>244</v>
      </c>
      <c r="BE279" s="225">
        <f>IF(N279="základní",J279,0)</f>
        <v>0</v>
      </c>
      <c r="BF279" s="225">
        <f>IF(N279="snížená",J279,0)</f>
        <v>0</v>
      </c>
      <c r="BG279" s="225">
        <f>IF(N279="zákl. přenesená",J279,0)</f>
        <v>0</v>
      </c>
      <c r="BH279" s="225">
        <f>IF(N279="sníž. přenesená",J279,0)</f>
        <v>0</v>
      </c>
      <c r="BI279" s="225">
        <f>IF(N279="nulová",J279,0)</f>
        <v>0</v>
      </c>
      <c r="BJ279" s="18" t="s">
        <v>80</v>
      </c>
      <c r="BK279" s="225">
        <f>ROUND(I279*H279,2)</f>
        <v>0</v>
      </c>
      <c r="BL279" s="18" t="s">
        <v>264</v>
      </c>
      <c r="BM279" s="224" t="s">
        <v>1154</v>
      </c>
    </row>
    <row r="280" s="2" customFormat="1" ht="16.5" customHeight="1">
      <c r="A280" s="39"/>
      <c r="B280" s="40"/>
      <c r="C280" s="231" t="s">
        <v>1155</v>
      </c>
      <c r="D280" s="231" t="s">
        <v>241</v>
      </c>
      <c r="E280" s="232" t="s">
        <v>1156</v>
      </c>
      <c r="F280" s="233" t="s">
        <v>1157</v>
      </c>
      <c r="G280" s="234" t="s">
        <v>258</v>
      </c>
      <c r="H280" s="235">
        <v>2</v>
      </c>
      <c r="I280" s="236"/>
      <c r="J280" s="237">
        <f>ROUND(I280*H280,2)</f>
        <v>0</v>
      </c>
      <c r="K280" s="233" t="s">
        <v>359</v>
      </c>
      <c r="L280" s="238"/>
      <c r="M280" s="239" t="s">
        <v>19</v>
      </c>
      <c r="N280" s="240" t="s">
        <v>44</v>
      </c>
      <c r="O280" s="85"/>
      <c r="P280" s="222">
        <f>O280*H280</f>
        <v>0</v>
      </c>
      <c r="Q280" s="222">
        <v>0</v>
      </c>
      <c r="R280" s="222">
        <f>Q280*H280</f>
        <v>0</v>
      </c>
      <c r="S280" s="222">
        <v>0</v>
      </c>
      <c r="T280" s="223">
        <f>S280*H280</f>
        <v>0</v>
      </c>
      <c r="U280" s="39"/>
      <c r="V280" s="39"/>
      <c r="W280" s="39"/>
      <c r="X280" s="39"/>
      <c r="Y280" s="39"/>
      <c r="Z280" s="39"/>
      <c r="AA280" s="39"/>
      <c r="AB280" s="39"/>
      <c r="AC280" s="39"/>
      <c r="AD280" s="39"/>
      <c r="AE280" s="39"/>
      <c r="AR280" s="224" t="s">
        <v>364</v>
      </c>
      <c r="AT280" s="224" t="s">
        <v>241</v>
      </c>
      <c r="AU280" s="224" t="s">
        <v>82</v>
      </c>
      <c r="AY280" s="18" t="s">
        <v>244</v>
      </c>
      <c r="BE280" s="225">
        <f>IF(N280="základní",J280,0)</f>
        <v>0</v>
      </c>
      <c r="BF280" s="225">
        <f>IF(N280="snížená",J280,0)</f>
        <v>0</v>
      </c>
      <c r="BG280" s="225">
        <f>IF(N280="zákl. přenesená",J280,0)</f>
        <v>0</v>
      </c>
      <c r="BH280" s="225">
        <f>IF(N280="sníž. přenesená",J280,0)</f>
        <v>0</v>
      </c>
      <c r="BI280" s="225">
        <f>IF(N280="nulová",J280,0)</f>
        <v>0</v>
      </c>
      <c r="BJ280" s="18" t="s">
        <v>80</v>
      </c>
      <c r="BK280" s="225">
        <f>ROUND(I280*H280,2)</f>
        <v>0</v>
      </c>
      <c r="BL280" s="18" t="s">
        <v>279</v>
      </c>
      <c r="BM280" s="224" t="s">
        <v>1158</v>
      </c>
    </row>
    <row r="281" s="2" customFormat="1" ht="16.5" customHeight="1">
      <c r="A281" s="39"/>
      <c r="B281" s="40"/>
      <c r="C281" s="231" t="s">
        <v>1159</v>
      </c>
      <c r="D281" s="231" t="s">
        <v>241</v>
      </c>
      <c r="E281" s="232" t="s">
        <v>1160</v>
      </c>
      <c r="F281" s="233" t="s">
        <v>1161</v>
      </c>
      <c r="G281" s="234" t="s">
        <v>258</v>
      </c>
      <c r="H281" s="235">
        <v>2</v>
      </c>
      <c r="I281" s="236"/>
      <c r="J281" s="237">
        <f>ROUND(I281*H281,2)</f>
        <v>0</v>
      </c>
      <c r="K281" s="233" t="s">
        <v>359</v>
      </c>
      <c r="L281" s="238"/>
      <c r="M281" s="239" t="s">
        <v>19</v>
      </c>
      <c r="N281" s="240" t="s">
        <v>44</v>
      </c>
      <c r="O281" s="85"/>
      <c r="P281" s="222">
        <f>O281*H281</f>
        <v>0</v>
      </c>
      <c r="Q281" s="222">
        <v>0</v>
      </c>
      <c r="R281" s="222">
        <f>Q281*H281</f>
        <v>0</v>
      </c>
      <c r="S281" s="222">
        <v>0</v>
      </c>
      <c r="T281" s="223">
        <f>S281*H281</f>
        <v>0</v>
      </c>
      <c r="U281" s="39"/>
      <c r="V281" s="39"/>
      <c r="W281" s="39"/>
      <c r="X281" s="39"/>
      <c r="Y281" s="39"/>
      <c r="Z281" s="39"/>
      <c r="AA281" s="39"/>
      <c r="AB281" s="39"/>
      <c r="AC281" s="39"/>
      <c r="AD281" s="39"/>
      <c r="AE281" s="39"/>
      <c r="AR281" s="224" t="s">
        <v>364</v>
      </c>
      <c r="AT281" s="224" t="s">
        <v>241</v>
      </c>
      <c r="AU281" s="224" t="s">
        <v>82</v>
      </c>
      <c r="AY281" s="18" t="s">
        <v>244</v>
      </c>
      <c r="BE281" s="225">
        <f>IF(N281="základní",J281,0)</f>
        <v>0</v>
      </c>
      <c r="BF281" s="225">
        <f>IF(N281="snížená",J281,0)</f>
        <v>0</v>
      </c>
      <c r="BG281" s="225">
        <f>IF(N281="zákl. přenesená",J281,0)</f>
        <v>0</v>
      </c>
      <c r="BH281" s="225">
        <f>IF(N281="sníž. přenesená",J281,0)</f>
        <v>0</v>
      </c>
      <c r="BI281" s="225">
        <f>IF(N281="nulová",J281,0)</f>
        <v>0</v>
      </c>
      <c r="BJ281" s="18" t="s">
        <v>80</v>
      </c>
      <c r="BK281" s="225">
        <f>ROUND(I281*H281,2)</f>
        <v>0</v>
      </c>
      <c r="BL281" s="18" t="s">
        <v>279</v>
      </c>
      <c r="BM281" s="224" t="s">
        <v>1162</v>
      </c>
    </row>
    <row r="282" s="2" customFormat="1" ht="16.5" customHeight="1">
      <c r="A282" s="39"/>
      <c r="B282" s="40"/>
      <c r="C282" s="213" t="s">
        <v>1163</v>
      </c>
      <c r="D282" s="213" t="s">
        <v>247</v>
      </c>
      <c r="E282" s="214" t="s">
        <v>1164</v>
      </c>
      <c r="F282" s="215" t="s">
        <v>1165</v>
      </c>
      <c r="G282" s="216" t="s">
        <v>258</v>
      </c>
      <c r="H282" s="217">
        <v>2</v>
      </c>
      <c r="I282" s="218"/>
      <c r="J282" s="219">
        <f>ROUND(I282*H282,2)</f>
        <v>0</v>
      </c>
      <c r="K282" s="215" t="s">
        <v>359</v>
      </c>
      <c r="L282" s="45"/>
      <c r="M282" s="220" t="s">
        <v>19</v>
      </c>
      <c r="N282" s="221" t="s">
        <v>44</v>
      </c>
      <c r="O282" s="85"/>
      <c r="P282" s="222">
        <f>O282*H282</f>
        <v>0</v>
      </c>
      <c r="Q282" s="222">
        <v>0</v>
      </c>
      <c r="R282" s="222">
        <f>Q282*H282</f>
        <v>0</v>
      </c>
      <c r="S282" s="222">
        <v>0</v>
      </c>
      <c r="T282" s="223">
        <f>S282*H282</f>
        <v>0</v>
      </c>
      <c r="U282" s="39"/>
      <c r="V282" s="39"/>
      <c r="W282" s="39"/>
      <c r="X282" s="39"/>
      <c r="Y282" s="39"/>
      <c r="Z282" s="39"/>
      <c r="AA282" s="39"/>
      <c r="AB282" s="39"/>
      <c r="AC282" s="39"/>
      <c r="AD282" s="39"/>
      <c r="AE282" s="39"/>
      <c r="AR282" s="224" t="s">
        <v>252</v>
      </c>
      <c r="AT282" s="224" t="s">
        <v>247</v>
      </c>
      <c r="AU282" s="224" t="s">
        <v>82</v>
      </c>
      <c r="AY282" s="18" t="s">
        <v>244</v>
      </c>
      <c r="BE282" s="225">
        <f>IF(N282="základní",J282,0)</f>
        <v>0</v>
      </c>
      <c r="BF282" s="225">
        <f>IF(N282="snížená",J282,0)</f>
        <v>0</v>
      </c>
      <c r="BG282" s="225">
        <f>IF(N282="zákl. přenesená",J282,0)</f>
        <v>0</v>
      </c>
      <c r="BH282" s="225">
        <f>IF(N282="sníž. přenesená",J282,0)</f>
        <v>0</v>
      </c>
      <c r="BI282" s="225">
        <f>IF(N282="nulová",J282,0)</f>
        <v>0</v>
      </c>
      <c r="BJ282" s="18" t="s">
        <v>80</v>
      </c>
      <c r="BK282" s="225">
        <f>ROUND(I282*H282,2)</f>
        <v>0</v>
      </c>
      <c r="BL282" s="18" t="s">
        <v>252</v>
      </c>
      <c r="BM282" s="224" t="s">
        <v>1166</v>
      </c>
    </row>
    <row r="283" s="2" customFormat="1">
      <c r="A283" s="39"/>
      <c r="B283" s="40"/>
      <c r="C283" s="41"/>
      <c r="D283" s="241" t="s">
        <v>282</v>
      </c>
      <c r="E283" s="41"/>
      <c r="F283" s="242" t="s">
        <v>1167</v>
      </c>
      <c r="G283" s="41"/>
      <c r="H283" s="41"/>
      <c r="I283" s="228"/>
      <c r="J283" s="41"/>
      <c r="K283" s="41"/>
      <c r="L283" s="45"/>
      <c r="M283" s="229"/>
      <c r="N283" s="230"/>
      <c r="O283" s="85"/>
      <c r="P283" s="85"/>
      <c r="Q283" s="85"/>
      <c r="R283" s="85"/>
      <c r="S283" s="85"/>
      <c r="T283" s="86"/>
      <c r="U283" s="39"/>
      <c r="V283" s="39"/>
      <c r="W283" s="39"/>
      <c r="X283" s="39"/>
      <c r="Y283" s="39"/>
      <c r="Z283" s="39"/>
      <c r="AA283" s="39"/>
      <c r="AB283" s="39"/>
      <c r="AC283" s="39"/>
      <c r="AD283" s="39"/>
      <c r="AE283" s="39"/>
      <c r="AT283" s="18" t="s">
        <v>282</v>
      </c>
      <c r="AU283" s="18" t="s">
        <v>82</v>
      </c>
    </row>
    <row r="284" s="2" customFormat="1" ht="16.5" customHeight="1">
      <c r="A284" s="39"/>
      <c r="B284" s="40"/>
      <c r="C284" s="231" t="s">
        <v>1168</v>
      </c>
      <c r="D284" s="231" t="s">
        <v>241</v>
      </c>
      <c r="E284" s="232" t="s">
        <v>1169</v>
      </c>
      <c r="F284" s="233" t="s">
        <v>1170</v>
      </c>
      <c r="G284" s="234" t="s">
        <v>258</v>
      </c>
      <c r="H284" s="235">
        <v>2</v>
      </c>
      <c r="I284" s="236"/>
      <c r="J284" s="237">
        <f>ROUND(I284*H284,2)</f>
        <v>0</v>
      </c>
      <c r="K284" s="233" t="s">
        <v>359</v>
      </c>
      <c r="L284" s="238"/>
      <c r="M284" s="239" t="s">
        <v>19</v>
      </c>
      <c r="N284" s="240" t="s">
        <v>44</v>
      </c>
      <c r="O284" s="85"/>
      <c r="P284" s="222">
        <f>O284*H284</f>
        <v>0</v>
      </c>
      <c r="Q284" s="222">
        <v>0</v>
      </c>
      <c r="R284" s="222">
        <f>Q284*H284</f>
        <v>0</v>
      </c>
      <c r="S284" s="222">
        <v>0</v>
      </c>
      <c r="T284" s="223">
        <f>S284*H284</f>
        <v>0</v>
      </c>
      <c r="U284" s="39"/>
      <c r="V284" s="39"/>
      <c r="W284" s="39"/>
      <c r="X284" s="39"/>
      <c r="Y284" s="39"/>
      <c r="Z284" s="39"/>
      <c r="AA284" s="39"/>
      <c r="AB284" s="39"/>
      <c r="AC284" s="39"/>
      <c r="AD284" s="39"/>
      <c r="AE284" s="39"/>
      <c r="AR284" s="224" t="s">
        <v>440</v>
      </c>
      <c r="AT284" s="224" t="s">
        <v>241</v>
      </c>
      <c r="AU284" s="224" t="s">
        <v>82</v>
      </c>
      <c r="AY284" s="18" t="s">
        <v>244</v>
      </c>
      <c r="BE284" s="225">
        <f>IF(N284="základní",J284,0)</f>
        <v>0</v>
      </c>
      <c r="BF284" s="225">
        <f>IF(N284="snížená",J284,0)</f>
        <v>0</v>
      </c>
      <c r="BG284" s="225">
        <f>IF(N284="zákl. přenesená",J284,0)</f>
        <v>0</v>
      </c>
      <c r="BH284" s="225">
        <f>IF(N284="sníž. přenesená",J284,0)</f>
        <v>0</v>
      </c>
      <c r="BI284" s="225">
        <f>IF(N284="nulová",J284,0)</f>
        <v>0</v>
      </c>
      <c r="BJ284" s="18" t="s">
        <v>80</v>
      </c>
      <c r="BK284" s="225">
        <f>ROUND(I284*H284,2)</f>
        <v>0</v>
      </c>
      <c r="BL284" s="18" t="s">
        <v>440</v>
      </c>
      <c r="BM284" s="224" t="s">
        <v>1171</v>
      </c>
    </row>
    <row r="285" s="2" customFormat="1" ht="16.5" customHeight="1">
      <c r="A285" s="39"/>
      <c r="B285" s="40"/>
      <c r="C285" s="213" t="s">
        <v>1172</v>
      </c>
      <c r="D285" s="213" t="s">
        <v>247</v>
      </c>
      <c r="E285" s="214" t="s">
        <v>1173</v>
      </c>
      <c r="F285" s="215" t="s">
        <v>1174</v>
      </c>
      <c r="G285" s="216" t="s">
        <v>258</v>
      </c>
      <c r="H285" s="217">
        <v>2</v>
      </c>
      <c r="I285" s="218"/>
      <c r="J285" s="219">
        <f>ROUND(I285*H285,2)</f>
        <v>0</v>
      </c>
      <c r="K285" s="215" t="s">
        <v>359</v>
      </c>
      <c r="L285" s="45"/>
      <c r="M285" s="220" t="s">
        <v>19</v>
      </c>
      <c r="N285" s="221" t="s">
        <v>44</v>
      </c>
      <c r="O285" s="85"/>
      <c r="P285" s="222">
        <f>O285*H285</f>
        <v>0</v>
      </c>
      <c r="Q285" s="222">
        <v>0</v>
      </c>
      <c r="R285" s="222">
        <f>Q285*H285</f>
        <v>0</v>
      </c>
      <c r="S285" s="222">
        <v>0</v>
      </c>
      <c r="T285" s="223">
        <f>S285*H285</f>
        <v>0</v>
      </c>
      <c r="U285" s="39"/>
      <c r="V285" s="39"/>
      <c r="W285" s="39"/>
      <c r="X285" s="39"/>
      <c r="Y285" s="39"/>
      <c r="Z285" s="39"/>
      <c r="AA285" s="39"/>
      <c r="AB285" s="39"/>
      <c r="AC285" s="39"/>
      <c r="AD285" s="39"/>
      <c r="AE285" s="39"/>
      <c r="AR285" s="224" t="s">
        <v>252</v>
      </c>
      <c r="AT285" s="224" t="s">
        <v>247</v>
      </c>
      <c r="AU285" s="224" t="s">
        <v>82</v>
      </c>
      <c r="AY285" s="18" t="s">
        <v>244</v>
      </c>
      <c r="BE285" s="225">
        <f>IF(N285="základní",J285,0)</f>
        <v>0</v>
      </c>
      <c r="BF285" s="225">
        <f>IF(N285="snížená",J285,0)</f>
        <v>0</v>
      </c>
      <c r="BG285" s="225">
        <f>IF(N285="zákl. přenesená",J285,0)</f>
        <v>0</v>
      </c>
      <c r="BH285" s="225">
        <f>IF(N285="sníž. přenesená",J285,0)</f>
        <v>0</v>
      </c>
      <c r="BI285" s="225">
        <f>IF(N285="nulová",J285,0)</f>
        <v>0</v>
      </c>
      <c r="BJ285" s="18" t="s">
        <v>80</v>
      </c>
      <c r="BK285" s="225">
        <f>ROUND(I285*H285,2)</f>
        <v>0</v>
      </c>
      <c r="BL285" s="18" t="s">
        <v>252</v>
      </c>
      <c r="BM285" s="224" t="s">
        <v>1175</v>
      </c>
    </row>
    <row r="286" s="2" customFormat="1" ht="16.5" customHeight="1">
      <c r="A286" s="39"/>
      <c r="B286" s="40"/>
      <c r="C286" s="231" t="s">
        <v>1176</v>
      </c>
      <c r="D286" s="231" t="s">
        <v>241</v>
      </c>
      <c r="E286" s="232" t="s">
        <v>1177</v>
      </c>
      <c r="F286" s="233" t="s">
        <v>1178</v>
      </c>
      <c r="G286" s="234" t="s">
        <v>258</v>
      </c>
      <c r="H286" s="235">
        <v>2</v>
      </c>
      <c r="I286" s="236"/>
      <c r="J286" s="237">
        <f>ROUND(I286*H286,2)</f>
        <v>0</v>
      </c>
      <c r="K286" s="233" t="s">
        <v>359</v>
      </c>
      <c r="L286" s="238"/>
      <c r="M286" s="239" t="s">
        <v>19</v>
      </c>
      <c r="N286" s="240" t="s">
        <v>44</v>
      </c>
      <c r="O286" s="85"/>
      <c r="P286" s="222">
        <f>O286*H286</f>
        <v>0</v>
      </c>
      <c r="Q286" s="222">
        <v>0</v>
      </c>
      <c r="R286" s="222">
        <f>Q286*H286</f>
        <v>0</v>
      </c>
      <c r="S286" s="222">
        <v>0</v>
      </c>
      <c r="T286" s="223">
        <f>S286*H286</f>
        <v>0</v>
      </c>
      <c r="U286" s="39"/>
      <c r="V286" s="39"/>
      <c r="W286" s="39"/>
      <c r="X286" s="39"/>
      <c r="Y286" s="39"/>
      <c r="Z286" s="39"/>
      <c r="AA286" s="39"/>
      <c r="AB286" s="39"/>
      <c r="AC286" s="39"/>
      <c r="AD286" s="39"/>
      <c r="AE286" s="39"/>
      <c r="AR286" s="224" t="s">
        <v>364</v>
      </c>
      <c r="AT286" s="224" t="s">
        <v>241</v>
      </c>
      <c r="AU286" s="224" t="s">
        <v>82</v>
      </c>
      <c r="AY286" s="18" t="s">
        <v>244</v>
      </c>
      <c r="BE286" s="225">
        <f>IF(N286="základní",J286,0)</f>
        <v>0</v>
      </c>
      <c r="BF286" s="225">
        <f>IF(N286="snížená",J286,0)</f>
        <v>0</v>
      </c>
      <c r="BG286" s="225">
        <f>IF(N286="zákl. přenesená",J286,0)</f>
        <v>0</v>
      </c>
      <c r="BH286" s="225">
        <f>IF(N286="sníž. přenesená",J286,0)</f>
        <v>0</v>
      </c>
      <c r="BI286" s="225">
        <f>IF(N286="nulová",J286,0)</f>
        <v>0</v>
      </c>
      <c r="BJ286" s="18" t="s">
        <v>80</v>
      </c>
      <c r="BK286" s="225">
        <f>ROUND(I286*H286,2)</f>
        <v>0</v>
      </c>
      <c r="BL286" s="18" t="s">
        <v>279</v>
      </c>
      <c r="BM286" s="224" t="s">
        <v>1179</v>
      </c>
    </row>
    <row r="287" s="2" customFormat="1" ht="16.5" customHeight="1">
      <c r="A287" s="39"/>
      <c r="B287" s="40"/>
      <c r="C287" s="231" t="s">
        <v>1180</v>
      </c>
      <c r="D287" s="231" t="s">
        <v>241</v>
      </c>
      <c r="E287" s="232" t="s">
        <v>1181</v>
      </c>
      <c r="F287" s="233" t="s">
        <v>1182</v>
      </c>
      <c r="G287" s="234" t="s">
        <v>258</v>
      </c>
      <c r="H287" s="235">
        <v>2</v>
      </c>
      <c r="I287" s="236"/>
      <c r="J287" s="237">
        <f>ROUND(I287*H287,2)</f>
        <v>0</v>
      </c>
      <c r="K287" s="233" t="s">
        <v>359</v>
      </c>
      <c r="L287" s="238"/>
      <c r="M287" s="239" t="s">
        <v>19</v>
      </c>
      <c r="N287" s="240" t="s">
        <v>44</v>
      </c>
      <c r="O287" s="85"/>
      <c r="P287" s="222">
        <f>O287*H287</f>
        <v>0</v>
      </c>
      <c r="Q287" s="222">
        <v>0</v>
      </c>
      <c r="R287" s="222">
        <f>Q287*H287</f>
        <v>0</v>
      </c>
      <c r="S287" s="222">
        <v>0</v>
      </c>
      <c r="T287" s="223">
        <f>S287*H287</f>
        <v>0</v>
      </c>
      <c r="U287" s="39"/>
      <c r="V287" s="39"/>
      <c r="W287" s="39"/>
      <c r="X287" s="39"/>
      <c r="Y287" s="39"/>
      <c r="Z287" s="39"/>
      <c r="AA287" s="39"/>
      <c r="AB287" s="39"/>
      <c r="AC287" s="39"/>
      <c r="AD287" s="39"/>
      <c r="AE287" s="39"/>
      <c r="AR287" s="224" t="s">
        <v>364</v>
      </c>
      <c r="AT287" s="224" t="s">
        <v>241</v>
      </c>
      <c r="AU287" s="224" t="s">
        <v>82</v>
      </c>
      <c r="AY287" s="18" t="s">
        <v>244</v>
      </c>
      <c r="BE287" s="225">
        <f>IF(N287="základní",J287,0)</f>
        <v>0</v>
      </c>
      <c r="BF287" s="225">
        <f>IF(N287="snížená",J287,0)</f>
        <v>0</v>
      </c>
      <c r="BG287" s="225">
        <f>IF(N287="zákl. přenesená",J287,0)</f>
        <v>0</v>
      </c>
      <c r="BH287" s="225">
        <f>IF(N287="sníž. přenesená",J287,0)</f>
        <v>0</v>
      </c>
      <c r="BI287" s="225">
        <f>IF(N287="nulová",J287,0)</f>
        <v>0</v>
      </c>
      <c r="BJ287" s="18" t="s">
        <v>80</v>
      </c>
      <c r="BK287" s="225">
        <f>ROUND(I287*H287,2)</f>
        <v>0</v>
      </c>
      <c r="BL287" s="18" t="s">
        <v>279</v>
      </c>
      <c r="BM287" s="224" t="s">
        <v>1183</v>
      </c>
    </row>
    <row r="288" s="2" customFormat="1" ht="16.5" customHeight="1">
      <c r="A288" s="39"/>
      <c r="B288" s="40"/>
      <c r="C288" s="231" t="s">
        <v>1184</v>
      </c>
      <c r="D288" s="231" t="s">
        <v>241</v>
      </c>
      <c r="E288" s="232" t="s">
        <v>1185</v>
      </c>
      <c r="F288" s="233" t="s">
        <v>1186</v>
      </c>
      <c r="G288" s="234" t="s">
        <v>258</v>
      </c>
      <c r="H288" s="235">
        <v>1</v>
      </c>
      <c r="I288" s="236"/>
      <c r="J288" s="237">
        <f>ROUND(I288*H288,2)</f>
        <v>0</v>
      </c>
      <c r="K288" s="233" t="s">
        <v>359</v>
      </c>
      <c r="L288" s="238"/>
      <c r="M288" s="239" t="s">
        <v>19</v>
      </c>
      <c r="N288" s="240" t="s">
        <v>44</v>
      </c>
      <c r="O288" s="85"/>
      <c r="P288" s="222">
        <f>O288*H288</f>
        <v>0</v>
      </c>
      <c r="Q288" s="222">
        <v>0</v>
      </c>
      <c r="R288" s="222">
        <f>Q288*H288</f>
        <v>0</v>
      </c>
      <c r="S288" s="222">
        <v>0</v>
      </c>
      <c r="T288" s="223">
        <f>S288*H288</f>
        <v>0</v>
      </c>
      <c r="U288" s="39"/>
      <c r="V288" s="39"/>
      <c r="W288" s="39"/>
      <c r="X288" s="39"/>
      <c r="Y288" s="39"/>
      <c r="Z288" s="39"/>
      <c r="AA288" s="39"/>
      <c r="AB288" s="39"/>
      <c r="AC288" s="39"/>
      <c r="AD288" s="39"/>
      <c r="AE288" s="39"/>
      <c r="AR288" s="224" t="s">
        <v>364</v>
      </c>
      <c r="AT288" s="224" t="s">
        <v>241</v>
      </c>
      <c r="AU288" s="224" t="s">
        <v>82</v>
      </c>
      <c r="AY288" s="18" t="s">
        <v>244</v>
      </c>
      <c r="BE288" s="225">
        <f>IF(N288="základní",J288,0)</f>
        <v>0</v>
      </c>
      <c r="BF288" s="225">
        <f>IF(N288="snížená",J288,0)</f>
        <v>0</v>
      </c>
      <c r="BG288" s="225">
        <f>IF(N288="zákl. přenesená",J288,0)</f>
        <v>0</v>
      </c>
      <c r="BH288" s="225">
        <f>IF(N288="sníž. přenesená",J288,0)</f>
        <v>0</v>
      </c>
      <c r="BI288" s="225">
        <f>IF(N288="nulová",J288,0)</f>
        <v>0</v>
      </c>
      <c r="BJ288" s="18" t="s">
        <v>80</v>
      </c>
      <c r="BK288" s="225">
        <f>ROUND(I288*H288,2)</f>
        <v>0</v>
      </c>
      <c r="BL288" s="18" t="s">
        <v>279</v>
      </c>
      <c r="BM288" s="224" t="s">
        <v>1187</v>
      </c>
    </row>
    <row r="289" s="12" customFormat="1" ht="22.8" customHeight="1">
      <c r="A289" s="12"/>
      <c r="B289" s="197"/>
      <c r="C289" s="198"/>
      <c r="D289" s="199" t="s">
        <v>72</v>
      </c>
      <c r="E289" s="211" t="s">
        <v>1188</v>
      </c>
      <c r="F289" s="211" t="s">
        <v>1189</v>
      </c>
      <c r="G289" s="198"/>
      <c r="H289" s="198"/>
      <c r="I289" s="201"/>
      <c r="J289" s="212">
        <f>BK289</f>
        <v>0</v>
      </c>
      <c r="K289" s="198"/>
      <c r="L289" s="203"/>
      <c r="M289" s="204"/>
      <c r="N289" s="205"/>
      <c r="O289" s="205"/>
      <c r="P289" s="206">
        <f>SUM(P290:P307)</f>
        <v>0</v>
      </c>
      <c r="Q289" s="205"/>
      <c r="R289" s="206">
        <f>SUM(R290:R307)</f>
        <v>0</v>
      </c>
      <c r="S289" s="205"/>
      <c r="T289" s="207">
        <f>SUM(T290:T307)</f>
        <v>0</v>
      </c>
      <c r="U289" s="12"/>
      <c r="V289" s="12"/>
      <c r="W289" s="12"/>
      <c r="X289" s="12"/>
      <c r="Y289" s="12"/>
      <c r="Z289" s="12"/>
      <c r="AA289" s="12"/>
      <c r="AB289" s="12"/>
      <c r="AC289" s="12"/>
      <c r="AD289" s="12"/>
      <c r="AE289" s="12"/>
      <c r="AR289" s="208" t="s">
        <v>80</v>
      </c>
      <c r="AT289" s="209" t="s">
        <v>72</v>
      </c>
      <c r="AU289" s="209" t="s">
        <v>80</v>
      </c>
      <c r="AY289" s="208" t="s">
        <v>244</v>
      </c>
      <c r="BK289" s="210">
        <f>SUM(BK290:BK307)</f>
        <v>0</v>
      </c>
    </row>
    <row r="290" s="2" customFormat="1" ht="16.5" customHeight="1">
      <c r="A290" s="39"/>
      <c r="B290" s="40"/>
      <c r="C290" s="231" t="s">
        <v>1190</v>
      </c>
      <c r="D290" s="231" t="s">
        <v>241</v>
      </c>
      <c r="E290" s="232" t="s">
        <v>1191</v>
      </c>
      <c r="F290" s="233" t="s">
        <v>1192</v>
      </c>
      <c r="G290" s="234" t="s">
        <v>258</v>
      </c>
      <c r="H290" s="235">
        <v>7</v>
      </c>
      <c r="I290" s="236"/>
      <c r="J290" s="237">
        <f>ROUND(I290*H290,2)</f>
        <v>0</v>
      </c>
      <c r="K290" s="233" t="s">
        <v>359</v>
      </c>
      <c r="L290" s="238"/>
      <c r="M290" s="239" t="s">
        <v>19</v>
      </c>
      <c r="N290" s="240" t="s">
        <v>44</v>
      </c>
      <c r="O290" s="85"/>
      <c r="P290" s="222">
        <f>O290*H290</f>
        <v>0</v>
      </c>
      <c r="Q290" s="222">
        <v>0</v>
      </c>
      <c r="R290" s="222">
        <f>Q290*H290</f>
        <v>0</v>
      </c>
      <c r="S290" s="222">
        <v>0</v>
      </c>
      <c r="T290" s="223">
        <f>S290*H290</f>
        <v>0</v>
      </c>
      <c r="U290" s="39"/>
      <c r="V290" s="39"/>
      <c r="W290" s="39"/>
      <c r="X290" s="39"/>
      <c r="Y290" s="39"/>
      <c r="Z290" s="39"/>
      <c r="AA290" s="39"/>
      <c r="AB290" s="39"/>
      <c r="AC290" s="39"/>
      <c r="AD290" s="39"/>
      <c r="AE290" s="39"/>
      <c r="AR290" s="224" t="s">
        <v>440</v>
      </c>
      <c r="AT290" s="224" t="s">
        <v>241</v>
      </c>
      <c r="AU290" s="224" t="s">
        <v>82</v>
      </c>
      <c r="AY290" s="18" t="s">
        <v>244</v>
      </c>
      <c r="BE290" s="225">
        <f>IF(N290="základní",J290,0)</f>
        <v>0</v>
      </c>
      <c r="BF290" s="225">
        <f>IF(N290="snížená",J290,0)</f>
        <v>0</v>
      </c>
      <c r="BG290" s="225">
        <f>IF(N290="zákl. přenesená",J290,0)</f>
        <v>0</v>
      </c>
      <c r="BH290" s="225">
        <f>IF(N290="sníž. přenesená",J290,0)</f>
        <v>0</v>
      </c>
      <c r="BI290" s="225">
        <f>IF(N290="nulová",J290,0)</f>
        <v>0</v>
      </c>
      <c r="BJ290" s="18" t="s">
        <v>80</v>
      </c>
      <c r="BK290" s="225">
        <f>ROUND(I290*H290,2)</f>
        <v>0</v>
      </c>
      <c r="BL290" s="18" t="s">
        <v>440</v>
      </c>
      <c r="BM290" s="224" t="s">
        <v>1193</v>
      </c>
    </row>
    <row r="291" s="2" customFormat="1" ht="16.5" customHeight="1">
      <c r="A291" s="39"/>
      <c r="B291" s="40"/>
      <c r="C291" s="231" t="s">
        <v>1194</v>
      </c>
      <c r="D291" s="231" t="s">
        <v>241</v>
      </c>
      <c r="E291" s="232" t="s">
        <v>1195</v>
      </c>
      <c r="F291" s="233" t="s">
        <v>1196</v>
      </c>
      <c r="G291" s="234" t="s">
        <v>258</v>
      </c>
      <c r="H291" s="235">
        <v>3</v>
      </c>
      <c r="I291" s="236"/>
      <c r="J291" s="237">
        <f>ROUND(I291*H291,2)</f>
        <v>0</v>
      </c>
      <c r="K291" s="233" t="s">
        <v>359</v>
      </c>
      <c r="L291" s="238"/>
      <c r="M291" s="239" t="s">
        <v>19</v>
      </c>
      <c r="N291" s="240" t="s">
        <v>44</v>
      </c>
      <c r="O291" s="85"/>
      <c r="P291" s="222">
        <f>O291*H291</f>
        <v>0</v>
      </c>
      <c r="Q291" s="222">
        <v>0</v>
      </c>
      <c r="R291" s="222">
        <f>Q291*H291</f>
        <v>0</v>
      </c>
      <c r="S291" s="222">
        <v>0</v>
      </c>
      <c r="T291" s="223">
        <f>S291*H291</f>
        <v>0</v>
      </c>
      <c r="U291" s="39"/>
      <c r="V291" s="39"/>
      <c r="W291" s="39"/>
      <c r="X291" s="39"/>
      <c r="Y291" s="39"/>
      <c r="Z291" s="39"/>
      <c r="AA291" s="39"/>
      <c r="AB291" s="39"/>
      <c r="AC291" s="39"/>
      <c r="AD291" s="39"/>
      <c r="AE291" s="39"/>
      <c r="AR291" s="224" t="s">
        <v>440</v>
      </c>
      <c r="AT291" s="224" t="s">
        <v>241</v>
      </c>
      <c r="AU291" s="224" t="s">
        <v>82</v>
      </c>
      <c r="AY291" s="18" t="s">
        <v>244</v>
      </c>
      <c r="BE291" s="225">
        <f>IF(N291="základní",J291,0)</f>
        <v>0</v>
      </c>
      <c r="BF291" s="225">
        <f>IF(N291="snížená",J291,0)</f>
        <v>0</v>
      </c>
      <c r="BG291" s="225">
        <f>IF(N291="zákl. přenesená",J291,0)</f>
        <v>0</v>
      </c>
      <c r="BH291" s="225">
        <f>IF(N291="sníž. přenesená",J291,0)</f>
        <v>0</v>
      </c>
      <c r="BI291" s="225">
        <f>IF(N291="nulová",J291,0)</f>
        <v>0</v>
      </c>
      <c r="BJ291" s="18" t="s">
        <v>80</v>
      </c>
      <c r="BK291" s="225">
        <f>ROUND(I291*H291,2)</f>
        <v>0</v>
      </c>
      <c r="BL291" s="18" t="s">
        <v>440</v>
      </c>
      <c r="BM291" s="224" t="s">
        <v>1197</v>
      </c>
    </row>
    <row r="292" s="2" customFormat="1" ht="16.5" customHeight="1">
      <c r="A292" s="39"/>
      <c r="B292" s="40"/>
      <c r="C292" s="231" t="s">
        <v>440</v>
      </c>
      <c r="D292" s="231" t="s">
        <v>241</v>
      </c>
      <c r="E292" s="232" t="s">
        <v>1198</v>
      </c>
      <c r="F292" s="233" t="s">
        <v>1199</v>
      </c>
      <c r="G292" s="234" t="s">
        <v>258</v>
      </c>
      <c r="H292" s="235">
        <v>2</v>
      </c>
      <c r="I292" s="236"/>
      <c r="J292" s="237">
        <f>ROUND(I292*H292,2)</f>
        <v>0</v>
      </c>
      <c r="K292" s="233" t="s">
        <v>359</v>
      </c>
      <c r="L292" s="238"/>
      <c r="M292" s="239" t="s">
        <v>19</v>
      </c>
      <c r="N292" s="240" t="s">
        <v>44</v>
      </c>
      <c r="O292" s="85"/>
      <c r="P292" s="222">
        <f>O292*H292</f>
        <v>0</v>
      </c>
      <c r="Q292" s="222">
        <v>0</v>
      </c>
      <c r="R292" s="222">
        <f>Q292*H292</f>
        <v>0</v>
      </c>
      <c r="S292" s="222">
        <v>0</v>
      </c>
      <c r="T292" s="223">
        <f>S292*H292</f>
        <v>0</v>
      </c>
      <c r="U292" s="39"/>
      <c r="V292" s="39"/>
      <c r="W292" s="39"/>
      <c r="X292" s="39"/>
      <c r="Y292" s="39"/>
      <c r="Z292" s="39"/>
      <c r="AA292" s="39"/>
      <c r="AB292" s="39"/>
      <c r="AC292" s="39"/>
      <c r="AD292" s="39"/>
      <c r="AE292" s="39"/>
      <c r="AR292" s="224" t="s">
        <v>440</v>
      </c>
      <c r="AT292" s="224" t="s">
        <v>241</v>
      </c>
      <c r="AU292" s="224" t="s">
        <v>82</v>
      </c>
      <c r="AY292" s="18" t="s">
        <v>244</v>
      </c>
      <c r="BE292" s="225">
        <f>IF(N292="základní",J292,0)</f>
        <v>0</v>
      </c>
      <c r="BF292" s="225">
        <f>IF(N292="snížená",J292,0)</f>
        <v>0</v>
      </c>
      <c r="BG292" s="225">
        <f>IF(N292="zákl. přenesená",J292,0)</f>
        <v>0</v>
      </c>
      <c r="BH292" s="225">
        <f>IF(N292="sníž. přenesená",J292,0)</f>
        <v>0</v>
      </c>
      <c r="BI292" s="225">
        <f>IF(N292="nulová",J292,0)</f>
        <v>0</v>
      </c>
      <c r="BJ292" s="18" t="s">
        <v>80</v>
      </c>
      <c r="BK292" s="225">
        <f>ROUND(I292*H292,2)</f>
        <v>0</v>
      </c>
      <c r="BL292" s="18" t="s">
        <v>440</v>
      </c>
      <c r="BM292" s="224" t="s">
        <v>1200</v>
      </c>
    </row>
    <row r="293" s="2" customFormat="1" ht="16.5" customHeight="1">
      <c r="A293" s="39"/>
      <c r="B293" s="40"/>
      <c r="C293" s="231" t="s">
        <v>1201</v>
      </c>
      <c r="D293" s="231" t="s">
        <v>241</v>
      </c>
      <c r="E293" s="232" t="s">
        <v>1202</v>
      </c>
      <c r="F293" s="233" t="s">
        <v>1203</v>
      </c>
      <c r="G293" s="234" t="s">
        <v>258</v>
      </c>
      <c r="H293" s="235">
        <v>1</v>
      </c>
      <c r="I293" s="236"/>
      <c r="J293" s="237">
        <f>ROUND(I293*H293,2)</f>
        <v>0</v>
      </c>
      <c r="K293" s="233" t="s">
        <v>359</v>
      </c>
      <c r="L293" s="238"/>
      <c r="M293" s="239" t="s">
        <v>19</v>
      </c>
      <c r="N293" s="240" t="s">
        <v>44</v>
      </c>
      <c r="O293" s="85"/>
      <c r="P293" s="222">
        <f>O293*H293</f>
        <v>0</v>
      </c>
      <c r="Q293" s="222">
        <v>0</v>
      </c>
      <c r="R293" s="222">
        <f>Q293*H293</f>
        <v>0</v>
      </c>
      <c r="S293" s="222">
        <v>0</v>
      </c>
      <c r="T293" s="223">
        <f>S293*H293</f>
        <v>0</v>
      </c>
      <c r="U293" s="39"/>
      <c r="V293" s="39"/>
      <c r="W293" s="39"/>
      <c r="X293" s="39"/>
      <c r="Y293" s="39"/>
      <c r="Z293" s="39"/>
      <c r="AA293" s="39"/>
      <c r="AB293" s="39"/>
      <c r="AC293" s="39"/>
      <c r="AD293" s="39"/>
      <c r="AE293" s="39"/>
      <c r="AR293" s="224" t="s">
        <v>440</v>
      </c>
      <c r="AT293" s="224" t="s">
        <v>241</v>
      </c>
      <c r="AU293" s="224" t="s">
        <v>82</v>
      </c>
      <c r="AY293" s="18" t="s">
        <v>244</v>
      </c>
      <c r="BE293" s="225">
        <f>IF(N293="základní",J293,0)</f>
        <v>0</v>
      </c>
      <c r="BF293" s="225">
        <f>IF(N293="snížená",J293,0)</f>
        <v>0</v>
      </c>
      <c r="BG293" s="225">
        <f>IF(N293="zákl. přenesená",J293,0)</f>
        <v>0</v>
      </c>
      <c r="BH293" s="225">
        <f>IF(N293="sníž. přenesená",J293,0)</f>
        <v>0</v>
      </c>
      <c r="BI293" s="225">
        <f>IF(N293="nulová",J293,0)</f>
        <v>0</v>
      </c>
      <c r="BJ293" s="18" t="s">
        <v>80</v>
      </c>
      <c r="BK293" s="225">
        <f>ROUND(I293*H293,2)</f>
        <v>0</v>
      </c>
      <c r="BL293" s="18" t="s">
        <v>440</v>
      </c>
      <c r="BM293" s="224" t="s">
        <v>1204</v>
      </c>
    </row>
    <row r="294" s="2" customFormat="1" ht="16.5" customHeight="1">
      <c r="A294" s="39"/>
      <c r="B294" s="40"/>
      <c r="C294" s="231" t="s">
        <v>1205</v>
      </c>
      <c r="D294" s="231" t="s">
        <v>241</v>
      </c>
      <c r="E294" s="232" t="s">
        <v>1206</v>
      </c>
      <c r="F294" s="233" t="s">
        <v>1207</v>
      </c>
      <c r="G294" s="234" t="s">
        <v>258</v>
      </c>
      <c r="H294" s="235">
        <v>13</v>
      </c>
      <c r="I294" s="236"/>
      <c r="J294" s="237">
        <f>ROUND(I294*H294,2)</f>
        <v>0</v>
      </c>
      <c r="K294" s="233" t="s">
        <v>359</v>
      </c>
      <c r="L294" s="238"/>
      <c r="M294" s="239" t="s">
        <v>19</v>
      </c>
      <c r="N294" s="240" t="s">
        <v>44</v>
      </c>
      <c r="O294" s="85"/>
      <c r="P294" s="222">
        <f>O294*H294</f>
        <v>0</v>
      </c>
      <c r="Q294" s="222">
        <v>0</v>
      </c>
      <c r="R294" s="222">
        <f>Q294*H294</f>
        <v>0</v>
      </c>
      <c r="S294" s="222">
        <v>0</v>
      </c>
      <c r="T294" s="223">
        <f>S294*H294</f>
        <v>0</v>
      </c>
      <c r="U294" s="39"/>
      <c r="V294" s="39"/>
      <c r="W294" s="39"/>
      <c r="X294" s="39"/>
      <c r="Y294" s="39"/>
      <c r="Z294" s="39"/>
      <c r="AA294" s="39"/>
      <c r="AB294" s="39"/>
      <c r="AC294" s="39"/>
      <c r="AD294" s="39"/>
      <c r="AE294" s="39"/>
      <c r="AR294" s="224" t="s">
        <v>440</v>
      </c>
      <c r="AT294" s="224" t="s">
        <v>241</v>
      </c>
      <c r="AU294" s="224" t="s">
        <v>82</v>
      </c>
      <c r="AY294" s="18" t="s">
        <v>244</v>
      </c>
      <c r="BE294" s="225">
        <f>IF(N294="základní",J294,0)</f>
        <v>0</v>
      </c>
      <c r="BF294" s="225">
        <f>IF(N294="snížená",J294,0)</f>
        <v>0</v>
      </c>
      <c r="BG294" s="225">
        <f>IF(N294="zákl. přenesená",J294,0)</f>
        <v>0</v>
      </c>
      <c r="BH294" s="225">
        <f>IF(N294="sníž. přenesená",J294,0)</f>
        <v>0</v>
      </c>
      <c r="BI294" s="225">
        <f>IF(N294="nulová",J294,0)</f>
        <v>0</v>
      </c>
      <c r="BJ294" s="18" t="s">
        <v>80</v>
      </c>
      <c r="BK294" s="225">
        <f>ROUND(I294*H294,2)</f>
        <v>0</v>
      </c>
      <c r="BL294" s="18" t="s">
        <v>440</v>
      </c>
      <c r="BM294" s="224" t="s">
        <v>1208</v>
      </c>
    </row>
    <row r="295" s="2" customFormat="1" ht="21.75" customHeight="1">
      <c r="A295" s="39"/>
      <c r="B295" s="40"/>
      <c r="C295" s="231" t="s">
        <v>1209</v>
      </c>
      <c r="D295" s="231" t="s">
        <v>241</v>
      </c>
      <c r="E295" s="232" t="s">
        <v>1210</v>
      </c>
      <c r="F295" s="233" t="s">
        <v>1211</v>
      </c>
      <c r="G295" s="234" t="s">
        <v>258</v>
      </c>
      <c r="H295" s="235">
        <v>13</v>
      </c>
      <c r="I295" s="236"/>
      <c r="J295" s="237">
        <f>ROUND(I295*H295,2)</f>
        <v>0</v>
      </c>
      <c r="K295" s="233" t="s">
        <v>359</v>
      </c>
      <c r="L295" s="238"/>
      <c r="M295" s="239" t="s">
        <v>19</v>
      </c>
      <c r="N295" s="240" t="s">
        <v>44</v>
      </c>
      <c r="O295" s="85"/>
      <c r="P295" s="222">
        <f>O295*H295</f>
        <v>0</v>
      </c>
      <c r="Q295" s="222">
        <v>0</v>
      </c>
      <c r="R295" s="222">
        <f>Q295*H295</f>
        <v>0</v>
      </c>
      <c r="S295" s="222">
        <v>0</v>
      </c>
      <c r="T295" s="223">
        <f>S295*H295</f>
        <v>0</v>
      </c>
      <c r="U295" s="39"/>
      <c r="V295" s="39"/>
      <c r="W295" s="39"/>
      <c r="X295" s="39"/>
      <c r="Y295" s="39"/>
      <c r="Z295" s="39"/>
      <c r="AA295" s="39"/>
      <c r="AB295" s="39"/>
      <c r="AC295" s="39"/>
      <c r="AD295" s="39"/>
      <c r="AE295" s="39"/>
      <c r="AR295" s="224" t="s">
        <v>364</v>
      </c>
      <c r="AT295" s="224" t="s">
        <v>241</v>
      </c>
      <c r="AU295" s="224" t="s">
        <v>82</v>
      </c>
      <c r="AY295" s="18" t="s">
        <v>244</v>
      </c>
      <c r="BE295" s="225">
        <f>IF(N295="základní",J295,0)</f>
        <v>0</v>
      </c>
      <c r="BF295" s="225">
        <f>IF(N295="snížená",J295,0)</f>
        <v>0</v>
      </c>
      <c r="BG295" s="225">
        <f>IF(N295="zákl. přenesená",J295,0)</f>
        <v>0</v>
      </c>
      <c r="BH295" s="225">
        <f>IF(N295="sníž. přenesená",J295,0)</f>
        <v>0</v>
      </c>
      <c r="BI295" s="225">
        <f>IF(N295="nulová",J295,0)</f>
        <v>0</v>
      </c>
      <c r="BJ295" s="18" t="s">
        <v>80</v>
      </c>
      <c r="BK295" s="225">
        <f>ROUND(I295*H295,2)</f>
        <v>0</v>
      </c>
      <c r="BL295" s="18" t="s">
        <v>279</v>
      </c>
      <c r="BM295" s="224" t="s">
        <v>1212</v>
      </c>
    </row>
    <row r="296" s="2" customFormat="1" ht="16.5" customHeight="1">
      <c r="A296" s="39"/>
      <c r="B296" s="40"/>
      <c r="C296" s="231" t="s">
        <v>1213</v>
      </c>
      <c r="D296" s="231" t="s">
        <v>241</v>
      </c>
      <c r="E296" s="232" t="s">
        <v>1214</v>
      </c>
      <c r="F296" s="233" t="s">
        <v>1215</v>
      </c>
      <c r="G296" s="234" t="s">
        <v>258</v>
      </c>
      <c r="H296" s="235">
        <v>10</v>
      </c>
      <c r="I296" s="236"/>
      <c r="J296" s="237">
        <f>ROUND(I296*H296,2)</f>
        <v>0</v>
      </c>
      <c r="K296" s="233" t="s">
        <v>359</v>
      </c>
      <c r="L296" s="238"/>
      <c r="M296" s="239" t="s">
        <v>19</v>
      </c>
      <c r="N296" s="240" t="s">
        <v>44</v>
      </c>
      <c r="O296" s="85"/>
      <c r="P296" s="222">
        <f>O296*H296</f>
        <v>0</v>
      </c>
      <c r="Q296" s="222">
        <v>0</v>
      </c>
      <c r="R296" s="222">
        <f>Q296*H296</f>
        <v>0</v>
      </c>
      <c r="S296" s="222">
        <v>0</v>
      </c>
      <c r="T296" s="223">
        <f>S296*H296</f>
        <v>0</v>
      </c>
      <c r="U296" s="39"/>
      <c r="V296" s="39"/>
      <c r="W296" s="39"/>
      <c r="X296" s="39"/>
      <c r="Y296" s="39"/>
      <c r="Z296" s="39"/>
      <c r="AA296" s="39"/>
      <c r="AB296" s="39"/>
      <c r="AC296" s="39"/>
      <c r="AD296" s="39"/>
      <c r="AE296" s="39"/>
      <c r="AR296" s="224" t="s">
        <v>440</v>
      </c>
      <c r="AT296" s="224" t="s">
        <v>241</v>
      </c>
      <c r="AU296" s="224" t="s">
        <v>82</v>
      </c>
      <c r="AY296" s="18" t="s">
        <v>244</v>
      </c>
      <c r="BE296" s="225">
        <f>IF(N296="základní",J296,0)</f>
        <v>0</v>
      </c>
      <c r="BF296" s="225">
        <f>IF(N296="snížená",J296,0)</f>
        <v>0</v>
      </c>
      <c r="BG296" s="225">
        <f>IF(N296="zákl. přenesená",J296,0)</f>
        <v>0</v>
      </c>
      <c r="BH296" s="225">
        <f>IF(N296="sníž. přenesená",J296,0)</f>
        <v>0</v>
      </c>
      <c r="BI296" s="225">
        <f>IF(N296="nulová",J296,0)</f>
        <v>0</v>
      </c>
      <c r="BJ296" s="18" t="s">
        <v>80</v>
      </c>
      <c r="BK296" s="225">
        <f>ROUND(I296*H296,2)</f>
        <v>0</v>
      </c>
      <c r="BL296" s="18" t="s">
        <v>440</v>
      </c>
      <c r="BM296" s="224" t="s">
        <v>1216</v>
      </c>
    </row>
    <row r="297" s="2" customFormat="1" ht="16.5" customHeight="1">
      <c r="A297" s="39"/>
      <c r="B297" s="40"/>
      <c r="C297" s="231" t="s">
        <v>1217</v>
      </c>
      <c r="D297" s="231" t="s">
        <v>241</v>
      </c>
      <c r="E297" s="232" t="s">
        <v>1218</v>
      </c>
      <c r="F297" s="233" t="s">
        <v>1219</v>
      </c>
      <c r="G297" s="234" t="s">
        <v>258</v>
      </c>
      <c r="H297" s="235">
        <v>10</v>
      </c>
      <c r="I297" s="236"/>
      <c r="J297" s="237">
        <f>ROUND(I297*H297,2)</f>
        <v>0</v>
      </c>
      <c r="K297" s="233" t="s">
        <v>359</v>
      </c>
      <c r="L297" s="238"/>
      <c r="M297" s="239" t="s">
        <v>19</v>
      </c>
      <c r="N297" s="240" t="s">
        <v>44</v>
      </c>
      <c r="O297" s="85"/>
      <c r="P297" s="222">
        <f>O297*H297</f>
        <v>0</v>
      </c>
      <c r="Q297" s="222">
        <v>0</v>
      </c>
      <c r="R297" s="222">
        <f>Q297*H297</f>
        <v>0</v>
      </c>
      <c r="S297" s="222">
        <v>0</v>
      </c>
      <c r="T297" s="223">
        <f>S297*H297</f>
        <v>0</v>
      </c>
      <c r="U297" s="39"/>
      <c r="V297" s="39"/>
      <c r="W297" s="39"/>
      <c r="X297" s="39"/>
      <c r="Y297" s="39"/>
      <c r="Z297" s="39"/>
      <c r="AA297" s="39"/>
      <c r="AB297" s="39"/>
      <c r="AC297" s="39"/>
      <c r="AD297" s="39"/>
      <c r="AE297" s="39"/>
      <c r="AR297" s="224" t="s">
        <v>440</v>
      </c>
      <c r="AT297" s="224" t="s">
        <v>241</v>
      </c>
      <c r="AU297" s="224" t="s">
        <v>82</v>
      </c>
      <c r="AY297" s="18" t="s">
        <v>244</v>
      </c>
      <c r="BE297" s="225">
        <f>IF(N297="základní",J297,0)</f>
        <v>0</v>
      </c>
      <c r="BF297" s="225">
        <f>IF(N297="snížená",J297,0)</f>
        <v>0</v>
      </c>
      <c r="BG297" s="225">
        <f>IF(N297="zákl. přenesená",J297,0)</f>
        <v>0</v>
      </c>
      <c r="BH297" s="225">
        <f>IF(N297="sníž. přenesená",J297,0)</f>
        <v>0</v>
      </c>
      <c r="BI297" s="225">
        <f>IF(N297="nulová",J297,0)</f>
        <v>0</v>
      </c>
      <c r="BJ297" s="18" t="s">
        <v>80</v>
      </c>
      <c r="BK297" s="225">
        <f>ROUND(I297*H297,2)</f>
        <v>0</v>
      </c>
      <c r="BL297" s="18" t="s">
        <v>440</v>
      </c>
      <c r="BM297" s="224" t="s">
        <v>1220</v>
      </c>
    </row>
    <row r="298" s="2" customFormat="1" ht="16.5" customHeight="1">
      <c r="A298" s="39"/>
      <c r="B298" s="40"/>
      <c r="C298" s="231" t="s">
        <v>1221</v>
      </c>
      <c r="D298" s="231" t="s">
        <v>241</v>
      </c>
      <c r="E298" s="232" t="s">
        <v>1222</v>
      </c>
      <c r="F298" s="233" t="s">
        <v>1223</v>
      </c>
      <c r="G298" s="234" t="s">
        <v>258</v>
      </c>
      <c r="H298" s="235">
        <v>10</v>
      </c>
      <c r="I298" s="236"/>
      <c r="J298" s="237">
        <f>ROUND(I298*H298,2)</f>
        <v>0</v>
      </c>
      <c r="K298" s="233" t="s">
        <v>359</v>
      </c>
      <c r="L298" s="238"/>
      <c r="M298" s="239" t="s">
        <v>19</v>
      </c>
      <c r="N298" s="240" t="s">
        <v>44</v>
      </c>
      <c r="O298" s="85"/>
      <c r="P298" s="222">
        <f>O298*H298</f>
        <v>0</v>
      </c>
      <c r="Q298" s="222">
        <v>0</v>
      </c>
      <c r="R298" s="222">
        <f>Q298*H298</f>
        <v>0</v>
      </c>
      <c r="S298" s="222">
        <v>0</v>
      </c>
      <c r="T298" s="223">
        <f>S298*H298</f>
        <v>0</v>
      </c>
      <c r="U298" s="39"/>
      <c r="V298" s="39"/>
      <c r="W298" s="39"/>
      <c r="X298" s="39"/>
      <c r="Y298" s="39"/>
      <c r="Z298" s="39"/>
      <c r="AA298" s="39"/>
      <c r="AB298" s="39"/>
      <c r="AC298" s="39"/>
      <c r="AD298" s="39"/>
      <c r="AE298" s="39"/>
      <c r="AR298" s="224" t="s">
        <v>364</v>
      </c>
      <c r="AT298" s="224" t="s">
        <v>241</v>
      </c>
      <c r="AU298" s="224" t="s">
        <v>82</v>
      </c>
      <c r="AY298" s="18" t="s">
        <v>244</v>
      </c>
      <c r="BE298" s="225">
        <f>IF(N298="základní",J298,0)</f>
        <v>0</v>
      </c>
      <c r="BF298" s="225">
        <f>IF(N298="snížená",J298,0)</f>
        <v>0</v>
      </c>
      <c r="BG298" s="225">
        <f>IF(N298="zákl. přenesená",J298,0)</f>
        <v>0</v>
      </c>
      <c r="BH298" s="225">
        <f>IF(N298="sníž. přenesená",J298,0)</f>
        <v>0</v>
      </c>
      <c r="BI298" s="225">
        <f>IF(N298="nulová",J298,0)</f>
        <v>0</v>
      </c>
      <c r="BJ298" s="18" t="s">
        <v>80</v>
      </c>
      <c r="BK298" s="225">
        <f>ROUND(I298*H298,2)</f>
        <v>0</v>
      </c>
      <c r="BL298" s="18" t="s">
        <v>279</v>
      </c>
      <c r="BM298" s="224" t="s">
        <v>1224</v>
      </c>
    </row>
    <row r="299" s="2" customFormat="1" ht="16.5" customHeight="1">
      <c r="A299" s="39"/>
      <c r="B299" s="40"/>
      <c r="C299" s="231" t="s">
        <v>1225</v>
      </c>
      <c r="D299" s="231" t="s">
        <v>241</v>
      </c>
      <c r="E299" s="232" t="s">
        <v>1226</v>
      </c>
      <c r="F299" s="233" t="s">
        <v>1227</v>
      </c>
      <c r="G299" s="234" t="s">
        <v>258</v>
      </c>
      <c r="H299" s="235">
        <v>13</v>
      </c>
      <c r="I299" s="236"/>
      <c r="J299" s="237">
        <f>ROUND(I299*H299,2)</f>
        <v>0</v>
      </c>
      <c r="K299" s="233" t="s">
        <v>359</v>
      </c>
      <c r="L299" s="238"/>
      <c r="M299" s="239" t="s">
        <v>19</v>
      </c>
      <c r="N299" s="240" t="s">
        <v>44</v>
      </c>
      <c r="O299" s="85"/>
      <c r="P299" s="222">
        <f>O299*H299</f>
        <v>0</v>
      </c>
      <c r="Q299" s="222">
        <v>0</v>
      </c>
      <c r="R299" s="222">
        <f>Q299*H299</f>
        <v>0</v>
      </c>
      <c r="S299" s="222">
        <v>0</v>
      </c>
      <c r="T299" s="223">
        <f>S299*H299</f>
        <v>0</v>
      </c>
      <c r="U299" s="39"/>
      <c r="V299" s="39"/>
      <c r="W299" s="39"/>
      <c r="X299" s="39"/>
      <c r="Y299" s="39"/>
      <c r="Z299" s="39"/>
      <c r="AA299" s="39"/>
      <c r="AB299" s="39"/>
      <c r="AC299" s="39"/>
      <c r="AD299" s="39"/>
      <c r="AE299" s="39"/>
      <c r="AR299" s="224" t="s">
        <v>440</v>
      </c>
      <c r="AT299" s="224" t="s">
        <v>241</v>
      </c>
      <c r="AU299" s="224" t="s">
        <v>82</v>
      </c>
      <c r="AY299" s="18" t="s">
        <v>244</v>
      </c>
      <c r="BE299" s="225">
        <f>IF(N299="základní",J299,0)</f>
        <v>0</v>
      </c>
      <c r="BF299" s="225">
        <f>IF(N299="snížená",J299,0)</f>
        <v>0</v>
      </c>
      <c r="BG299" s="225">
        <f>IF(N299="zákl. přenesená",J299,0)</f>
        <v>0</v>
      </c>
      <c r="BH299" s="225">
        <f>IF(N299="sníž. přenesená",J299,0)</f>
        <v>0</v>
      </c>
      <c r="BI299" s="225">
        <f>IF(N299="nulová",J299,0)</f>
        <v>0</v>
      </c>
      <c r="BJ299" s="18" t="s">
        <v>80</v>
      </c>
      <c r="BK299" s="225">
        <f>ROUND(I299*H299,2)</f>
        <v>0</v>
      </c>
      <c r="BL299" s="18" t="s">
        <v>440</v>
      </c>
      <c r="BM299" s="224" t="s">
        <v>1228</v>
      </c>
    </row>
    <row r="300" s="2" customFormat="1" ht="16.5" customHeight="1">
      <c r="A300" s="39"/>
      <c r="B300" s="40"/>
      <c r="C300" s="231" t="s">
        <v>1229</v>
      </c>
      <c r="D300" s="231" t="s">
        <v>241</v>
      </c>
      <c r="E300" s="232" t="s">
        <v>1230</v>
      </c>
      <c r="F300" s="233" t="s">
        <v>1231</v>
      </c>
      <c r="G300" s="234" t="s">
        <v>258</v>
      </c>
      <c r="H300" s="235">
        <v>13</v>
      </c>
      <c r="I300" s="236"/>
      <c r="J300" s="237">
        <f>ROUND(I300*H300,2)</f>
        <v>0</v>
      </c>
      <c r="K300" s="233" t="s">
        <v>359</v>
      </c>
      <c r="L300" s="238"/>
      <c r="M300" s="239" t="s">
        <v>19</v>
      </c>
      <c r="N300" s="240" t="s">
        <v>44</v>
      </c>
      <c r="O300" s="85"/>
      <c r="P300" s="222">
        <f>O300*H300</f>
        <v>0</v>
      </c>
      <c r="Q300" s="222">
        <v>0</v>
      </c>
      <c r="R300" s="222">
        <f>Q300*H300</f>
        <v>0</v>
      </c>
      <c r="S300" s="222">
        <v>0</v>
      </c>
      <c r="T300" s="223">
        <f>S300*H300</f>
        <v>0</v>
      </c>
      <c r="U300" s="39"/>
      <c r="V300" s="39"/>
      <c r="W300" s="39"/>
      <c r="X300" s="39"/>
      <c r="Y300" s="39"/>
      <c r="Z300" s="39"/>
      <c r="AA300" s="39"/>
      <c r="AB300" s="39"/>
      <c r="AC300" s="39"/>
      <c r="AD300" s="39"/>
      <c r="AE300" s="39"/>
      <c r="AR300" s="224" t="s">
        <v>364</v>
      </c>
      <c r="AT300" s="224" t="s">
        <v>241</v>
      </c>
      <c r="AU300" s="224" t="s">
        <v>82</v>
      </c>
      <c r="AY300" s="18" t="s">
        <v>244</v>
      </c>
      <c r="BE300" s="225">
        <f>IF(N300="základní",J300,0)</f>
        <v>0</v>
      </c>
      <c r="BF300" s="225">
        <f>IF(N300="snížená",J300,0)</f>
        <v>0</v>
      </c>
      <c r="BG300" s="225">
        <f>IF(N300="zákl. přenesená",J300,0)</f>
        <v>0</v>
      </c>
      <c r="BH300" s="225">
        <f>IF(N300="sníž. přenesená",J300,0)</f>
        <v>0</v>
      </c>
      <c r="BI300" s="225">
        <f>IF(N300="nulová",J300,0)</f>
        <v>0</v>
      </c>
      <c r="BJ300" s="18" t="s">
        <v>80</v>
      </c>
      <c r="BK300" s="225">
        <f>ROUND(I300*H300,2)</f>
        <v>0</v>
      </c>
      <c r="BL300" s="18" t="s">
        <v>279</v>
      </c>
      <c r="BM300" s="224" t="s">
        <v>1232</v>
      </c>
    </row>
    <row r="301" s="2" customFormat="1" ht="16.5" customHeight="1">
      <c r="A301" s="39"/>
      <c r="B301" s="40"/>
      <c r="C301" s="231" t="s">
        <v>1233</v>
      </c>
      <c r="D301" s="231" t="s">
        <v>241</v>
      </c>
      <c r="E301" s="232" t="s">
        <v>1234</v>
      </c>
      <c r="F301" s="233" t="s">
        <v>1235</v>
      </c>
      <c r="G301" s="234" t="s">
        <v>258</v>
      </c>
      <c r="H301" s="235">
        <v>3</v>
      </c>
      <c r="I301" s="236"/>
      <c r="J301" s="237">
        <f>ROUND(I301*H301,2)</f>
        <v>0</v>
      </c>
      <c r="K301" s="233" t="s">
        <v>359</v>
      </c>
      <c r="L301" s="238"/>
      <c r="M301" s="239" t="s">
        <v>19</v>
      </c>
      <c r="N301" s="240" t="s">
        <v>44</v>
      </c>
      <c r="O301" s="85"/>
      <c r="P301" s="222">
        <f>O301*H301</f>
        <v>0</v>
      </c>
      <c r="Q301" s="222">
        <v>0</v>
      </c>
      <c r="R301" s="222">
        <f>Q301*H301</f>
        <v>0</v>
      </c>
      <c r="S301" s="222">
        <v>0</v>
      </c>
      <c r="T301" s="223">
        <f>S301*H301</f>
        <v>0</v>
      </c>
      <c r="U301" s="39"/>
      <c r="V301" s="39"/>
      <c r="W301" s="39"/>
      <c r="X301" s="39"/>
      <c r="Y301" s="39"/>
      <c r="Z301" s="39"/>
      <c r="AA301" s="39"/>
      <c r="AB301" s="39"/>
      <c r="AC301" s="39"/>
      <c r="AD301" s="39"/>
      <c r="AE301" s="39"/>
      <c r="AR301" s="224" t="s">
        <v>364</v>
      </c>
      <c r="AT301" s="224" t="s">
        <v>241</v>
      </c>
      <c r="AU301" s="224" t="s">
        <v>82</v>
      </c>
      <c r="AY301" s="18" t="s">
        <v>244</v>
      </c>
      <c r="BE301" s="225">
        <f>IF(N301="základní",J301,0)</f>
        <v>0</v>
      </c>
      <c r="BF301" s="225">
        <f>IF(N301="snížená",J301,0)</f>
        <v>0</v>
      </c>
      <c r="BG301" s="225">
        <f>IF(N301="zákl. přenesená",J301,0)</f>
        <v>0</v>
      </c>
      <c r="BH301" s="225">
        <f>IF(N301="sníž. přenesená",J301,0)</f>
        <v>0</v>
      </c>
      <c r="BI301" s="225">
        <f>IF(N301="nulová",J301,0)</f>
        <v>0</v>
      </c>
      <c r="BJ301" s="18" t="s">
        <v>80</v>
      </c>
      <c r="BK301" s="225">
        <f>ROUND(I301*H301,2)</f>
        <v>0</v>
      </c>
      <c r="BL301" s="18" t="s">
        <v>279</v>
      </c>
      <c r="BM301" s="224" t="s">
        <v>1236</v>
      </c>
    </row>
    <row r="302" s="2" customFormat="1" ht="37.8" customHeight="1">
      <c r="A302" s="39"/>
      <c r="B302" s="40"/>
      <c r="C302" s="213" t="s">
        <v>1237</v>
      </c>
      <c r="D302" s="213" t="s">
        <v>247</v>
      </c>
      <c r="E302" s="214" t="s">
        <v>1238</v>
      </c>
      <c r="F302" s="215" t="s">
        <v>1239</v>
      </c>
      <c r="G302" s="216" t="s">
        <v>258</v>
      </c>
      <c r="H302" s="217">
        <v>10</v>
      </c>
      <c r="I302" s="218"/>
      <c r="J302" s="219">
        <f>ROUND(I302*H302,2)</f>
        <v>0</v>
      </c>
      <c r="K302" s="215" t="s">
        <v>359</v>
      </c>
      <c r="L302" s="45"/>
      <c r="M302" s="220" t="s">
        <v>19</v>
      </c>
      <c r="N302" s="221" t="s">
        <v>44</v>
      </c>
      <c r="O302" s="85"/>
      <c r="P302" s="222">
        <f>O302*H302</f>
        <v>0</v>
      </c>
      <c r="Q302" s="222">
        <v>0</v>
      </c>
      <c r="R302" s="222">
        <f>Q302*H302</f>
        <v>0</v>
      </c>
      <c r="S302" s="222">
        <v>0</v>
      </c>
      <c r="T302" s="223">
        <f>S302*H302</f>
        <v>0</v>
      </c>
      <c r="U302" s="39"/>
      <c r="V302" s="39"/>
      <c r="W302" s="39"/>
      <c r="X302" s="39"/>
      <c r="Y302" s="39"/>
      <c r="Z302" s="39"/>
      <c r="AA302" s="39"/>
      <c r="AB302" s="39"/>
      <c r="AC302" s="39"/>
      <c r="AD302" s="39"/>
      <c r="AE302" s="39"/>
      <c r="AR302" s="224" t="s">
        <v>264</v>
      </c>
      <c r="AT302" s="224" t="s">
        <v>247</v>
      </c>
      <c r="AU302" s="224" t="s">
        <v>82</v>
      </c>
      <c r="AY302" s="18" t="s">
        <v>244</v>
      </c>
      <c r="BE302" s="225">
        <f>IF(N302="základní",J302,0)</f>
        <v>0</v>
      </c>
      <c r="BF302" s="225">
        <f>IF(N302="snížená",J302,0)</f>
        <v>0</v>
      </c>
      <c r="BG302" s="225">
        <f>IF(N302="zákl. přenesená",J302,0)</f>
        <v>0</v>
      </c>
      <c r="BH302" s="225">
        <f>IF(N302="sníž. přenesená",J302,0)</f>
        <v>0</v>
      </c>
      <c r="BI302" s="225">
        <f>IF(N302="nulová",J302,0)</f>
        <v>0</v>
      </c>
      <c r="BJ302" s="18" t="s">
        <v>80</v>
      </c>
      <c r="BK302" s="225">
        <f>ROUND(I302*H302,2)</f>
        <v>0</v>
      </c>
      <c r="BL302" s="18" t="s">
        <v>264</v>
      </c>
      <c r="BM302" s="224" t="s">
        <v>1240</v>
      </c>
    </row>
    <row r="303" s="2" customFormat="1" ht="24.15" customHeight="1">
      <c r="A303" s="39"/>
      <c r="B303" s="40"/>
      <c r="C303" s="213" t="s">
        <v>1241</v>
      </c>
      <c r="D303" s="213" t="s">
        <v>247</v>
      </c>
      <c r="E303" s="214" t="s">
        <v>1242</v>
      </c>
      <c r="F303" s="215" t="s">
        <v>1243</v>
      </c>
      <c r="G303" s="216" t="s">
        <v>258</v>
      </c>
      <c r="H303" s="217">
        <v>10</v>
      </c>
      <c r="I303" s="218"/>
      <c r="J303" s="219">
        <f>ROUND(I303*H303,2)</f>
        <v>0</v>
      </c>
      <c r="K303" s="215" t="s">
        <v>359</v>
      </c>
      <c r="L303" s="45"/>
      <c r="M303" s="220" t="s">
        <v>19</v>
      </c>
      <c r="N303" s="221" t="s">
        <v>44</v>
      </c>
      <c r="O303" s="85"/>
      <c r="P303" s="222">
        <f>O303*H303</f>
        <v>0</v>
      </c>
      <c r="Q303" s="222">
        <v>0</v>
      </c>
      <c r="R303" s="222">
        <f>Q303*H303</f>
        <v>0</v>
      </c>
      <c r="S303" s="222">
        <v>0</v>
      </c>
      <c r="T303" s="223">
        <f>S303*H303</f>
        <v>0</v>
      </c>
      <c r="U303" s="39"/>
      <c r="V303" s="39"/>
      <c r="W303" s="39"/>
      <c r="X303" s="39"/>
      <c r="Y303" s="39"/>
      <c r="Z303" s="39"/>
      <c r="AA303" s="39"/>
      <c r="AB303" s="39"/>
      <c r="AC303" s="39"/>
      <c r="AD303" s="39"/>
      <c r="AE303" s="39"/>
      <c r="AR303" s="224" t="s">
        <v>264</v>
      </c>
      <c r="AT303" s="224" t="s">
        <v>247</v>
      </c>
      <c r="AU303" s="224" t="s">
        <v>82</v>
      </c>
      <c r="AY303" s="18" t="s">
        <v>244</v>
      </c>
      <c r="BE303" s="225">
        <f>IF(N303="základní",J303,0)</f>
        <v>0</v>
      </c>
      <c r="BF303" s="225">
        <f>IF(N303="snížená",J303,0)</f>
        <v>0</v>
      </c>
      <c r="BG303" s="225">
        <f>IF(N303="zákl. přenesená",J303,0)</f>
        <v>0</v>
      </c>
      <c r="BH303" s="225">
        <f>IF(N303="sníž. přenesená",J303,0)</f>
        <v>0</v>
      </c>
      <c r="BI303" s="225">
        <f>IF(N303="nulová",J303,0)</f>
        <v>0</v>
      </c>
      <c r="BJ303" s="18" t="s">
        <v>80</v>
      </c>
      <c r="BK303" s="225">
        <f>ROUND(I303*H303,2)</f>
        <v>0</v>
      </c>
      <c r="BL303" s="18" t="s">
        <v>264</v>
      </c>
      <c r="BM303" s="224" t="s">
        <v>1244</v>
      </c>
    </row>
    <row r="304" s="2" customFormat="1" ht="16.5" customHeight="1">
      <c r="A304" s="39"/>
      <c r="B304" s="40"/>
      <c r="C304" s="213" t="s">
        <v>1245</v>
      </c>
      <c r="D304" s="213" t="s">
        <v>247</v>
      </c>
      <c r="E304" s="214" t="s">
        <v>1246</v>
      </c>
      <c r="F304" s="215" t="s">
        <v>1247</v>
      </c>
      <c r="G304" s="216" t="s">
        <v>258</v>
      </c>
      <c r="H304" s="217">
        <v>10</v>
      </c>
      <c r="I304" s="218"/>
      <c r="J304" s="219">
        <f>ROUND(I304*H304,2)</f>
        <v>0</v>
      </c>
      <c r="K304" s="215" t="s">
        <v>359</v>
      </c>
      <c r="L304" s="45"/>
      <c r="M304" s="220" t="s">
        <v>19</v>
      </c>
      <c r="N304" s="221" t="s">
        <v>44</v>
      </c>
      <c r="O304" s="85"/>
      <c r="P304" s="222">
        <f>O304*H304</f>
        <v>0</v>
      </c>
      <c r="Q304" s="222">
        <v>0</v>
      </c>
      <c r="R304" s="222">
        <f>Q304*H304</f>
        <v>0</v>
      </c>
      <c r="S304" s="222">
        <v>0</v>
      </c>
      <c r="T304" s="223">
        <f>S304*H304</f>
        <v>0</v>
      </c>
      <c r="U304" s="39"/>
      <c r="V304" s="39"/>
      <c r="W304" s="39"/>
      <c r="X304" s="39"/>
      <c r="Y304" s="39"/>
      <c r="Z304" s="39"/>
      <c r="AA304" s="39"/>
      <c r="AB304" s="39"/>
      <c r="AC304" s="39"/>
      <c r="AD304" s="39"/>
      <c r="AE304" s="39"/>
      <c r="AR304" s="224" t="s">
        <v>264</v>
      </c>
      <c r="AT304" s="224" t="s">
        <v>247</v>
      </c>
      <c r="AU304" s="224" t="s">
        <v>82</v>
      </c>
      <c r="AY304" s="18" t="s">
        <v>244</v>
      </c>
      <c r="BE304" s="225">
        <f>IF(N304="základní",J304,0)</f>
        <v>0</v>
      </c>
      <c r="BF304" s="225">
        <f>IF(N304="snížená",J304,0)</f>
        <v>0</v>
      </c>
      <c r="BG304" s="225">
        <f>IF(N304="zákl. přenesená",J304,0)</f>
        <v>0</v>
      </c>
      <c r="BH304" s="225">
        <f>IF(N304="sníž. přenesená",J304,0)</f>
        <v>0</v>
      </c>
      <c r="BI304" s="225">
        <f>IF(N304="nulová",J304,0)</f>
        <v>0</v>
      </c>
      <c r="BJ304" s="18" t="s">
        <v>80</v>
      </c>
      <c r="BK304" s="225">
        <f>ROUND(I304*H304,2)</f>
        <v>0</v>
      </c>
      <c r="BL304" s="18" t="s">
        <v>264</v>
      </c>
      <c r="BM304" s="224" t="s">
        <v>1248</v>
      </c>
    </row>
    <row r="305" s="2" customFormat="1" ht="16.5" customHeight="1">
      <c r="A305" s="39"/>
      <c r="B305" s="40"/>
      <c r="C305" s="213" t="s">
        <v>1249</v>
      </c>
      <c r="D305" s="213" t="s">
        <v>247</v>
      </c>
      <c r="E305" s="214" t="s">
        <v>1250</v>
      </c>
      <c r="F305" s="215" t="s">
        <v>1251</v>
      </c>
      <c r="G305" s="216" t="s">
        <v>258</v>
      </c>
      <c r="H305" s="217">
        <v>10</v>
      </c>
      <c r="I305" s="218"/>
      <c r="J305" s="219">
        <f>ROUND(I305*H305,2)</f>
        <v>0</v>
      </c>
      <c r="K305" s="215" t="s">
        <v>359</v>
      </c>
      <c r="L305" s="45"/>
      <c r="M305" s="220" t="s">
        <v>19</v>
      </c>
      <c r="N305" s="221" t="s">
        <v>44</v>
      </c>
      <c r="O305" s="85"/>
      <c r="P305" s="222">
        <f>O305*H305</f>
        <v>0</v>
      </c>
      <c r="Q305" s="222">
        <v>0</v>
      </c>
      <c r="R305" s="222">
        <f>Q305*H305</f>
        <v>0</v>
      </c>
      <c r="S305" s="222">
        <v>0</v>
      </c>
      <c r="T305" s="223">
        <f>S305*H305</f>
        <v>0</v>
      </c>
      <c r="U305" s="39"/>
      <c r="V305" s="39"/>
      <c r="W305" s="39"/>
      <c r="X305" s="39"/>
      <c r="Y305" s="39"/>
      <c r="Z305" s="39"/>
      <c r="AA305" s="39"/>
      <c r="AB305" s="39"/>
      <c r="AC305" s="39"/>
      <c r="AD305" s="39"/>
      <c r="AE305" s="39"/>
      <c r="AR305" s="224" t="s">
        <v>264</v>
      </c>
      <c r="AT305" s="224" t="s">
        <v>247</v>
      </c>
      <c r="AU305" s="224" t="s">
        <v>82</v>
      </c>
      <c r="AY305" s="18" t="s">
        <v>244</v>
      </c>
      <c r="BE305" s="225">
        <f>IF(N305="základní",J305,0)</f>
        <v>0</v>
      </c>
      <c r="BF305" s="225">
        <f>IF(N305="snížená",J305,0)</f>
        <v>0</v>
      </c>
      <c r="BG305" s="225">
        <f>IF(N305="zákl. přenesená",J305,0)</f>
        <v>0</v>
      </c>
      <c r="BH305" s="225">
        <f>IF(N305="sníž. přenesená",J305,0)</f>
        <v>0</v>
      </c>
      <c r="BI305" s="225">
        <f>IF(N305="nulová",J305,0)</f>
        <v>0</v>
      </c>
      <c r="BJ305" s="18" t="s">
        <v>80</v>
      </c>
      <c r="BK305" s="225">
        <f>ROUND(I305*H305,2)</f>
        <v>0</v>
      </c>
      <c r="BL305" s="18" t="s">
        <v>264</v>
      </c>
      <c r="BM305" s="224" t="s">
        <v>1252</v>
      </c>
    </row>
    <row r="306" s="2" customFormat="1" ht="16.5" customHeight="1">
      <c r="A306" s="39"/>
      <c r="B306" s="40"/>
      <c r="C306" s="213" t="s">
        <v>1253</v>
      </c>
      <c r="D306" s="213" t="s">
        <v>247</v>
      </c>
      <c r="E306" s="214" t="s">
        <v>1254</v>
      </c>
      <c r="F306" s="215" t="s">
        <v>1255</v>
      </c>
      <c r="G306" s="216" t="s">
        <v>258</v>
      </c>
      <c r="H306" s="217">
        <v>10</v>
      </c>
      <c r="I306" s="218"/>
      <c r="J306" s="219">
        <f>ROUND(I306*H306,2)</f>
        <v>0</v>
      </c>
      <c r="K306" s="215" t="s">
        <v>359</v>
      </c>
      <c r="L306" s="45"/>
      <c r="M306" s="220" t="s">
        <v>19</v>
      </c>
      <c r="N306" s="221" t="s">
        <v>44</v>
      </c>
      <c r="O306" s="85"/>
      <c r="P306" s="222">
        <f>O306*H306</f>
        <v>0</v>
      </c>
      <c r="Q306" s="222">
        <v>0</v>
      </c>
      <c r="R306" s="222">
        <f>Q306*H306</f>
        <v>0</v>
      </c>
      <c r="S306" s="222">
        <v>0</v>
      </c>
      <c r="T306" s="223">
        <f>S306*H306</f>
        <v>0</v>
      </c>
      <c r="U306" s="39"/>
      <c r="V306" s="39"/>
      <c r="W306" s="39"/>
      <c r="X306" s="39"/>
      <c r="Y306" s="39"/>
      <c r="Z306" s="39"/>
      <c r="AA306" s="39"/>
      <c r="AB306" s="39"/>
      <c r="AC306" s="39"/>
      <c r="AD306" s="39"/>
      <c r="AE306" s="39"/>
      <c r="AR306" s="224" t="s">
        <v>264</v>
      </c>
      <c r="AT306" s="224" t="s">
        <v>247</v>
      </c>
      <c r="AU306" s="224" t="s">
        <v>82</v>
      </c>
      <c r="AY306" s="18" t="s">
        <v>244</v>
      </c>
      <c r="BE306" s="225">
        <f>IF(N306="základní",J306,0)</f>
        <v>0</v>
      </c>
      <c r="BF306" s="225">
        <f>IF(N306="snížená",J306,0)</f>
        <v>0</v>
      </c>
      <c r="BG306" s="225">
        <f>IF(N306="zákl. přenesená",J306,0)</f>
        <v>0</v>
      </c>
      <c r="BH306" s="225">
        <f>IF(N306="sníž. přenesená",J306,0)</f>
        <v>0</v>
      </c>
      <c r="BI306" s="225">
        <f>IF(N306="nulová",J306,0)</f>
        <v>0</v>
      </c>
      <c r="BJ306" s="18" t="s">
        <v>80</v>
      </c>
      <c r="BK306" s="225">
        <f>ROUND(I306*H306,2)</f>
        <v>0</v>
      </c>
      <c r="BL306" s="18" t="s">
        <v>264</v>
      </c>
      <c r="BM306" s="224" t="s">
        <v>1256</v>
      </c>
    </row>
    <row r="307" s="2" customFormat="1" ht="16.5" customHeight="1">
      <c r="A307" s="39"/>
      <c r="B307" s="40"/>
      <c r="C307" s="213" t="s">
        <v>1257</v>
      </c>
      <c r="D307" s="213" t="s">
        <v>247</v>
      </c>
      <c r="E307" s="214" t="s">
        <v>1258</v>
      </c>
      <c r="F307" s="215" t="s">
        <v>1259</v>
      </c>
      <c r="G307" s="216" t="s">
        <v>258</v>
      </c>
      <c r="H307" s="217">
        <v>10</v>
      </c>
      <c r="I307" s="218"/>
      <c r="J307" s="219">
        <f>ROUND(I307*H307,2)</f>
        <v>0</v>
      </c>
      <c r="K307" s="215" t="s">
        <v>359</v>
      </c>
      <c r="L307" s="45"/>
      <c r="M307" s="220" t="s">
        <v>19</v>
      </c>
      <c r="N307" s="221" t="s">
        <v>44</v>
      </c>
      <c r="O307" s="85"/>
      <c r="P307" s="222">
        <f>O307*H307</f>
        <v>0</v>
      </c>
      <c r="Q307" s="222">
        <v>0</v>
      </c>
      <c r="R307" s="222">
        <f>Q307*H307</f>
        <v>0</v>
      </c>
      <c r="S307" s="222">
        <v>0</v>
      </c>
      <c r="T307" s="223">
        <f>S307*H307</f>
        <v>0</v>
      </c>
      <c r="U307" s="39"/>
      <c r="V307" s="39"/>
      <c r="W307" s="39"/>
      <c r="X307" s="39"/>
      <c r="Y307" s="39"/>
      <c r="Z307" s="39"/>
      <c r="AA307" s="39"/>
      <c r="AB307" s="39"/>
      <c r="AC307" s="39"/>
      <c r="AD307" s="39"/>
      <c r="AE307" s="39"/>
      <c r="AR307" s="224" t="s">
        <v>264</v>
      </c>
      <c r="AT307" s="224" t="s">
        <v>247</v>
      </c>
      <c r="AU307" s="224" t="s">
        <v>82</v>
      </c>
      <c r="AY307" s="18" t="s">
        <v>244</v>
      </c>
      <c r="BE307" s="225">
        <f>IF(N307="základní",J307,0)</f>
        <v>0</v>
      </c>
      <c r="BF307" s="225">
        <f>IF(N307="snížená",J307,0)</f>
        <v>0</v>
      </c>
      <c r="BG307" s="225">
        <f>IF(N307="zákl. přenesená",J307,0)</f>
        <v>0</v>
      </c>
      <c r="BH307" s="225">
        <f>IF(N307="sníž. přenesená",J307,0)</f>
        <v>0</v>
      </c>
      <c r="BI307" s="225">
        <f>IF(N307="nulová",J307,0)</f>
        <v>0</v>
      </c>
      <c r="BJ307" s="18" t="s">
        <v>80</v>
      </c>
      <c r="BK307" s="225">
        <f>ROUND(I307*H307,2)</f>
        <v>0</v>
      </c>
      <c r="BL307" s="18" t="s">
        <v>264</v>
      </c>
      <c r="BM307" s="224" t="s">
        <v>1260</v>
      </c>
    </row>
    <row r="308" s="12" customFormat="1" ht="22.8" customHeight="1">
      <c r="A308" s="12"/>
      <c r="B308" s="197"/>
      <c r="C308" s="198"/>
      <c r="D308" s="199" t="s">
        <v>72</v>
      </c>
      <c r="E308" s="211" t="s">
        <v>1261</v>
      </c>
      <c r="F308" s="211" t="s">
        <v>1262</v>
      </c>
      <c r="G308" s="198"/>
      <c r="H308" s="198"/>
      <c r="I308" s="201"/>
      <c r="J308" s="212">
        <f>BK308</f>
        <v>0</v>
      </c>
      <c r="K308" s="198"/>
      <c r="L308" s="203"/>
      <c r="M308" s="204"/>
      <c r="N308" s="205"/>
      <c r="O308" s="205"/>
      <c r="P308" s="206">
        <f>SUM(P309:P315)</f>
        <v>0</v>
      </c>
      <c r="Q308" s="205"/>
      <c r="R308" s="206">
        <f>SUM(R309:R315)</f>
        <v>0</v>
      </c>
      <c r="S308" s="205"/>
      <c r="T308" s="207">
        <f>SUM(T309:T315)</f>
        <v>0</v>
      </c>
      <c r="U308" s="12"/>
      <c r="V308" s="12"/>
      <c r="W308" s="12"/>
      <c r="X308" s="12"/>
      <c r="Y308" s="12"/>
      <c r="Z308" s="12"/>
      <c r="AA308" s="12"/>
      <c r="AB308" s="12"/>
      <c r="AC308" s="12"/>
      <c r="AD308" s="12"/>
      <c r="AE308" s="12"/>
      <c r="AR308" s="208" t="s">
        <v>80</v>
      </c>
      <c r="AT308" s="209" t="s">
        <v>72</v>
      </c>
      <c r="AU308" s="209" t="s">
        <v>80</v>
      </c>
      <c r="AY308" s="208" t="s">
        <v>244</v>
      </c>
      <c r="BK308" s="210">
        <f>SUM(BK309:BK315)</f>
        <v>0</v>
      </c>
    </row>
    <row r="309" s="2" customFormat="1" ht="16.5" customHeight="1">
      <c r="A309" s="39"/>
      <c r="B309" s="40"/>
      <c r="C309" s="231" t="s">
        <v>1263</v>
      </c>
      <c r="D309" s="231" t="s">
        <v>241</v>
      </c>
      <c r="E309" s="232" t="s">
        <v>1264</v>
      </c>
      <c r="F309" s="233" t="s">
        <v>1265</v>
      </c>
      <c r="G309" s="234" t="s">
        <v>258</v>
      </c>
      <c r="H309" s="235">
        <v>1</v>
      </c>
      <c r="I309" s="236"/>
      <c r="J309" s="237">
        <f>ROUND(I309*H309,2)</f>
        <v>0</v>
      </c>
      <c r="K309" s="233" t="s">
        <v>359</v>
      </c>
      <c r="L309" s="238"/>
      <c r="M309" s="239" t="s">
        <v>19</v>
      </c>
      <c r="N309" s="240" t="s">
        <v>44</v>
      </c>
      <c r="O309" s="85"/>
      <c r="P309" s="222">
        <f>O309*H309</f>
        <v>0</v>
      </c>
      <c r="Q309" s="222">
        <v>0</v>
      </c>
      <c r="R309" s="222">
        <f>Q309*H309</f>
        <v>0</v>
      </c>
      <c r="S309" s="222">
        <v>0</v>
      </c>
      <c r="T309" s="223">
        <f>S309*H309</f>
        <v>0</v>
      </c>
      <c r="U309" s="39"/>
      <c r="V309" s="39"/>
      <c r="W309" s="39"/>
      <c r="X309" s="39"/>
      <c r="Y309" s="39"/>
      <c r="Z309" s="39"/>
      <c r="AA309" s="39"/>
      <c r="AB309" s="39"/>
      <c r="AC309" s="39"/>
      <c r="AD309" s="39"/>
      <c r="AE309" s="39"/>
      <c r="AR309" s="224" t="s">
        <v>440</v>
      </c>
      <c r="AT309" s="224" t="s">
        <v>241</v>
      </c>
      <c r="AU309" s="224" t="s">
        <v>82</v>
      </c>
      <c r="AY309" s="18" t="s">
        <v>244</v>
      </c>
      <c r="BE309" s="225">
        <f>IF(N309="základní",J309,0)</f>
        <v>0</v>
      </c>
      <c r="BF309" s="225">
        <f>IF(N309="snížená",J309,0)</f>
        <v>0</v>
      </c>
      <c r="BG309" s="225">
        <f>IF(N309="zákl. přenesená",J309,0)</f>
        <v>0</v>
      </c>
      <c r="BH309" s="225">
        <f>IF(N309="sníž. přenesená",J309,0)</f>
        <v>0</v>
      </c>
      <c r="BI309" s="225">
        <f>IF(N309="nulová",J309,0)</f>
        <v>0</v>
      </c>
      <c r="BJ309" s="18" t="s">
        <v>80</v>
      </c>
      <c r="BK309" s="225">
        <f>ROUND(I309*H309,2)</f>
        <v>0</v>
      </c>
      <c r="BL309" s="18" t="s">
        <v>440</v>
      </c>
      <c r="BM309" s="224" t="s">
        <v>1266</v>
      </c>
    </row>
    <row r="310" s="2" customFormat="1" ht="16.5" customHeight="1">
      <c r="A310" s="39"/>
      <c r="B310" s="40"/>
      <c r="C310" s="231" t="s">
        <v>1267</v>
      </c>
      <c r="D310" s="231" t="s">
        <v>241</v>
      </c>
      <c r="E310" s="232" t="s">
        <v>1268</v>
      </c>
      <c r="F310" s="233" t="s">
        <v>1269</v>
      </c>
      <c r="G310" s="234" t="s">
        <v>258</v>
      </c>
      <c r="H310" s="235">
        <v>2</v>
      </c>
      <c r="I310" s="236"/>
      <c r="J310" s="237">
        <f>ROUND(I310*H310,2)</f>
        <v>0</v>
      </c>
      <c r="K310" s="233" t="s">
        <v>359</v>
      </c>
      <c r="L310" s="238"/>
      <c r="M310" s="239" t="s">
        <v>19</v>
      </c>
      <c r="N310" s="240" t="s">
        <v>44</v>
      </c>
      <c r="O310" s="85"/>
      <c r="P310" s="222">
        <f>O310*H310</f>
        <v>0</v>
      </c>
      <c r="Q310" s="222">
        <v>0</v>
      </c>
      <c r="R310" s="222">
        <f>Q310*H310</f>
        <v>0</v>
      </c>
      <c r="S310" s="222">
        <v>0</v>
      </c>
      <c r="T310" s="223">
        <f>S310*H310</f>
        <v>0</v>
      </c>
      <c r="U310" s="39"/>
      <c r="V310" s="39"/>
      <c r="W310" s="39"/>
      <c r="X310" s="39"/>
      <c r="Y310" s="39"/>
      <c r="Z310" s="39"/>
      <c r="AA310" s="39"/>
      <c r="AB310" s="39"/>
      <c r="AC310" s="39"/>
      <c r="AD310" s="39"/>
      <c r="AE310" s="39"/>
      <c r="AR310" s="224" t="s">
        <v>440</v>
      </c>
      <c r="AT310" s="224" t="s">
        <v>241</v>
      </c>
      <c r="AU310" s="224" t="s">
        <v>82</v>
      </c>
      <c r="AY310" s="18" t="s">
        <v>244</v>
      </c>
      <c r="BE310" s="225">
        <f>IF(N310="základní",J310,0)</f>
        <v>0</v>
      </c>
      <c r="BF310" s="225">
        <f>IF(N310="snížená",J310,0)</f>
        <v>0</v>
      </c>
      <c r="BG310" s="225">
        <f>IF(N310="zákl. přenesená",J310,0)</f>
        <v>0</v>
      </c>
      <c r="BH310" s="225">
        <f>IF(N310="sníž. přenesená",J310,0)</f>
        <v>0</v>
      </c>
      <c r="BI310" s="225">
        <f>IF(N310="nulová",J310,0)</f>
        <v>0</v>
      </c>
      <c r="BJ310" s="18" t="s">
        <v>80</v>
      </c>
      <c r="BK310" s="225">
        <f>ROUND(I310*H310,2)</f>
        <v>0</v>
      </c>
      <c r="BL310" s="18" t="s">
        <v>440</v>
      </c>
      <c r="BM310" s="224" t="s">
        <v>1270</v>
      </c>
    </row>
    <row r="311" s="2" customFormat="1" ht="16.5" customHeight="1">
      <c r="A311" s="39"/>
      <c r="B311" s="40"/>
      <c r="C311" s="231" t="s">
        <v>1271</v>
      </c>
      <c r="D311" s="231" t="s">
        <v>241</v>
      </c>
      <c r="E311" s="232" t="s">
        <v>1272</v>
      </c>
      <c r="F311" s="233" t="s">
        <v>1273</v>
      </c>
      <c r="G311" s="234" t="s">
        <v>258</v>
      </c>
      <c r="H311" s="235">
        <v>3</v>
      </c>
      <c r="I311" s="236"/>
      <c r="J311" s="237">
        <f>ROUND(I311*H311,2)</f>
        <v>0</v>
      </c>
      <c r="K311" s="233" t="s">
        <v>359</v>
      </c>
      <c r="L311" s="238"/>
      <c r="M311" s="239" t="s">
        <v>19</v>
      </c>
      <c r="N311" s="240" t="s">
        <v>44</v>
      </c>
      <c r="O311" s="85"/>
      <c r="P311" s="222">
        <f>O311*H311</f>
        <v>0</v>
      </c>
      <c r="Q311" s="222">
        <v>0</v>
      </c>
      <c r="R311" s="222">
        <f>Q311*H311</f>
        <v>0</v>
      </c>
      <c r="S311" s="222">
        <v>0</v>
      </c>
      <c r="T311" s="223">
        <f>S311*H311</f>
        <v>0</v>
      </c>
      <c r="U311" s="39"/>
      <c r="V311" s="39"/>
      <c r="W311" s="39"/>
      <c r="X311" s="39"/>
      <c r="Y311" s="39"/>
      <c r="Z311" s="39"/>
      <c r="AA311" s="39"/>
      <c r="AB311" s="39"/>
      <c r="AC311" s="39"/>
      <c r="AD311" s="39"/>
      <c r="AE311" s="39"/>
      <c r="AR311" s="224" t="s">
        <v>364</v>
      </c>
      <c r="AT311" s="224" t="s">
        <v>241</v>
      </c>
      <c r="AU311" s="224" t="s">
        <v>82</v>
      </c>
      <c r="AY311" s="18" t="s">
        <v>244</v>
      </c>
      <c r="BE311" s="225">
        <f>IF(N311="základní",J311,0)</f>
        <v>0</v>
      </c>
      <c r="BF311" s="225">
        <f>IF(N311="snížená",J311,0)</f>
        <v>0</v>
      </c>
      <c r="BG311" s="225">
        <f>IF(N311="zákl. přenesená",J311,0)</f>
        <v>0</v>
      </c>
      <c r="BH311" s="225">
        <f>IF(N311="sníž. přenesená",J311,0)</f>
        <v>0</v>
      </c>
      <c r="BI311" s="225">
        <f>IF(N311="nulová",J311,0)</f>
        <v>0</v>
      </c>
      <c r="BJ311" s="18" t="s">
        <v>80</v>
      </c>
      <c r="BK311" s="225">
        <f>ROUND(I311*H311,2)</f>
        <v>0</v>
      </c>
      <c r="BL311" s="18" t="s">
        <v>279</v>
      </c>
      <c r="BM311" s="224" t="s">
        <v>1274</v>
      </c>
    </row>
    <row r="312" s="2" customFormat="1" ht="49.05" customHeight="1">
      <c r="A312" s="39"/>
      <c r="B312" s="40"/>
      <c r="C312" s="213" t="s">
        <v>1275</v>
      </c>
      <c r="D312" s="213" t="s">
        <v>247</v>
      </c>
      <c r="E312" s="214" t="s">
        <v>1276</v>
      </c>
      <c r="F312" s="215" t="s">
        <v>1277</v>
      </c>
      <c r="G312" s="216" t="s">
        <v>258</v>
      </c>
      <c r="H312" s="217">
        <v>3</v>
      </c>
      <c r="I312" s="218"/>
      <c r="J312" s="219">
        <f>ROUND(I312*H312,2)</f>
        <v>0</v>
      </c>
      <c r="K312" s="215" t="s">
        <v>359</v>
      </c>
      <c r="L312" s="45"/>
      <c r="M312" s="220" t="s">
        <v>19</v>
      </c>
      <c r="N312" s="221" t="s">
        <v>44</v>
      </c>
      <c r="O312" s="85"/>
      <c r="P312" s="222">
        <f>O312*H312</f>
        <v>0</v>
      </c>
      <c r="Q312" s="222">
        <v>0</v>
      </c>
      <c r="R312" s="222">
        <f>Q312*H312</f>
        <v>0</v>
      </c>
      <c r="S312" s="222">
        <v>0</v>
      </c>
      <c r="T312" s="223">
        <f>S312*H312</f>
        <v>0</v>
      </c>
      <c r="U312" s="39"/>
      <c r="V312" s="39"/>
      <c r="W312" s="39"/>
      <c r="X312" s="39"/>
      <c r="Y312" s="39"/>
      <c r="Z312" s="39"/>
      <c r="AA312" s="39"/>
      <c r="AB312" s="39"/>
      <c r="AC312" s="39"/>
      <c r="AD312" s="39"/>
      <c r="AE312" s="39"/>
      <c r="AR312" s="224" t="s">
        <v>264</v>
      </c>
      <c r="AT312" s="224" t="s">
        <v>247</v>
      </c>
      <c r="AU312" s="224" t="s">
        <v>82</v>
      </c>
      <c r="AY312" s="18" t="s">
        <v>244</v>
      </c>
      <c r="BE312" s="225">
        <f>IF(N312="základní",J312,0)</f>
        <v>0</v>
      </c>
      <c r="BF312" s="225">
        <f>IF(N312="snížená",J312,0)</f>
        <v>0</v>
      </c>
      <c r="BG312" s="225">
        <f>IF(N312="zákl. přenesená",J312,0)</f>
        <v>0</v>
      </c>
      <c r="BH312" s="225">
        <f>IF(N312="sníž. přenesená",J312,0)</f>
        <v>0</v>
      </c>
      <c r="BI312" s="225">
        <f>IF(N312="nulová",J312,0)</f>
        <v>0</v>
      </c>
      <c r="BJ312" s="18" t="s">
        <v>80</v>
      </c>
      <c r="BK312" s="225">
        <f>ROUND(I312*H312,2)</f>
        <v>0</v>
      </c>
      <c r="BL312" s="18" t="s">
        <v>264</v>
      </c>
      <c r="BM312" s="224" t="s">
        <v>1278</v>
      </c>
    </row>
    <row r="313" s="2" customFormat="1" ht="16.5" customHeight="1">
      <c r="A313" s="39"/>
      <c r="B313" s="40"/>
      <c r="C313" s="231" t="s">
        <v>1279</v>
      </c>
      <c r="D313" s="231" t="s">
        <v>241</v>
      </c>
      <c r="E313" s="232" t="s">
        <v>1280</v>
      </c>
      <c r="F313" s="233" t="s">
        <v>1281</v>
      </c>
      <c r="G313" s="234" t="s">
        <v>258</v>
      </c>
      <c r="H313" s="235">
        <v>2</v>
      </c>
      <c r="I313" s="236"/>
      <c r="J313" s="237">
        <f>ROUND(I313*H313,2)</f>
        <v>0</v>
      </c>
      <c r="K313" s="233" t="s">
        <v>359</v>
      </c>
      <c r="L313" s="238"/>
      <c r="M313" s="239" t="s">
        <v>19</v>
      </c>
      <c r="N313" s="240" t="s">
        <v>44</v>
      </c>
      <c r="O313" s="85"/>
      <c r="P313" s="222">
        <f>O313*H313</f>
        <v>0</v>
      </c>
      <c r="Q313" s="222">
        <v>0</v>
      </c>
      <c r="R313" s="222">
        <f>Q313*H313</f>
        <v>0</v>
      </c>
      <c r="S313" s="222">
        <v>0</v>
      </c>
      <c r="T313" s="223">
        <f>S313*H313</f>
        <v>0</v>
      </c>
      <c r="U313" s="39"/>
      <c r="V313" s="39"/>
      <c r="W313" s="39"/>
      <c r="X313" s="39"/>
      <c r="Y313" s="39"/>
      <c r="Z313" s="39"/>
      <c r="AA313" s="39"/>
      <c r="AB313" s="39"/>
      <c r="AC313" s="39"/>
      <c r="AD313" s="39"/>
      <c r="AE313" s="39"/>
      <c r="AR313" s="224" t="s">
        <v>440</v>
      </c>
      <c r="AT313" s="224" t="s">
        <v>241</v>
      </c>
      <c r="AU313" s="224" t="s">
        <v>82</v>
      </c>
      <c r="AY313" s="18" t="s">
        <v>244</v>
      </c>
      <c r="BE313" s="225">
        <f>IF(N313="základní",J313,0)</f>
        <v>0</v>
      </c>
      <c r="BF313" s="225">
        <f>IF(N313="snížená",J313,0)</f>
        <v>0</v>
      </c>
      <c r="BG313" s="225">
        <f>IF(N313="zákl. přenesená",J313,0)</f>
        <v>0</v>
      </c>
      <c r="BH313" s="225">
        <f>IF(N313="sníž. přenesená",J313,0)</f>
        <v>0</v>
      </c>
      <c r="BI313" s="225">
        <f>IF(N313="nulová",J313,0)</f>
        <v>0</v>
      </c>
      <c r="BJ313" s="18" t="s">
        <v>80</v>
      </c>
      <c r="BK313" s="225">
        <f>ROUND(I313*H313,2)</f>
        <v>0</v>
      </c>
      <c r="BL313" s="18" t="s">
        <v>440</v>
      </c>
      <c r="BM313" s="224" t="s">
        <v>1282</v>
      </c>
    </row>
    <row r="314" s="2" customFormat="1" ht="16.5" customHeight="1">
      <c r="A314" s="39"/>
      <c r="B314" s="40"/>
      <c r="C314" s="231" t="s">
        <v>1283</v>
      </c>
      <c r="D314" s="231" t="s">
        <v>241</v>
      </c>
      <c r="E314" s="232" t="s">
        <v>1284</v>
      </c>
      <c r="F314" s="233" t="s">
        <v>1285</v>
      </c>
      <c r="G314" s="234" t="s">
        <v>258</v>
      </c>
      <c r="H314" s="235">
        <v>2</v>
      </c>
      <c r="I314" s="236"/>
      <c r="J314" s="237">
        <f>ROUND(I314*H314,2)</f>
        <v>0</v>
      </c>
      <c r="K314" s="233" t="s">
        <v>359</v>
      </c>
      <c r="L314" s="238"/>
      <c r="M314" s="239" t="s">
        <v>19</v>
      </c>
      <c r="N314" s="240" t="s">
        <v>44</v>
      </c>
      <c r="O314" s="85"/>
      <c r="P314" s="222">
        <f>O314*H314</f>
        <v>0</v>
      </c>
      <c r="Q314" s="222">
        <v>0</v>
      </c>
      <c r="R314" s="222">
        <f>Q314*H314</f>
        <v>0</v>
      </c>
      <c r="S314" s="222">
        <v>0</v>
      </c>
      <c r="T314" s="223">
        <f>S314*H314</f>
        <v>0</v>
      </c>
      <c r="U314" s="39"/>
      <c r="V314" s="39"/>
      <c r="W314" s="39"/>
      <c r="X314" s="39"/>
      <c r="Y314" s="39"/>
      <c r="Z314" s="39"/>
      <c r="AA314" s="39"/>
      <c r="AB314" s="39"/>
      <c r="AC314" s="39"/>
      <c r="AD314" s="39"/>
      <c r="AE314" s="39"/>
      <c r="AR314" s="224" t="s">
        <v>440</v>
      </c>
      <c r="AT314" s="224" t="s">
        <v>241</v>
      </c>
      <c r="AU314" s="224" t="s">
        <v>82</v>
      </c>
      <c r="AY314" s="18" t="s">
        <v>244</v>
      </c>
      <c r="BE314" s="225">
        <f>IF(N314="základní",J314,0)</f>
        <v>0</v>
      </c>
      <c r="BF314" s="225">
        <f>IF(N314="snížená",J314,0)</f>
        <v>0</v>
      </c>
      <c r="BG314" s="225">
        <f>IF(N314="zákl. přenesená",J314,0)</f>
        <v>0</v>
      </c>
      <c r="BH314" s="225">
        <f>IF(N314="sníž. přenesená",J314,0)</f>
        <v>0</v>
      </c>
      <c r="BI314" s="225">
        <f>IF(N314="nulová",J314,0)</f>
        <v>0</v>
      </c>
      <c r="BJ314" s="18" t="s">
        <v>80</v>
      </c>
      <c r="BK314" s="225">
        <f>ROUND(I314*H314,2)</f>
        <v>0</v>
      </c>
      <c r="BL314" s="18" t="s">
        <v>440</v>
      </c>
      <c r="BM314" s="224" t="s">
        <v>1286</v>
      </c>
    </row>
    <row r="315" s="2" customFormat="1" ht="44.25" customHeight="1">
      <c r="A315" s="39"/>
      <c r="B315" s="40"/>
      <c r="C315" s="213" t="s">
        <v>1287</v>
      </c>
      <c r="D315" s="213" t="s">
        <v>247</v>
      </c>
      <c r="E315" s="214" t="s">
        <v>1288</v>
      </c>
      <c r="F315" s="215" t="s">
        <v>1289</v>
      </c>
      <c r="G315" s="216" t="s">
        <v>258</v>
      </c>
      <c r="H315" s="217">
        <v>2</v>
      </c>
      <c r="I315" s="218"/>
      <c r="J315" s="219">
        <f>ROUND(I315*H315,2)</f>
        <v>0</v>
      </c>
      <c r="K315" s="215" t="s">
        <v>359</v>
      </c>
      <c r="L315" s="45"/>
      <c r="M315" s="220" t="s">
        <v>19</v>
      </c>
      <c r="N315" s="221" t="s">
        <v>44</v>
      </c>
      <c r="O315" s="85"/>
      <c r="P315" s="222">
        <f>O315*H315</f>
        <v>0</v>
      </c>
      <c r="Q315" s="222">
        <v>0</v>
      </c>
      <c r="R315" s="222">
        <f>Q315*H315</f>
        <v>0</v>
      </c>
      <c r="S315" s="222">
        <v>0</v>
      </c>
      <c r="T315" s="223">
        <f>S315*H315</f>
        <v>0</v>
      </c>
      <c r="U315" s="39"/>
      <c r="V315" s="39"/>
      <c r="W315" s="39"/>
      <c r="X315" s="39"/>
      <c r="Y315" s="39"/>
      <c r="Z315" s="39"/>
      <c r="AA315" s="39"/>
      <c r="AB315" s="39"/>
      <c r="AC315" s="39"/>
      <c r="AD315" s="39"/>
      <c r="AE315" s="39"/>
      <c r="AR315" s="224" t="s">
        <v>264</v>
      </c>
      <c r="AT315" s="224" t="s">
        <v>247</v>
      </c>
      <c r="AU315" s="224" t="s">
        <v>82</v>
      </c>
      <c r="AY315" s="18" t="s">
        <v>244</v>
      </c>
      <c r="BE315" s="225">
        <f>IF(N315="základní",J315,0)</f>
        <v>0</v>
      </c>
      <c r="BF315" s="225">
        <f>IF(N315="snížená",J315,0)</f>
        <v>0</v>
      </c>
      <c r="BG315" s="225">
        <f>IF(N315="zákl. přenesená",J315,0)</f>
        <v>0</v>
      </c>
      <c r="BH315" s="225">
        <f>IF(N315="sníž. přenesená",J315,0)</f>
        <v>0</v>
      </c>
      <c r="BI315" s="225">
        <f>IF(N315="nulová",J315,0)</f>
        <v>0</v>
      </c>
      <c r="BJ315" s="18" t="s">
        <v>80</v>
      </c>
      <c r="BK315" s="225">
        <f>ROUND(I315*H315,2)</f>
        <v>0</v>
      </c>
      <c r="BL315" s="18" t="s">
        <v>264</v>
      </c>
      <c r="BM315" s="224" t="s">
        <v>1290</v>
      </c>
    </row>
    <row r="316" s="12" customFormat="1" ht="22.8" customHeight="1">
      <c r="A316" s="12"/>
      <c r="B316" s="197"/>
      <c r="C316" s="198"/>
      <c r="D316" s="199" t="s">
        <v>72</v>
      </c>
      <c r="E316" s="211" t="s">
        <v>1291</v>
      </c>
      <c r="F316" s="211" t="s">
        <v>1292</v>
      </c>
      <c r="G316" s="198"/>
      <c r="H316" s="198"/>
      <c r="I316" s="201"/>
      <c r="J316" s="212">
        <f>BK316</f>
        <v>0</v>
      </c>
      <c r="K316" s="198"/>
      <c r="L316" s="203"/>
      <c r="M316" s="204"/>
      <c r="N316" s="205"/>
      <c r="O316" s="205"/>
      <c r="P316" s="206">
        <f>SUM(P317:P325)</f>
        <v>0</v>
      </c>
      <c r="Q316" s="205"/>
      <c r="R316" s="206">
        <f>SUM(R317:R325)</f>
        <v>0</v>
      </c>
      <c r="S316" s="205"/>
      <c r="T316" s="207">
        <f>SUM(T317:T325)</f>
        <v>0</v>
      </c>
      <c r="U316" s="12"/>
      <c r="V316" s="12"/>
      <c r="W316" s="12"/>
      <c r="X316" s="12"/>
      <c r="Y316" s="12"/>
      <c r="Z316" s="12"/>
      <c r="AA316" s="12"/>
      <c r="AB316" s="12"/>
      <c r="AC316" s="12"/>
      <c r="AD316" s="12"/>
      <c r="AE316" s="12"/>
      <c r="AR316" s="208" t="s">
        <v>80</v>
      </c>
      <c r="AT316" s="209" t="s">
        <v>72</v>
      </c>
      <c r="AU316" s="209" t="s">
        <v>80</v>
      </c>
      <c r="AY316" s="208" t="s">
        <v>244</v>
      </c>
      <c r="BK316" s="210">
        <f>SUM(BK317:BK325)</f>
        <v>0</v>
      </c>
    </row>
    <row r="317" s="2" customFormat="1" ht="16.5" customHeight="1">
      <c r="A317" s="39"/>
      <c r="B317" s="40"/>
      <c r="C317" s="231" t="s">
        <v>1293</v>
      </c>
      <c r="D317" s="231" t="s">
        <v>241</v>
      </c>
      <c r="E317" s="232" t="s">
        <v>1294</v>
      </c>
      <c r="F317" s="233" t="s">
        <v>1295</v>
      </c>
      <c r="G317" s="234" t="s">
        <v>258</v>
      </c>
      <c r="H317" s="235">
        <v>6</v>
      </c>
      <c r="I317" s="236"/>
      <c r="J317" s="237">
        <f>ROUND(I317*H317,2)</f>
        <v>0</v>
      </c>
      <c r="K317" s="233" t="s">
        <v>359</v>
      </c>
      <c r="L317" s="238"/>
      <c r="M317" s="239" t="s">
        <v>19</v>
      </c>
      <c r="N317" s="240" t="s">
        <v>44</v>
      </c>
      <c r="O317" s="85"/>
      <c r="P317" s="222">
        <f>O317*H317</f>
        <v>0</v>
      </c>
      <c r="Q317" s="222">
        <v>0</v>
      </c>
      <c r="R317" s="222">
        <f>Q317*H317</f>
        <v>0</v>
      </c>
      <c r="S317" s="222">
        <v>0</v>
      </c>
      <c r="T317" s="223">
        <f>S317*H317</f>
        <v>0</v>
      </c>
      <c r="U317" s="39"/>
      <c r="V317" s="39"/>
      <c r="W317" s="39"/>
      <c r="X317" s="39"/>
      <c r="Y317" s="39"/>
      <c r="Z317" s="39"/>
      <c r="AA317" s="39"/>
      <c r="AB317" s="39"/>
      <c r="AC317" s="39"/>
      <c r="AD317" s="39"/>
      <c r="AE317" s="39"/>
      <c r="AR317" s="224" t="s">
        <v>364</v>
      </c>
      <c r="AT317" s="224" t="s">
        <v>241</v>
      </c>
      <c r="AU317" s="224" t="s">
        <v>82</v>
      </c>
      <c r="AY317" s="18" t="s">
        <v>244</v>
      </c>
      <c r="BE317" s="225">
        <f>IF(N317="základní",J317,0)</f>
        <v>0</v>
      </c>
      <c r="BF317" s="225">
        <f>IF(N317="snížená",J317,0)</f>
        <v>0</v>
      </c>
      <c r="BG317" s="225">
        <f>IF(N317="zákl. přenesená",J317,0)</f>
        <v>0</v>
      </c>
      <c r="BH317" s="225">
        <f>IF(N317="sníž. přenesená",J317,0)</f>
        <v>0</v>
      </c>
      <c r="BI317" s="225">
        <f>IF(N317="nulová",J317,0)</f>
        <v>0</v>
      </c>
      <c r="BJ317" s="18" t="s">
        <v>80</v>
      </c>
      <c r="BK317" s="225">
        <f>ROUND(I317*H317,2)</f>
        <v>0</v>
      </c>
      <c r="BL317" s="18" t="s">
        <v>279</v>
      </c>
      <c r="BM317" s="224" t="s">
        <v>1296</v>
      </c>
    </row>
    <row r="318" s="2" customFormat="1" ht="16.5" customHeight="1">
      <c r="A318" s="39"/>
      <c r="B318" s="40"/>
      <c r="C318" s="231" t="s">
        <v>1297</v>
      </c>
      <c r="D318" s="231" t="s">
        <v>241</v>
      </c>
      <c r="E318" s="232" t="s">
        <v>1298</v>
      </c>
      <c r="F318" s="233" t="s">
        <v>1299</v>
      </c>
      <c r="G318" s="234" t="s">
        <v>258</v>
      </c>
      <c r="H318" s="235">
        <v>1</v>
      </c>
      <c r="I318" s="236"/>
      <c r="J318" s="237">
        <f>ROUND(I318*H318,2)</f>
        <v>0</v>
      </c>
      <c r="K318" s="233" t="s">
        <v>359</v>
      </c>
      <c r="L318" s="238"/>
      <c r="M318" s="239" t="s">
        <v>19</v>
      </c>
      <c r="N318" s="240" t="s">
        <v>44</v>
      </c>
      <c r="O318" s="85"/>
      <c r="P318" s="222">
        <f>O318*H318</f>
        <v>0</v>
      </c>
      <c r="Q318" s="222">
        <v>0</v>
      </c>
      <c r="R318" s="222">
        <f>Q318*H318</f>
        <v>0</v>
      </c>
      <c r="S318" s="222">
        <v>0</v>
      </c>
      <c r="T318" s="223">
        <f>S318*H318</f>
        <v>0</v>
      </c>
      <c r="U318" s="39"/>
      <c r="V318" s="39"/>
      <c r="W318" s="39"/>
      <c r="X318" s="39"/>
      <c r="Y318" s="39"/>
      <c r="Z318" s="39"/>
      <c r="AA318" s="39"/>
      <c r="AB318" s="39"/>
      <c r="AC318" s="39"/>
      <c r="AD318" s="39"/>
      <c r="AE318" s="39"/>
      <c r="AR318" s="224" t="s">
        <v>440</v>
      </c>
      <c r="AT318" s="224" t="s">
        <v>241</v>
      </c>
      <c r="AU318" s="224" t="s">
        <v>82</v>
      </c>
      <c r="AY318" s="18" t="s">
        <v>244</v>
      </c>
      <c r="BE318" s="225">
        <f>IF(N318="základní",J318,0)</f>
        <v>0</v>
      </c>
      <c r="BF318" s="225">
        <f>IF(N318="snížená",J318,0)</f>
        <v>0</v>
      </c>
      <c r="BG318" s="225">
        <f>IF(N318="zákl. přenesená",J318,0)</f>
        <v>0</v>
      </c>
      <c r="BH318" s="225">
        <f>IF(N318="sníž. přenesená",J318,0)</f>
        <v>0</v>
      </c>
      <c r="BI318" s="225">
        <f>IF(N318="nulová",J318,0)</f>
        <v>0</v>
      </c>
      <c r="BJ318" s="18" t="s">
        <v>80</v>
      </c>
      <c r="BK318" s="225">
        <f>ROUND(I318*H318,2)</f>
        <v>0</v>
      </c>
      <c r="BL318" s="18" t="s">
        <v>440</v>
      </c>
      <c r="BM318" s="224" t="s">
        <v>1300</v>
      </c>
    </row>
    <row r="319" s="2" customFormat="1" ht="24.15" customHeight="1">
      <c r="A319" s="39"/>
      <c r="B319" s="40"/>
      <c r="C319" s="213" t="s">
        <v>1301</v>
      </c>
      <c r="D319" s="213" t="s">
        <v>247</v>
      </c>
      <c r="E319" s="214" t="s">
        <v>1302</v>
      </c>
      <c r="F319" s="215" t="s">
        <v>1303</v>
      </c>
      <c r="G319" s="216" t="s">
        <v>258</v>
      </c>
      <c r="H319" s="217">
        <v>1</v>
      </c>
      <c r="I319" s="218"/>
      <c r="J319" s="219">
        <f>ROUND(I319*H319,2)</f>
        <v>0</v>
      </c>
      <c r="K319" s="215" t="s">
        <v>359</v>
      </c>
      <c r="L319" s="45"/>
      <c r="M319" s="220" t="s">
        <v>19</v>
      </c>
      <c r="N319" s="221" t="s">
        <v>44</v>
      </c>
      <c r="O319" s="85"/>
      <c r="P319" s="222">
        <f>O319*H319</f>
        <v>0</v>
      </c>
      <c r="Q319" s="222">
        <v>0</v>
      </c>
      <c r="R319" s="222">
        <f>Q319*H319</f>
        <v>0</v>
      </c>
      <c r="S319" s="222">
        <v>0</v>
      </c>
      <c r="T319" s="223">
        <f>S319*H319</f>
        <v>0</v>
      </c>
      <c r="U319" s="39"/>
      <c r="V319" s="39"/>
      <c r="W319" s="39"/>
      <c r="X319" s="39"/>
      <c r="Y319" s="39"/>
      <c r="Z319" s="39"/>
      <c r="AA319" s="39"/>
      <c r="AB319" s="39"/>
      <c r="AC319" s="39"/>
      <c r="AD319" s="39"/>
      <c r="AE319" s="39"/>
      <c r="AR319" s="224" t="s">
        <v>264</v>
      </c>
      <c r="AT319" s="224" t="s">
        <v>247</v>
      </c>
      <c r="AU319" s="224" t="s">
        <v>82</v>
      </c>
      <c r="AY319" s="18" t="s">
        <v>244</v>
      </c>
      <c r="BE319" s="225">
        <f>IF(N319="základní",J319,0)</f>
        <v>0</v>
      </c>
      <c r="BF319" s="225">
        <f>IF(N319="snížená",J319,0)</f>
        <v>0</v>
      </c>
      <c r="BG319" s="225">
        <f>IF(N319="zákl. přenesená",J319,0)</f>
        <v>0</v>
      </c>
      <c r="BH319" s="225">
        <f>IF(N319="sníž. přenesená",J319,0)</f>
        <v>0</v>
      </c>
      <c r="BI319" s="225">
        <f>IF(N319="nulová",J319,0)</f>
        <v>0</v>
      </c>
      <c r="BJ319" s="18" t="s">
        <v>80</v>
      </c>
      <c r="BK319" s="225">
        <f>ROUND(I319*H319,2)</f>
        <v>0</v>
      </c>
      <c r="BL319" s="18" t="s">
        <v>264</v>
      </c>
      <c r="BM319" s="224" t="s">
        <v>1304</v>
      </c>
    </row>
    <row r="320" s="2" customFormat="1" ht="16.5" customHeight="1">
      <c r="A320" s="39"/>
      <c r="B320" s="40"/>
      <c r="C320" s="231" t="s">
        <v>1305</v>
      </c>
      <c r="D320" s="231" t="s">
        <v>241</v>
      </c>
      <c r="E320" s="232" t="s">
        <v>1306</v>
      </c>
      <c r="F320" s="233" t="s">
        <v>1307</v>
      </c>
      <c r="G320" s="234" t="s">
        <v>258</v>
      </c>
      <c r="H320" s="235">
        <v>3</v>
      </c>
      <c r="I320" s="236"/>
      <c r="J320" s="237">
        <f>ROUND(I320*H320,2)</f>
        <v>0</v>
      </c>
      <c r="K320" s="233" t="s">
        <v>359</v>
      </c>
      <c r="L320" s="238"/>
      <c r="M320" s="239" t="s">
        <v>19</v>
      </c>
      <c r="N320" s="240" t="s">
        <v>44</v>
      </c>
      <c r="O320" s="85"/>
      <c r="P320" s="222">
        <f>O320*H320</f>
        <v>0</v>
      </c>
      <c r="Q320" s="222">
        <v>0</v>
      </c>
      <c r="R320" s="222">
        <f>Q320*H320</f>
        <v>0</v>
      </c>
      <c r="S320" s="222">
        <v>0</v>
      </c>
      <c r="T320" s="223">
        <f>S320*H320</f>
        <v>0</v>
      </c>
      <c r="U320" s="39"/>
      <c r="V320" s="39"/>
      <c r="W320" s="39"/>
      <c r="X320" s="39"/>
      <c r="Y320" s="39"/>
      <c r="Z320" s="39"/>
      <c r="AA320" s="39"/>
      <c r="AB320" s="39"/>
      <c r="AC320" s="39"/>
      <c r="AD320" s="39"/>
      <c r="AE320" s="39"/>
      <c r="AR320" s="224" t="s">
        <v>440</v>
      </c>
      <c r="AT320" s="224" t="s">
        <v>241</v>
      </c>
      <c r="AU320" s="224" t="s">
        <v>82</v>
      </c>
      <c r="AY320" s="18" t="s">
        <v>244</v>
      </c>
      <c r="BE320" s="225">
        <f>IF(N320="základní",J320,0)</f>
        <v>0</v>
      </c>
      <c r="BF320" s="225">
        <f>IF(N320="snížená",J320,0)</f>
        <v>0</v>
      </c>
      <c r="BG320" s="225">
        <f>IF(N320="zákl. přenesená",J320,0)</f>
        <v>0</v>
      </c>
      <c r="BH320" s="225">
        <f>IF(N320="sníž. přenesená",J320,0)</f>
        <v>0</v>
      </c>
      <c r="BI320" s="225">
        <f>IF(N320="nulová",J320,0)</f>
        <v>0</v>
      </c>
      <c r="BJ320" s="18" t="s">
        <v>80</v>
      </c>
      <c r="BK320" s="225">
        <f>ROUND(I320*H320,2)</f>
        <v>0</v>
      </c>
      <c r="BL320" s="18" t="s">
        <v>440</v>
      </c>
      <c r="BM320" s="224" t="s">
        <v>1308</v>
      </c>
    </row>
    <row r="321" s="2" customFormat="1" ht="37.8" customHeight="1">
      <c r="A321" s="39"/>
      <c r="B321" s="40"/>
      <c r="C321" s="213" t="s">
        <v>1309</v>
      </c>
      <c r="D321" s="213" t="s">
        <v>247</v>
      </c>
      <c r="E321" s="214" t="s">
        <v>1310</v>
      </c>
      <c r="F321" s="215" t="s">
        <v>1311</v>
      </c>
      <c r="G321" s="216" t="s">
        <v>258</v>
      </c>
      <c r="H321" s="217">
        <v>3</v>
      </c>
      <c r="I321" s="218"/>
      <c r="J321" s="219">
        <f>ROUND(I321*H321,2)</f>
        <v>0</v>
      </c>
      <c r="K321" s="215" t="s">
        <v>359</v>
      </c>
      <c r="L321" s="45"/>
      <c r="M321" s="220" t="s">
        <v>19</v>
      </c>
      <c r="N321" s="221" t="s">
        <v>44</v>
      </c>
      <c r="O321" s="85"/>
      <c r="P321" s="222">
        <f>O321*H321</f>
        <v>0</v>
      </c>
      <c r="Q321" s="222">
        <v>0</v>
      </c>
      <c r="R321" s="222">
        <f>Q321*H321</f>
        <v>0</v>
      </c>
      <c r="S321" s="222">
        <v>0</v>
      </c>
      <c r="T321" s="223">
        <f>S321*H321</f>
        <v>0</v>
      </c>
      <c r="U321" s="39"/>
      <c r="V321" s="39"/>
      <c r="W321" s="39"/>
      <c r="X321" s="39"/>
      <c r="Y321" s="39"/>
      <c r="Z321" s="39"/>
      <c r="AA321" s="39"/>
      <c r="AB321" s="39"/>
      <c r="AC321" s="39"/>
      <c r="AD321" s="39"/>
      <c r="AE321" s="39"/>
      <c r="AR321" s="224" t="s">
        <v>264</v>
      </c>
      <c r="AT321" s="224" t="s">
        <v>247</v>
      </c>
      <c r="AU321" s="224" t="s">
        <v>82</v>
      </c>
      <c r="AY321" s="18" t="s">
        <v>244</v>
      </c>
      <c r="BE321" s="225">
        <f>IF(N321="základní",J321,0)</f>
        <v>0</v>
      </c>
      <c r="BF321" s="225">
        <f>IF(N321="snížená",J321,0)</f>
        <v>0</v>
      </c>
      <c r="BG321" s="225">
        <f>IF(N321="zákl. přenesená",J321,0)</f>
        <v>0</v>
      </c>
      <c r="BH321" s="225">
        <f>IF(N321="sníž. přenesená",J321,0)</f>
        <v>0</v>
      </c>
      <c r="BI321" s="225">
        <f>IF(N321="nulová",J321,0)</f>
        <v>0</v>
      </c>
      <c r="BJ321" s="18" t="s">
        <v>80</v>
      </c>
      <c r="BK321" s="225">
        <f>ROUND(I321*H321,2)</f>
        <v>0</v>
      </c>
      <c r="BL321" s="18" t="s">
        <v>264</v>
      </c>
      <c r="BM321" s="224" t="s">
        <v>1312</v>
      </c>
    </row>
    <row r="322" s="2" customFormat="1" ht="16.5" customHeight="1">
      <c r="A322" s="39"/>
      <c r="B322" s="40"/>
      <c r="C322" s="231" t="s">
        <v>1313</v>
      </c>
      <c r="D322" s="231" t="s">
        <v>241</v>
      </c>
      <c r="E322" s="232" t="s">
        <v>1314</v>
      </c>
      <c r="F322" s="233" t="s">
        <v>1315</v>
      </c>
      <c r="G322" s="234" t="s">
        <v>258</v>
      </c>
      <c r="H322" s="235">
        <v>1</v>
      </c>
      <c r="I322" s="236"/>
      <c r="J322" s="237">
        <f>ROUND(I322*H322,2)</f>
        <v>0</v>
      </c>
      <c r="K322" s="233" t="s">
        <v>359</v>
      </c>
      <c r="L322" s="238"/>
      <c r="M322" s="239" t="s">
        <v>19</v>
      </c>
      <c r="N322" s="240" t="s">
        <v>44</v>
      </c>
      <c r="O322" s="85"/>
      <c r="P322" s="222">
        <f>O322*H322</f>
        <v>0</v>
      </c>
      <c r="Q322" s="222">
        <v>0</v>
      </c>
      <c r="R322" s="222">
        <f>Q322*H322</f>
        <v>0</v>
      </c>
      <c r="S322" s="222">
        <v>0</v>
      </c>
      <c r="T322" s="223">
        <f>S322*H322</f>
        <v>0</v>
      </c>
      <c r="U322" s="39"/>
      <c r="V322" s="39"/>
      <c r="W322" s="39"/>
      <c r="X322" s="39"/>
      <c r="Y322" s="39"/>
      <c r="Z322" s="39"/>
      <c r="AA322" s="39"/>
      <c r="AB322" s="39"/>
      <c r="AC322" s="39"/>
      <c r="AD322" s="39"/>
      <c r="AE322" s="39"/>
      <c r="AR322" s="224" t="s">
        <v>440</v>
      </c>
      <c r="AT322" s="224" t="s">
        <v>241</v>
      </c>
      <c r="AU322" s="224" t="s">
        <v>82</v>
      </c>
      <c r="AY322" s="18" t="s">
        <v>244</v>
      </c>
      <c r="BE322" s="225">
        <f>IF(N322="základní",J322,0)</f>
        <v>0</v>
      </c>
      <c r="BF322" s="225">
        <f>IF(N322="snížená",J322,0)</f>
        <v>0</v>
      </c>
      <c r="BG322" s="225">
        <f>IF(N322="zákl. přenesená",J322,0)</f>
        <v>0</v>
      </c>
      <c r="BH322" s="225">
        <f>IF(N322="sníž. přenesená",J322,0)</f>
        <v>0</v>
      </c>
      <c r="BI322" s="225">
        <f>IF(N322="nulová",J322,0)</f>
        <v>0</v>
      </c>
      <c r="BJ322" s="18" t="s">
        <v>80</v>
      </c>
      <c r="BK322" s="225">
        <f>ROUND(I322*H322,2)</f>
        <v>0</v>
      </c>
      <c r="BL322" s="18" t="s">
        <v>440</v>
      </c>
      <c r="BM322" s="224" t="s">
        <v>1316</v>
      </c>
    </row>
    <row r="323" s="2" customFormat="1">
      <c r="A323" s="39"/>
      <c r="B323" s="40"/>
      <c r="C323" s="41"/>
      <c r="D323" s="241" t="s">
        <v>282</v>
      </c>
      <c r="E323" s="41"/>
      <c r="F323" s="242" t="s">
        <v>1317</v>
      </c>
      <c r="G323" s="41"/>
      <c r="H323" s="41"/>
      <c r="I323" s="228"/>
      <c r="J323" s="41"/>
      <c r="K323" s="41"/>
      <c r="L323" s="45"/>
      <c r="M323" s="229"/>
      <c r="N323" s="230"/>
      <c r="O323" s="85"/>
      <c r="P323" s="85"/>
      <c r="Q323" s="85"/>
      <c r="R323" s="85"/>
      <c r="S323" s="85"/>
      <c r="T323" s="86"/>
      <c r="U323" s="39"/>
      <c r="V323" s="39"/>
      <c r="W323" s="39"/>
      <c r="X323" s="39"/>
      <c r="Y323" s="39"/>
      <c r="Z323" s="39"/>
      <c r="AA323" s="39"/>
      <c r="AB323" s="39"/>
      <c r="AC323" s="39"/>
      <c r="AD323" s="39"/>
      <c r="AE323" s="39"/>
      <c r="AT323" s="18" t="s">
        <v>282</v>
      </c>
      <c r="AU323" s="18" t="s">
        <v>82</v>
      </c>
    </row>
    <row r="324" s="2" customFormat="1" ht="16.5" customHeight="1">
      <c r="A324" s="39"/>
      <c r="B324" s="40"/>
      <c r="C324" s="231" t="s">
        <v>1318</v>
      </c>
      <c r="D324" s="231" t="s">
        <v>241</v>
      </c>
      <c r="E324" s="232" t="s">
        <v>1319</v>
      </c>
      <c r="F324" s="233" t="s">
        <v>1320</v>
      </c>
      <c r="G324" s="234" t="s">
        <v>258</v>
      </c>
      <c r="H324" s="235">
        <v>1</v>
      </c>
      <c r="I324" s="236"/>
      <c r="J324" s="237">
        <f>ROUND(I324*H324,2)</f>
        <v>0</v>
      </c>
      <c r="K324" s="233" t="s">
        <v>359</v>
      </c>
      <c r="L324" s="238"/>
      <c r="M324" s="239" t="s">
        <v>19</v>
      </c>
      <c r="N324" s="240" t="s">
        <v>44</v>
      </c>
      <c r="O324" s="85"/>
      <c r="P324" s="222">
        <f>O324*H324</f>
        <v>0</v>
      </c>
      <c r="Q324" s="222">
        <v>0</v>
      </c>
      <c r="R324" s="222">
        <f>Q324*H324</f>
        <v>0</v>
      </c>
      <c r="S324" s="222">
        <v>0</v>
      </c>
      <c r="T324" s="223">
        <f>S324*H324</f>
        <v>0</v>
      </c>
      <c r="U324" s="39"/>
      <c r="V324" s="39"/>
      <c r="W324" s="39"/>
      <c r="X324" s="39"/>
      <c r="Y324" s="39"/>
      <c r="Z324" s="39"/>
      <c r="AA324" s="39"/>
      <c r="AB324" s="39"/>
      <c r="AC324" s="39"/>
      <c r="AD324" s="39"/>
      <c r="AE324" s="39"/>
      <c r="AR324" s="224" t="s">
        <v>364</v>
      </c>
      <c r="AT324" s="224" t="s">
        <v>241</v>
      </c>
      <c r="AU324" s="224" t="s">
        <v>82</v>
      </c>
      <c r="AY324" s="18" t="s">
        <v>244</v>
      </c>
      <c r="BE324" s="225">
        <f>IF(N324="základní",J324,0)</f>
        <v>0</v>
      </c>
      <c r="BF324" s="225">
        <f>IF(N324="snížená",J324,0)</f>
        <v>0</v>
      </c>
      <c r="BG324" s="225">
        <f>IF(N324="zákl. přenesená",J324,0)</f>
        <v>0</v>
      </c>
      <c r="BH324" s="225">
        <f>IF(N324="sníž. přenesená",J324,0)</f>
        <v>0</v>
      </c>
      <c r="BI324" s="225">
        <f>IF(N324="nulová",J324,0)</f>
        <v>0</v>
      </c>
      <c r="BJ324" s="18" t="s">
        <v>80</v>
      </c>
      <c r="BK324" s="225">
        <f>ROUND(I324*H324,2)</f>
        <v>0</v>
      </c>
      <c r="BL324" s="18" t="s">
        <v>279</v>
      </c>
      <c r="BM324" s="224" t="s">
        <v>1321</v>
      </c>
    </row>
    <row r="325" s="2" customFormat="1" ht="16.5" customHeight="1">
      <c r="A325" s="39"/>
      <c r="B325" s="40"/>
      <c r="C325" s="213" t="s">
        <v>1322</v>
      </c>
      <c r="D325" s="213" t="s">
        <v>247</v>
      </c>
      <c r="E325" s="214" t="s">
        <v>1323</v>
      </c>
      <c r="F325" s="215" t="s">
        <v>1324</v>
      </c>
      <c r="G325" s="216" t="s">
        <v>258</v>
      </c>
      <c r="H325" s="217">
        <v>1</v>
      </c>
      <c r="I325" s="218"/>
      <c r="J325" s="219">
        <f>ROUND(I325*H325,2)</f>
        <v>0</v>
      </c>
      <c r="K325" s="215" t="s">
        <v>359</v>
      </c>
      <c r="L325" s="45"/>
      <c r="M325" s="220" t="s">
        <v>19</v>
      </c>
      <c r="N325" s="221" t="s">
        <v>44</v>
      </c>
      <c r="O325" s="85"/>
      <c r="P325" s="222">
        <f>O325*H325</f>
        <v>0</v>
      </c>
      <c r="Q325" s="222">
        <v>0</v>
      </c>
      <c r="R325" s="222">
        <f>Q325*H325</f>
        <v>0</v>
      </c>
      <c r="S325" s="222">
        <v>0</v>
      </c>
      <c r="T325" s="223">
        <f>S325*H325</f>
        <v>0</v>
      </c>
      <c r="U325" s="39"/>
      <c r="V325" s="39"/>
      <c r="W325" s="39"/>
      <c r="X325" s="39"/>
      <c r="Y325" s="39"/>
      <c r="Z325" s="39"/>
      <c r="AA325" s="39"/>
      <c r="AB325" s="39"/>
      <c r="AC325" s="39"/>
      <c r="AD325" s="39"/>
      <c r="AE325" s="39"/>
      <c r="AR325" s="224" t="s">
        <v>264</v>
      </c>
      <c r="AT325" s="224" t="s">
        <v>247</v>
      </c>
      <c r="AU325" s="224" t="s">
        <v>82</v>
      </c>
      <c r="AY325" s="18" t="s">
        <v>244</v>
      </c>
      <c r="BE325" s="225">
        <f>IF(N325="základní",J325,0)</f>
        <v>0</v>
      </c>
      <c r="BF325" s="225">
        <f>IF(N325="snížená",J325,0)</f>
        <v>0</v>
      </c>
      <c r="BG325" s="225">
        <f>IF(N325="zákl. přenesená",J325,0)</f>
        <v>0</v>
      </c>
      <c r="BH325" s="225">
        <f>IF(N325="sníž. přenesená",J325,0)</f>
        <v>0</v>
      </c>
      <c r="BI325" s="225">
        <f>IF(N325="nulová",J325,0)</f>
        <v>0</v>
      </c>
      <c r="BJ325" s="18" t="s">
        <v>80</v>
      </c>
      <c r="BK325" s="225">
        <f>ROUND(I325*H325,2)</f>
        <v>0</v>
      </c>
      <c r="BL325" s="18" t="s">
        <v>264</v>
      </c>
      <c r="BM325" s="224" t="s">
        <v>1325</v>
      </c>
    </row>
    <row r="326" s="12" customFormat="1" ht="22.8" customHeight="1">
      <c r="A326" s="12"/>
      <c r="B326" s="197"/>
      <c r="C326" s="198"/>
      <c r="D326" s="199" t="s">
        <v>72</v>
      </c>
      <c r="E326" s="211" t="s">
        <v>1326</v>
      </c>
      <c r="F326" s="211" t="s">
        <v>1327</v>
      </c>
      <c r="G326" s="198"/>
      <c r="H326" s="198"/>
      <c r="I326" s="201"/>
      <c r="J326" s="212">
        <f>BK326</f>
        <v>0</v>
      </c>
      <c r="K326" s="198"/>
      <c r="L326" s="203"/>
      <c r="M326" s="204"/>
      <c r="N326" s="205"/>
      <c r="O326" s="205"/>
      <c r="P326" s="206">
        <f>SUM(P327:P359)</f>
        <v>0</v>
      </c>
      <c r="Q326" s="205"/>
      <c r="R326" s="206">
        <f>SUM(R327:R359)</f>
        <v>0</v>
      </c>
      <c r="S326" s="205"/>
      <c r="T326" s="207">
        <f>SUM(T327:T359)</f>
        <v>0</v>
      </c>
      <c r="U326" s="12"/>
      <c r="V326" s="12"/>
      <c r="W326" s="12"/>
      <c r="X326" s="12"/>
      <c r="Y326" s="12"/>
      <c r="Z326" s="12"/>
      <c r="AA326" s="12"/>
      <c r="AB326" s="12"/>
      <c r="AC326" s="12"/>
      <c r="AD326" s="12"/>
      <c r="AE326" s="12"/>
      <c r="AR326" s="208" t="s">
        <v>80</v>
      </c>
      <c r="AT326" s="209" t="s">
        <v>72</v>
      </c>
      <c r="AU326" s="209" t="s">
        <v>80</v>
      </c>
      <c r="AY326" s="208" t="s">
        <v>244</v>
      </c>
      <c r="BK326" s="210">
        <f>SUM(BK327:BK359)</f>
        <v>0</v>
      </c>
    </row>
    <row r="327" s="2" customFormat="1" ht="16.5" customHeight="1">
      <c r="A327" s="39"/>
      <c r="B327" s="40"/>
      <c r="C327" s="231" t="s">
        <v>1328</v>
      </c>
      <c r="D327" s="231" t="s">
        <v>241</v>
      </c>
      <c r="E327" s="232" t="s">
        <v>1329</v>
      </c>
      <c r="F327" s="233" t="s">
        <v>1330</v>
      </c>
      <c r="G327" s="234" t="s">
        <v>258</v>
      </c>
      <c r="H327" s="235">
        <v>4</v>
      </c>
      <c r="I327" s="236"/>
      <c r="J327" s="237">
        <f>ROUND(I327*H327,2)</f>
        <v>0</v>
      </c>
      <c r="K327" s="233" t="s">
        <v>359</v>
      </c>
      <c r="L327" s="238"/>
      <c r="M327" s="239" t="s">
        <v>19</v>
      </c>
      <c r="N327" s="240" t="s">
        <v>44</v>
      </c>
      <c r="O327" s="85"/>
      <c r="P327" s="222">
        <f>O327*H327</f>
        <v>0</v>
      </c>
      <c r="Q327" s="222">
        <v>0</v>
      </c>
      <c r="R327" s="222">
        <f>Q327*H327</f>
        <v>0</v>
      </c>
      <c r="S327" s="222">
        <v>0</v>
      </c>
      <c r="T327" s="223">
        <f>S327*H327</f>
        <v>0</v>
      </c>
      <c r="U327" s="39"/>
      <c r="V327" s="39"/>
      <c r="W327" s="39"/>
      <c r="X327" s="39"/>
      <c r="Y327" s="39"/>
      <c r="Z327" s="39"/>
      <c r="AA327" s="39"/>
      <c r="AB327" s="39"/>
      <c r="AC327" s="39"/>
      <c r="AD327" s="39"/>
      <c r="AE327" s="39"/>
      <c r="AR327" s="224" t="s">
        <v>440</v>
      </c>
      <c r="AT327" s="224" t="s">
        <v>241</v>
      </c>
      <c r="AU327" s="224" t="s">
        <v>82</v>
      </c>
      <c r="AY327" s="18" t="s">
        <v>244</v>
      </c>
      <c r="BE327" s="225">
        <f>IF(N327="základní",J327,0)</f>
        <v>0</v>
      </c>
      <c r="BF327" s="225">
        <f>IF(N327="snížená",J327,0)</f>
        <v>0</v>
      </c>
      <c r="BG327" s="225">
        <f>IF(N327="zákl. přenesená",J327,0)</f>
        <v>0</v>
      </c>
      <c r="BH327" s="225">
        <f>IF(N327="sníž. přenesená",J327,0)</f>
        <v>0</v>
      </c>
      <c r="BI327" s="225">
        <f>IF(N327="nulová",J327,0)</f>
        <v>0</v>
      </c>
      <c r="BJ327" s="18" t="s">
        <v>80</v>
      </c>
      <c r="BK327" s="225">
        <f>ROUND(I327*H327,2)</f>
        <v>0</v>
      </c>
      <c r="BL327" s="18" t="s">
        <v>440</v>
      </c>
      <c r="BM327" s="224" t="s">
        <v>1331</v>
      </c>
    </row>
    <row r="328" s="2" customFormat="1" ht="16.5" customHeight="1">
      <c r="A328" s="39"/>
      <c r="B328" s="40"/>
      <c r="C328" s="213" t="s">
        <v>1332</v>
      </c>
      <c r="D328" s="213" t="s">
        <v>247</v>
      </c>
      <c r="E328" s="214" t="s">
        <v>1333</v>
      </c>
      <c r="F328" s="215" t="s">
        <v>1334</v>
      </c>
      <c r="G328" s="216" t="s">
        <v>258</v>
      </c>
      <c r="H328" s="217">
        <v>4</v>
      </c>
      <c r="I328" s="218"/>
      <c r="J328" s="219">
        <f>ROUND(I328*H328,2)</f>
        <v>0</v>
      </c>
      <c r="K328" s="215" t="s">
        <v>359</v>
      </c>
      <c r="L328" s="45"/>
      <c r="M328" s="220" t="s">
        <v>19</v>
      </c>
      <c r="N328" s="221" t="s">
        <v>44</v>
      </c>
      <c r="O328" s="85"/>
      <c r="P328" s="222">
        <f>O328*H328</f>
        <v>0</v>
      </c>
      <c r="Q328" s="222">
        <v>0</v>
      </c>
      <c r="R328" s="222">
        <f>Q328*H328</f>
        <v>0</v>
      </c>
      <c r="S328" s="222">
        <v>0</v>
      </c>
      <c r="T328" s="223">
        <f>S328*H328</f>
        <v>0</v>
      </c>
      <c r="U328" s="39"/>
      <c r="V328" s="39"/>
      <c r="W328" s="39"/>
      <c r="X328" s="39"/>
      <c r="Y328" s="39"/>
      <c r="Z328" s="39"/>
      <c r="AA328" s="39"/>
      <c r="AB328" s="39"/>
      <c r="AC328" s="39"/>
      <c r="AD328" s="39"/>
      <c r="AE328" s="39"/>
      <c r="AR328" s="224" t="s">
        <v>264</v>
      </c>
      <c r="AT328" s="224" t="s">
        <v>247</v>
      </c>
      <c r="AU328" s="224" t="s">
        <v>82</v>
      </c>
      <c r="AY328" s="18" t="s">
        <v>244</v>
      </c>
      <c r="BE328" s="225">
        <f>IF(N328="základní",J328,0)</f>
        <v>0</v>
      </c>
      <c r="BF328" s="225">
        <f>IF(N328="snížená",J328,0)</f>
        <v>0</v>
      </c>
      <c r="BG328" s="225">
        <f>IF(N328="zákl. přenesená",J328,0)</f>
        <v>0</v>
      </c>
      <c r="BH328" s="225">
        <f>IF(N328="sníž. přenesená",J328,0)</f>
        <v>0</v>
      </c>
      <c r="BI328" s="225">
        <f>IF(N328="nulová",J328,0)</f>
        <v>0</v>
      </c>
      <c r="BJ328" s="18" t="s">
        <v>80</v>
      </c>
      <c r="BK328" s="225">
        <f>ROUND(I328*H328,2)</f>
        <v>0</v>
      </c>
      <c r="BL328" s="18" t="s">
        <v>264</v>
      </c>
      <c r="BM328" s="224" t="s">
        <v>1335</v>
      </c>
    </row>
    <row r="329" s="2" customFormat="1" ht="16.5" customHeight="1">
      <c r="A329" s="39"/>
      <c r="B329" s="40"/>
      <c r="C329" s="231" t="s">
        <v>1336</v>
      </c>
      <c r="D329" s="231" t="s">
        <v>241</v>
      </c>
      <c r="E329" s="232" t="s">
        <v>1337</v>
      </c>
      <c r="F329" s="233" t="s">
        <v>1338</v>
      </c>
      <c r="G329" s="234" t="s">
        <v>258</v>
      </c>
      <c r="H329" s="235">
        <v>2</v>
      </c>
      <c r="I329" s="236"/>
      <c r="J329" s="237">
        <f>ROUND(I329*H329,2)</f>
        <v>0</v>
      </c>
      <c r="K329" s="233" t="s">
        <v>359</v>
      </c>
      <c r="L329" s="238"/>
      <c r="M329" s="239" t="s">
        <v>19</v>
      </c>
      <c r="N329" s="240" t="s">
        <v>44</v>
      </c>
      <c r="O329" s="85"/>
      <c r="P329" s="222">
        <f>O329*H329</f>
        <v>0</v>
      </c>
      <c r="Q329" s="222">
        <v>0</v>
      </c>
      <c r="R329" s="222">
        <f>Q329*H329</f>
        <v>0</v>
      </c>
      <c r="S329" s="222">
        <v>0</v>
      </c>
      <c r="T329" s="223">
        <f>S329*H329</f>
        <v>0</v>
      </c>
      <c r="U329" s="39"/>
      <c r="V329" s="39"/>
      <c r="W329" s="39"/>
      <c r="X329" s="39"/>
      <c r="Y329" s="39"/>
      <c r="Z329" s="39"/>
      <c r="AA329" s="39"/>
      <c r="AB329" s="39"/>
      <c r="AC329" s="39"/>
      <c r="AD329" s="39"/>
      <c r="AE329" s="39"/>
      <c r="AR329" s="224" t="s">
        <v>440</v>
      </c>
      <c r="AT329" s="224" t="s">
        <v>241</v>
      </c>
      <c r="AU329" s="224" t="s">
        <v>82</v>
      </c>
      <c r="AY329" s="18" t="s">
        <v>244</v>
      </c>
      <c r="BE329" s="225">
        <f>IF(N329="základní",J329,0)</f>
        <v>0</v>
      </c>
      <c r="BF329" s="225">
        <f>IF(N329="snížená",J329,0)</f>
        <v>0</v>
      </c>
      <c r="BG329" s="225">
        <f>IF(N329="zákl. přenesená",J329,0)</f>
        <v>0</v>
      </c>
      <c r="BH329" s="225">
        <f>IF(N329="sníž. přenesená",J329,0)</f>
        <v>0</v>
      </c>
      <c r="BI329" s="225">
        <f>IF(N329="nulová",J329,0)</f>
        <v>0</v>
      </c>
      <c r="BJ329" s="18" t="s">
        <v>80</v>
      </c>
      <c r="BK329" s="225">
        <f>ROUND(I329*H329,2)</f>
        <v>0</v>
      </c>
      <c r="BL329" s="18" t="s">
        <v>440</v>
      </c>
      <c r="BM329" s="224" t="s">
        <v>1339</v>
      </c>
    </row>
    <row r="330" s="2" customFormat="1" ht="16.5" customHeight="1">
      <c r="A330" s="39"/>
      <c r="B330" s="40"/>
      <c r="C330" s="213" t="s">
        <v>1340</v>
      </c>
      <c r="D330" s="213" t="s">
        <v>247</v>
      </c>
      <c r="E330" s="214" t="s">
        <v>1341</v>
      </c>
      <c r="F330" s="215" t="s">
        <v>1342</v>
      </c>
      <c r="G330" s="216" t="s">
        <v>258</v>
      </c>
      <c r="H330" s="217">
        <v>2</v>
      </c>
      <c r="I330" s="218"/>
      <c r="J330" s="219">
        <f>ROUND(I330*H330,2)</f>
        <v>0</v>
      </c>
      <c r="K330" s="215" t="s">
        <v>359</v>
      </c>
      <c r="L330" s="45"/>
      <c r="M330" s="220" t="s">
        <v>19</v>
      </c>
      <c r="N330" s="221" t="s">
        <v>44</v>
      </c>
      <c r="O330" s="85"/>
      <c r="P330" s="222">
        <f>O330*H330</f>
        <v>0</v>
      </c>
      <c r="Q330" s="222">
        <v>0</v>
      </c>
      <c r="R330" s="222">
        <f>Q330*H330</f>
        <v>0</v>
      </c>
      <c r="S330" s="222">
        <v>0</v>
      </c>
      <c r="T330" s="223">
        <f>S330*H330</f>
        <v>0</v>
      </c>
      <c r="U330" s="39"/>
      <c r="V330" s="39"/>
      <c r="W330" s="39"/>
      <c r="X330" s="39"/>
      <c r="Y330" s="39"/>
      <c r="Z330" s="39"/>
      <c r="AA330" s="39"/>
      <c r="AB330" s="39"/>
      <c r="AC330" s="39"/>
      <c r="AD330" s="39"/>
      <c r="AE330" s="39"/>
      <c r="AR330" s="224" t="s">
        <v>264</v>
      </c>
      <c r="AT330" s="224" t="s">
        <v>247</v>
      </c>
      <c r="AU330" s="224" t="s">
        <v>82</v>
      </c>
      <c r="AY330" s="18" t="s">
        <v>244</v>
      </c>
      <c r="BE330" s="225">
        <f>IF(N330="základní",J330,0)</f>
        <v>0</v>
      </c>
      <c r="BF330" s="225">
        <f>IF(N330="snížená",J330,0)</f>
        <v>0</v>
      </c>
      <c r="BG330" s="225">
        <f>IF(N330="zákl. přenesená",J330,0)</f>
        <v>0</v>
      </c>
      <c r="BH330" s="225">
        <f>IF(N330="sníž. přenesená",J330,0)</f>
        <v>0</v>
      </c>
      <c r="BI330" s="225">
        <f>IF(N330="nulová",J330,0)</f>
        <v>0</v>
      </c>
      <c r="BJ330" s="18" t="s">
        <v>80</v>
      </c>
      <c r="BK330" s="225">
        <f>ROUND(I330*H330,2)</f>
        <v>0</v>
      </c>
      <c r="BL330" s="18" t="s">
        <v>264</v>
      </c>
      <c r="BM330" s="224" t="s">
        <v>1343</v>
      </c>
    </row>
    <row r="331" s="2" customFormat="1" ht="16.5" customHeight="1">
      <c r="A331" s="39"/>
      <c r="B331" s="40"/>
      <c r="C331" s="231" t="s">
        <v>1344</v>
      </c>
      <c r="D331" s="231" t="s">
        <v>241</v>
      </c>
      <c r="E331" s="232" t="s">
        <v>1345</v>
      </c>
      <c r="F331" s="233" t="s">
        <v>1346</v>
      </c>
      <c r="G331" s="234" t="s">
        <v>258</v>
      </c>
      <c r="H331" s="235">
        <v>2</v>
      </c>
      <c r="I331" s="236"/>
      <c r="J331" s="237">
        <f>ROUND(I331*H331,2)</f>
        <v>0</v>
      </c>
      <c r="K331" s="233" t="s">
        <v>359</v>
      </c>
      <c r="L331" s="238"/>
      <c r="M331" s="239" t="s">
        <v>19</v>
      </c>
      <c r="N331" s="240" t="s">
        <v>44</v>
      </c>
      <c r="O331" s="85"/>
      <c r="P331" s="222">
        <f>O331*H331</f>
        <v>0</v>
      </c>
      <c r="Q331" s="222">
        <v>0</v>
      </c>
      <c r="R331" s="222">
        <f>Q331*H331</f>
        <v>0</v>
      </c>
      <c r="S331" s="222">
        <v>0</v>
      </c>
      <c r="T331" s="223">
        <f>S331*H331</f>
        <v>0</v>
      </c>
      <c r="U331" s="39"/>
      <c r="V331" s="39"/>
      <c r="W331" s="39"/>
      <c r="X331" s="39"/>
      <c r="Y331" s="39"/>
      <c r="Z331" s="39"/>
      <c r="AA331" s="39"/>
      <c r="AB331" s="39"/>
      <c r="AC331" s="39"/>
      <c r="AD331" s="39"/>
      <c r="AE331" s="39"/>
      <c r="AR331" s="224" t="s">
        <v>440</v>
      </c>
      <c r="AT331" s="224" t="s">
        <v>241</v>
      </c>
      <c r="AU331" s="224" t="s">
        <v>82</v>
      </c>
      <c r="AY331" s="18" t="s">
        <v>244</v>
      </c>
      <c r="BE331" s="225">
        <f>IF(N331="základní",J331,0)</f>
        <v>0</v>
      </c>
      <c r="BF331" s="225">
        <f>IF(N331="snížená",J331,0)</f>
        <v>0</v>
      </c>
      <c r="BG331" s="225">
        <f>IF(N331="zákl. přenesená",J331,0)</f>
        <v>0</v>
      </c>
      <c r="BH331" s="225">
        <f>IF(N331="sníž. přenesená",J331,0)</f>
        <v>0</v>
      </c>
      <c r="BI331" s="225">
        <f>IF(N331="nulová",J331,0)</f>
        <v>0</v>
      </c>
      <c r="BJ331" s="18" t="s">
        <v>80</v>
      </c>
      <c r="BK331" s="225">
        <f>ROUND(I331*H331,2)</f>
        <v>0</v>
      </c>
      <c r="BL331" s="18" t="s">
        <v>440</v>
      </c>
      <c r="BM331" s="224" t="s">
        <v>1347</v>
      </c>
    </row>
    <row r="332" s="2" customFormat="1" ht="44.25" customHeight="1">
      <c r="A332" s="39"/>
      <c r="B332" s="40"/>
      <c r="C332" s="213" t="s">
        <v>1348</v>
      </c>
      <c r="D332" s="213" t="s">
        <v>247</v>
      </c>
      <c r="E332" s="214" t="s">
        <v>1349</v>
      </c>
      <c r="F332" s="215" t="s">
        <v>1350</v>
      </c>
      <c r="G332" s="216" t="s">
        <v>258</v>
      </c>
      <c r="H332" s="217">
        <v>2</v>
      </c>
      <c r="I332" s="218"/>
      <c r="J332" s="219">
        <f>ROUND(I332*H332,2)</f>
        <v>0</v>
      </c>
      <c r="K332" s="215" t="s">
        <v>359</v>
      </c>
      <c r="L332" s="45"/>
      <c r="M332" s="220" t="s">
        <v>19</v>
      </c>
      <c r="N332" s="221" t="s">
        <v>44</v>
      </c>
      <c r="O332" s="85"/>
      <c r="P332" s="222">
        <f>O332*H332</f>
        <v>0</v>
      </c>
      <c r="Q332" s="222">
        <v>0</v>
      </c>
      <c r="R332" s="222">
        <f>Q332*H332</f>
        <v>0</v>
      </c>
      <c r="S332" s="222">
        <v>0</v>
      </c>
      <c r="T332" s="223">
        <f>S332*H332</f>
        <v>0</v>
      </c>
      <c r="U332" s="39"/>
      <c r="V332" s="39"/>
      <c r="W332" s="39"/>
      <c r="X332" s="39"/>
      <c r="Y332" s="39"/>
      <c r="Z332" s="39"/>
      <c r="AA332" s="39"/>
      <c r="AB332" s="39"/>
      <c r="AC332" s="39"/>
      <c r="AD332" s="39"/>
      <c r="AE332" s="39"/>
      <c r="AR332" s="224" t="s">
        <v>264</v>
      </c>
      <c r="AT332" s="224" t="s">
        <v>247</v>
      </c>
      <c r="AU332" s="224" t="s">
        <v>82</v>
      </c>
      <c r="AY332" s="18" t="s">
        <v>244</v>
      </c>
      <c r="BE332" s="225">
        <f>IF(N332="základní",J332,0)</f>
        <v>0</v>
      </c>
      <c r="BF332" s="225">
        <f>IF(N332="snížená",J332,0)</f>
        <v>0</v>
      </c>
      <c r="BG332" s="225">
        <f>IF(N332="zákl. přenesená",J332,0)</f>
        <v>0</v>
      </c>
      <c r="BH332" s="225">
        <f>IF(N332="sníž. přenesená",J332,0)</f>
        <v>0</v>
      </c>
      <c r="BI332" s="225">
        <f>IF(N332="nulová",J332,0)</f>
        <v>0</v>
      </c>
      <c r="BJ332" s="18" t="s">
        <v>80</v>
      </c>
      <c r="BK332" s="225">
        <f>ROUND(I332*H332,2)</f>
        <v>0</v>
      </c>
      <c r="BL332" s="18" t="s">
        <v>264</v>
      </c>
      <c r="BM332" s="224" t="s">
        <v>1351</v>
      </c>
    </row>
    <row r="333" s="2" customFormat="1" ht="16.5" customHeight="1">
      <c r="A333" s="39"/>
      <c r="B333" s="40"/>
      <c r="C333" s="231" t="s">
        <v>1352</v>
      </c>
      <c r="D333" s="231" t="s">
        <v>241</v>
      </c>
      <c r="E333" s="232" t="s">
        <v>1353</v>
      </c>
      <c r="F333" s="233" t="s">
        <v>1354</v>
      </c>
      <c r="G333" s="234" t="s">
        <v>258</v>
      </c>
      <c r="H333" s="235">
        <v>2</v>
      </c>
      <c r="I333" s="236"/>
      <c r="J333" s="237">
        <f>ROUND(I333*H333,2)</f>
        <v>0</v>
      </c>
      <c r="K333" s="233" t="s">
        <v>359</v>
      </c>
      <c r="L333" s="238"/>
      <c r="M333" s="239" t="s">
        <v>19</v>
      </c>
      <c r="N333" s="240" t="s">
        <v>44</v>
      </c>
      <c r="O333" s="85"/>
      <c r="P333" s="222">
        <f>O333*H333</f>
        <v>0</v>
      </c>
      <c r="Q333" s="222">
        <v>0</v>
      </c>
      <c r="R333" s="222">
        <f>Q333*H333</f>
        <v>0</v>
      </c>
      <c r="S333" s="222">
        <v>0</v>
      </c>
      <c r="T333" s="223">
        <f>S333*H333</f>
        <v>0</v>
      </c>
      <c r="U333" s="39"/>
      <c r="V333" s="39"/>
      <c r="W333" s="39"/>
      <c r="X333" s="39"/>
      <c r="Y333" s="39"/>
      <c r="Z333" s="39"/>
      <c r="AA333" s="39"/>
      <c r="AB333" s="39"/>
      <c r="AC333" s="39"/>
      <c r="AD333" s="39"/>
      <c r="AE333" s="39"/>
      <c r="AR333" s="224" t="s">
        <v>440</v>
      </c>
      <c r="AT333" s="224" t="s">
        <v>241</v>
      </c>
      <c r="AU333" s="224" t="s">
        <v>82</v>
      </c>
      <c r="AY333" s="18" t="s">
        <v>244</v>
      </c>
      <c r="BE333" s="225">
        <f>IF(N333="základní",J333,0)</f>
        <v>0</v>
      </c>
      <c r="BF333" s="225">
        <f>IF(N333="snížená",J333,0)</f>
        <v>0</v>
      </c>
      <c r="BG333" s="225">
        <f>IF(N333="zákl. přenesená",J333,0)</f>
        <v>0</v>
      </c>
      <c r="BH333" s="225">
        <f>IF(N333="sníž. přenesená",J333,0)</f>
        <v>0</v>
      </c>
      <c r="BI333" s="225">
        <f>IF(N333="nulová",J333,0)</f>
        <v>0</v>
      </c>
      <c r="BJ333" s="18" t="s">
        <v>80</v>
      </c>
      <c r="BK333" s="225">
        <f>ROUND(I333*H333,2)</f>
        <v>0</v>
      </c>
      <c r="BL333" s="18" t="s">
        <v>440</v>
      </c>
      <c r="BM333" s="224" t="s">
        <v>1355</v>
      </c>
    </row>
    <row r="334" s="2" customFormat="1" ht="16.5" customHeight="1">
      <c r="A334" s="39"/>
      <c r="B334" s="40"/>
      <c r="C334" s="213" t="s">
        <v>1356</v>
      </c>
      <c r="D334" s="213" t="s">
        <v>247</v>
      </c>
      <c r="E334" s="214" t="s">
        <v>1357</v>
      </c>
      <c r="F334" s="215" t="s">
        <v>1358</v>
      </c>
      <c r="G334" s="216" t="s">
        <v>258</v>
      </c>
      <c r="H334" s="217">
        <v>2</v>
      </c>
      <c r="I334" s="218"/>
      <c r="J334" s="219">
        <f>ROUND(I334*H334,2)</f>
        <v>0</v>
      </c>
      <c r="K334" s="215" t="s">
        <v>359</v>
      </c>
      <c r="L334" s="45"/>
      <c r="M334" s="220" t="s">
        <v>19</v>
      </c>
      <c r="N334" s="221" t="s">
        <v>44</v>
      </c>
      <c r="O334" s="85"/>
      <c r="P334" s="222">
        <f>O334*H334</f>
        <v>0</v>
      </c>
      <c r="Q334" s="222">
        <v>0</v>
      </c>
      <c r="R334" s="222">
        <f>Q334*H334</f>
        <v>0</v>
      </c>
      <c r="S334" s="222">
        <v>0</v>
      </c>
      <c r="T334" s="223">
        <f>S334*H334</f>
        <v>0</v>
      </c>
      <c r="U334" s="39"/>
      <c r="V334" s="39"/>
      <c r="W334" s="39"/>
      <c r="X334" s="39"/>
      <c r="Y334" s="39"/>
      <c r="Z334" s="39"/>
      <c r="AA334" s="39"/>
      <c r="AB334" s="39"/>
      <c r="AC334" s="39"/>
      <c r="AD334" s="39"/>
      <c r="AE334" s="39"/>
      <c r="AR334" s="224" t="s">
        <v>264</v>
      </c>
      <c r="AT334" s="224" t="s">
        <v>247</v>
      </c>
      <c r="AU334" s="224" t="s">
        <v>82</v>
      </c>
      <c r="AY334" s="18" t="s">
        <v>244</v>
      </c>
      <c r="BE334" s="225">
        <f>IF(N334="základní",J334,0)</f>
        <v>0</v>
      </c>
      <c r="BF334" s="225">
        <f>IF(N334="snížená",J334,0)</f>
        <v>0</v>
      </c>
      <c r="BG334" s="225">
        <f>IF(N334="zákl. přenesená",J334,0)</f>
        <v>0</v>
      </c>
      <c r="BH334" s="225">
        <f>IF(N334="sníž. přenesená",J334,0)</f>
        <v>0</v>
      </c>
      <c r="BI334" s="225">
        <f>IF(N334="nulová",J334,0)</f>
        <v>0</v>
      </c>
      <c r="BJ334" s="18" t="s">
        <v>80</v>
      </c>
      <c r="BK334" s="225">
        <f>ROUND(I334*H334,2)</f>
        <v>0</v>
      </c>
      <c r="BL334" s="18" t="s">
        <v>264</v>
      </c>
      <c r="BM334" s="224" t="s">
        <v>1359</v>
      </c>
    </row>
    <row r="335" s="2" customFormat="1" ht="16.5" customHeight="1">
      <c r="A335" s="39"/>
      <c r="B335" s="40"/>
      <c r="C335" s="231" t="s">
        <v>1360</v>
      </c>
      <c r="D335" s="231" t="s">
        <v>241</v>
      </c>
      <c r="E335" s="232" t="s">
        <v>1361</v>
      </c>
      <c r="F335" s="233" t="s">
        <v>1362</v>
      </c>
      <c r="G335" s="234" t="s">
        <v>258</v>
      </c>
      <c r="H335" s="235">
        <v>1</v>
      </c>
      <c r="I335" s="236"/>
      <c r="J335" s="237">
        <f>ROUND(I335*H335,2)</f>
        <v>0</v>
      </c>
      <c r="K335" s="233" t="s">
        <v>359</v>
      </c>
      <c r="L335" s="238"/>
      <c r="M335" s="239" t="s">
        <v>19</v>
      </c>
      <c r="N335" s="240" t="s">
        <v>44</v>
      </c>
      <c r="O335" s="85"/>
      <c r="P335" s="222">
        <f>O335*H335</f>
        <v>0</v>
      </c>
      <c r="Q335" s="222">
        <v>0</v>
      </c>
      <c r="R335" s="222">
        <f>Q335*H335</f>
        <v>0</v>
      </c>
      <c r="S335" s="222">
        <v>0</v>
      </c>
      <c r="T335" s="223">
        <f>S335*H335</f>
        <v>0</v>
      </c>
      <c r="U335" s="39"/>
      <c r="V335" s="39"/>
      <c r="W335" s="39"/>
      <c r="X335" s="39"/>
      <c r="Y335" s="39"/>
      <c r="Z335" s="39"/>
      <c r="AA335" s="39"/>
      <c r="AB335" s="39"/>
      <c r="AC335" s="39"/>
      <c r="AD335" s="39"/>
      <c r="AE335" s="39"/>
      <c r="AR335" s="224" t="s">
        <v>364</v>
      </c>
      <c r="AT335" s="224" t="s">
        <v>241</v>
      </c>
      <c r="AU335" s="224" t="s">
        <v>82</v>
      </c>
      <c r="AY335" s="18" t="s">
        <v>244</v>
      </c>
      <c r="BE335" s="225">
        <f>IF(N335="základní",J335,0)</f>
        <v>0</v>
      </c>
      <c r="BF335" s="225">
        <f>IF(N335="snížená",J335,0)</f>
        <v>0</v>
      </c>
      <c r="BG335" s="225">
        <f>IF(N335="zákl. přenesená",J335,0)</f>
        <v>0</v>
      </c>
      <c r="BH335" s="225">
        <f>IF(N335="sníž. přenesená",J335,0)</f>
        <v>0</v>
      </c>
      <c r="BI335" s="225">
        <f>IF(N335="nulová",J335,0)</f>
        <v>0</v>
      </c>
      <c r="BJ335" s="18" t="s">
        <v>80</v>
      </c>
      <c r="BK335" s="225">
        <f>ROUND(I335*H335,2)</f>
        <v>0</v>
      </c>
      <c r="BL335" s="18" t="s">
        <v>279</v>
      </c>
      <c r="BM335" s="224" t="s">
        <v>1363</v>
      </c>
    </row>
    <row r="336" s="2" customFormat="1" ht="16.5" customHeight="1">
      <c r="A336" s="39"/>
      <c r="B336" s="40"/>
      <c r="C336" s="231" t="s">
        <v>1364</v>
      </c>
      <c r="D336" s="231" t="s">
        <v>241</v>
      </c>
      <c r="E336" s="232" t="s">
        <v>1365</v>
      </c>
      <c r="F336" s="233" t="s">
        <v>1366</v>
      </c>
      <c r="G336" s="234" t="s">
        <v>258</v>
      </c>
      <c r="H336" s="235">
        <v>1</v>
      </c>
      <c r="I336" s="236"/>
      <c r="J336" s="237">
        <f>ROUND(I336*H336,2)</f>
        <v>0</v>
      </c>
      <c r="K336" s="233" t="s">
        <v>359</v>
      </c>
      <c r="L336" s="238"/>
      <c r="M336" s="239" t="s">
        <v>19</v>
      </c>
      <c r="N336" s="240" t="s">
        <v>44</v>
      </c>
      <c r="O336" s="85"/>
      <c r="P336" s="222">
        <f>O336*H336</f>
        <v>0</v>
      </c>
      <c r="Q336" s="222">
        <v>0</v>
      </c>
      <c r="R336" s="222">
        <f>Q336*H336</f>
        <v>0</v>
      </c>
      <c r="S336" s="222">
        <v>0</v>
      </c>
      <c r="T336" s="223">
        <f>S336*H336</f>
        <v>0</v>
      </c>
      <c r="U336" s="39"/>
      <c r="V336" s="39"/>
      <c r="W336" s="39"/>
      <c r="X336" s="39"/>
      <c r="Y336" s="39"/>
      <c r="Z336" s="39"/>
      <c r="AA336" s="39"/>
      <c r="AB336" s="39"/>
      <c r="AC336" s="39"/>
      <c r="AD336" s="39"/>
      <c r="AE336" s="39"/>
      <c r="AR336" s="224" t="s">
        <v>364</v>
      </c>
      <c r="AT336" s="224" t="s">
        <v>241</v>
      </c>
      <c r="AU336" s="224" t="s">
        <v>82</v>
      </c>
      <c r="AY336" s="18" t="s">
        <v>244</v>
      </c>
      <c r="BE336" s="225">
        <f>IF(N336="základní",J336,0)</f>
        <v>0</v>
      </c>
      <c r="BF336" s="225">
        <f>IF(N336="snížená",J336,0)</f>
        <v>0</v>
      </c>
      <c r="BG336" s="225">
        <f>IF(N336="zákl. přenesená",J336,0)</f>
        <v>0</v>
      </c>
      <c r="BH336" s="225">
        <f>IF(N336="sníž. přenesená",J336,0)</f>
        <v>0</v>
      </c>
      <c r="BI336" s="225">
        <f>IF(N336="nulová",J336,0)</f>
        <v>0</v>
      </c>
      <c r="BJ336" s="18" t="s">
        <v>80</v>
      </c>
      <c r="BK336" s="225">
        <f>ROUND(I336*H336,2)</f>
        <v>0</v>
      </c>
      <c r="BL336" s="18" t="s">
        <v>279</v>
      </c>
      <c r="BM336" s="224" t="s">
        <v>1367</v>
      </c>
    </row>
    <row r="337" s="2" customFormat="1" ht="16.5" customHeight="1">
      <c r="A337" s="39"/>
      <c r="B337" s="40"/>
      <c r="C337" s="231" t="s">
        <v>1368</v>
      </c>
      <c r="D337" s="231" t="s">
        <v>241</v>
      </c>
      <c r="E337" s="232" t="s">
        <v>1369</v>
      </c>
      <c r="F337" s="233" t="s">
        <v>1370</v>
      </c>
      <c r="G337" s="234" t="s">
        <v>258</v>
      </c>
      <c r="H337" s="235">
        <v>2</v>
      </c>
      <c r="I337" s="236"/>
      <c r="J337" s="237">
        <f>ROUND(I337*H337,2)</f>
        <v>0</v>
      </c>
      <c r="K337" s="233" t="s">
        <v>359</v>
      </c>
      <c r="L337" s="238"/>
      <c r="M337" s="239" t="s">
        <v>19</v>
      </c>
      <c r="N337" s="240" t="s">
        <v>44</v>
      </c>
      <c r="O337" s="85"/>
      <c r="P337" s="222">
        <f>O337*H337</f>
        <v>0</v>
      </c>
      <c r="Q337" s="222">
        <v>0</v>
      </c>
      <c r="R337" s="222">
        <f>Q337*H337</f>
        <v>0</v>
      </c>
      <c r="S337" s="222">
        <v>0</v>
      </c>
      <c r="T337" s="223">
        <f>S337*H337</f>
        <v>0</v>
      </c>
      <c r="U337" s="39"/>
      <c r="V337" s="39"/>
      <c r="W337" s="39"/>
      <c r="X337" s="39"/>
      <c r="Y337" s="39"/>
      <c r="Z337" s="39"/>
      <c r="AA337" s="39"/>
      <c r="AB337" s="39"/>
      <c r="AC337" s="39"/>
      <c r="AD337" s="39"/>
      <c r="AE337" s="39"/>
      <c r="AR337" s="224" t="s">
        <v>364</v>
      </c>
      <c r="AT337" s="224" t="s">
        <v>241</v>
      </c>
      <c r="AU337" s="224" t="s">
        <v>82</v>
      </c>
      <c r="AY337" s="18" t="s">
        <v>244</v>
      </c>
      <c r="BE337" s="225">
        <f>IF(N337="základní",J337,0)</f>
        <v>0</v>
      </c>
      <c r="BF337" s="225">
        <f>IF(N337="snížená",J337,0)</f>
        <v>0</v>
      </c>
      <c r="BG337" s="225">
        <f>IF(N337="zákl. přenesená",J337,0)</f>
        <v>0</v>
      </c>
      <c r="BH337" s="225">
        <f>IF(N337="sníž. přenesená",J337,0)</f>
        <v>0</v>
      </c>
      <c r="BI337" s="225">
        <f>IF(N337="nulová",J337,0)</f>
        <v>0</v>
      </c>
      <c r="BJ337" s="18" t="s">
        <v>80</v>
      </c>
      <c r="BK337" s="225">
        <f>ROUND(I337*H337,2)</f>
        <v>0</v>
      </c>
      <c r="BL337" s="18" t="s">
        <v>279</v>
      </c>
      <c r="BM337" s="224" t="s">
        <v>1371</v>
      </c>
    </row>
    <row r="338" s="2" customFormat="1" ht="16.5" customHeight="1">
      <c r="A338" s="39"/>
      <c r="B338" s="40"/>
      <c r="C338" s="213" t="s">
        <v>1372</v>
      </c>
      <c r="D338" s="213" t="s">
        <v>247</v>
      </c>
      <c r="E338" s="214" t="s">
        <v>1373</v>
      </c>
      <c r="F338" s="215" t="s">
        <v>1374</v>
      </c>
      <c r="G338" s="216" t="s">
        <v>258</v>
      </c>
      <c r="H338" s="217">
        <v>4</v>
      </c>
      <c r="I338" s="218"/>
      <c r="J338" s="219">
        <f>ROUND(I338*H338,2)</f>
        <v>0</v>
      </c>
      <c r="K338" s="215" t="s">
        <v>359</v>
      </c>
      <c r="L338" s="45"/>
      <c r="M338" s="220" t="s">
        <v>19</v>
      </c>
      <c r="N338" s="221" t="s">
        <v>44</v>
      </c>
      <c r="O338" s="85"/>
      <c r="P338" s="222">
        <f>O338*H338</f>
        <v>0</v>
      </c>
      <c r="Q338" s="222">
        <v>0</v>
      </c>
      <c r="R338" s="222">
        <f>Q338*H338</f>
        <v>0</v>
      </c>
      <c r="S338" s="222">
        <v>0</v>
      </c>
      <c r="T338" s="223">
        <f>S338*H338</f>
        <v>0</v>
      </c>
      <c r="U338" s="39"/>
      <c r="V338" s="39"/>
      <c r="W338" s="39"/>
      <c r="X338" s="39"/>
      <c r="Y338" s="39"/>
      <c r="Z338" s="39"/>
      <c r="AA338" s="39"/>
      <c r="AB338" s="39"/>
      <c r="AC338" s="39"/>
      <c r="AD338" s="39"/>
      <c r="AE338" s="39"/>
      <c r="AR338" s="224" t="s">
        <v>264</v>
      </c>
      <c r="AT338" s="224" t="s">
        <v>247</v>
      </c>
      <c r="AU338" s="224" t="s">
        <v>82</v>
      </c>
      <c r="AY338" s="18" t="s">
        <v>244</v>
      </c>
      <c r="BE338" s="225">
        <f>IF(N338="základní",J338,0)</f>
        <v>0</v>
      </c>
      <c r="BF338" s="225">
        <f>IF(N338="snížená",J338,0)</f>
        <v>0</v>
      </c>
      <c r="BG338" s="225">
        <f>IF(N338="zákl. přenesená",J338,0)</f>
        <v>0</v>
      </c>
      <c r="BH338" s="225">
        <f>IF(N338="sníž. přenesená",J338,0)</f>
        <v>0</v>
      </c>
      <c r="BI338" s="225">
        <f>IF(N338="nulová",J338,0)</f>
        <v>0</v>
      </c>
      <c r="BJ338" s="18" t="s">
        <v>80</v>
      </c>
      <c r="BK338" s="225">
        <f>ROUND(I338*H338,2)</f>
        <v>0</v>
      </c>
      <c r="BL338" s="18" t="s">
        <v>264</v>
      </c>
      <c r="BM338" s="224" t="s">
        <v>1375</v>
      </c>
    </row>
    <row r="339" s="2" customFormat="1" ht="21.75" customHeight="1">
      <c r="A339" s="39"/>
      <c r="B339" s="40"/>
      <c r="C339" s="231" t="s">
        <v>1376</v>
      </c>
      <c r="D339" s="231" t="s">
        <v>241</v>
      </c>
      <c r="E339" s="232" t="s">
        <v>1377</v>
      </c>
      <c r="F339" s="233" t="s">
        <v>1378</v>
      </c>
      <c r="G339" s="234" t="s">
        <v>258</v>
      </c>
      <c r="H339" s="235">
        <v>4</v>
      </c>
      <c r="I339" s="236"/>
      <c r="J339" s="237">
        <f>ROUND(I339*H339,2)</f>
        <v>0</v>
      </c>
      <c r="K339" s="233" t="s">
        <v>359</v>
      </c>
      <c r="L339" s="238"/>
      <c r="M339" s="239" t="s">
        <v>19</v>
      </c>
      <c r="N339" s="240" t="s">
        <v>44</v>
      </c>
      <c r="O339" s="85"/>
      <c r="P339" s="222">
        <f>O339*H339</f>
        <v>0</v>
      </c>
      <c r="Q339" s="222">
        <v>0</v>
      </c>
      <c r="R339" s="222">
        <f>Q339*H339</f>
        <v>0</v>
      </c>
      <c r="S339" s="222">
        <v>0</v>
      </c>
      <c r="T339" s="223">
        <f>S339*H339</f>
        <v>0</v>
      </c>
      <c r="U339" s="39"/>
      <c r="V339" s="39"/>
      <c r="W339" s="39"/>
      <c r="X339" s="39"/>
      <c r="Y339" s="39"/>
      <c r="Z339" s="39"/>
      <c r="AA339" s="39"/>
      <c r="AB339" s="39"/>
      <c r="AC339" s="39"/>
      <c r="AD339" s="39"/>
      <c r="AE339" s="39"/>
      <c r="AR339" s="224" t="s">
        <v>440</v>
      </c>
      <c r="AT339" s="224" t="s">
        <v>241</v>
      </c>
      <c r="AU339" s="224" t="s">
        <v>82</v>
      </c>
      <c r="AY339" s="18" t="s">
        <v>244</v>
      </c>
      <c r="BE339" s="225">
        <f>IF(N339="základní",J339,0)</f>
        <v>0</v>
      </c>
      <c r="BF339" s="225">
        <f>IF(N339="snížená",J339,0)</f>
        <v>0</v>
      </c>
      <c r="BG339" s="225">
        <f>IF(N339="zákl. přenesená",J339,0)</f>
        <v>0</v>
      </c>
      <c r="BH339" s="225">
        <f>IF(N339="sníž. přenesená",J339,0)</f>
        <v>0</v>
      </c>
      <c r="BI339" s="225">
        <f>IF(N339="nulová",J339,0)</f>
        <v>0</v>
      </c>
      <c r="BJ339" s="18" t="s">
        <v>80</v>
      </c>
      <c r="BK339" s="225">
        <f>ROUND(I339*H339,2)</f>
        <v>0</v>
      </c>
      <c r="BL339" s="18" t="s">
        <v>440</v>
      </c>
      <c r="BM339" s="224" t="s">
        <v>1379</v>
      </c>
    </row>
    <row r="340" s="2" customFormat="1" ht="16.5" customHeight="1">
      <c r="A340" s="39"/>
      <c r="B340" s="40"/>
      <c r="C340" s="231" t="s">
        <v>1380</v>
      </c>
      <c r="D340" s="231" t="s">
        <v>241</v>
      </c>
      <c r="E340" s="232" t="s">
        <v>1381</v>
      </c>
      <c r="F340" s="233" t="s">
        <v>1382</v>
      </c>
      <c r="G340" s="234" t="s">
        <v>258</v>
      </c>
      <c r="H340" s="235">
        <v>4</v>
      </c>
      <c r="I340" s="236"/>
      <c r="J340" s="237">
        <f>ROUND(I340*H340,2)</f>
        <v>0</v>
      </c>
      <c r="K340" s="233" t="s">
        <v>359</v>
      </c>
      <c r="L340" s="238"/>
      <c r="M340" s="239" t="s">
        <v>19</v>
      </c>
      <c r="N340" s="240" t="s">
        <v>44</v>
      </c>
      <c r="O340" s="85"/>
      <c r="P340" s="222">
        <f>O340*H340</f>
        <v>0</v>
      </c>
      <c r="Q340" s="222">
        <v>0</v>
      </c>
      <c r="R340" s="222">
        <f>Q340*H340</f>
        <v>0</v>
      </c>
      <c r="S340" s="222">
        <v>0</v>
      </c>
      <c r="T340" s="223">
        <f>S340*H340</f>
        <v>0</v>
      </c>
      <c r="U340" s="39"/>
      <c r="V340" s="39"/>
      <c r="W340" s="39"/>
      <c r="X340" s="39"/>
      <c r="Y340" s="39"/>
      <c r="Z340" s="39"/>
      <c r="AA340" s="39"/>
      <c r="AB340" s="39"/>
      <c r="AC340" s="39"/>
      <c r="AD340" s="39"/>
      <c r="AE340" s="39"/>
      <c r="AR340" s="224" t="s">
        <v>364</v>
      </c>
      <c r="AT340" s="224" t="s">
        <v>241</v>
      </c>
      <c r="AU340" s="224" t="s">
        <v>82</v>
      </c>
      <c r="AY340" s="18" t="s">
        <v>244</v>
      </c>
      <c r="BE340" s="225">
        <f>IF(N340="základní",J340,0)</f>
        <v>0</v>
      </c>
      <c r="BF340" s="225">
        <f>IF(N340="snížená",J340,0)</f>
        <v>0</v>
      </c>
      <c r="BG340" s="225">
        <f>IF(N340="zákl. přenesená",J340,0)</f>
        <v>0</v>
      </c>
      <c r="BH340" s="225">
        <f>IF(N340="sníž. přenesená",J340,0)</f>
        <v>0</v>
      </c>
      <c r="BI340" s="225">
        <f>IF(N340="nulová",J340,0)</f>
        <v>0</v>
      </c>
      <c r="BJ340" s="18" t="s">
        <v>80</v>
      </c>
      <c r="BK340" s="225">
        <f>ROUND(I340*H340,2)</f>
        <v>0</v>
      </c>
      <c r="BL340" s="18" t="s">
        <v>279</v>
      </c>
      <c r="BM340" s="224" t="s">
        <v>1383</v>
      </c>
    </row>
    <row r="341" s="2" customFormat="1" ht="16.5" customHeight="1">
      <c r="A341" s="39"/>
      <c r="B341" s="40"/>
      <c r="C341" s="213" t="s">
        <v>1384</v>
      </c>
      <c r="D341" s="213" t="s">
        <v>247</v>
      </c>
      <c r="E341" s="214" t="s">
        <v>1385</v>
      </c>
      <c r="F341" s="215" t="s">
        <v>1386</v>
      </c>
      <c r="G341" s="216" t="s">
        <v>258</v>
      </c>
      <c r="H341" s="217">
        <v>4</v>
      </c>
      <c r="I341" s="218"/>
      <c r="J341" s="219">
        <f>ROUND(I341*H341,2)</f>
        <v>0</v>
      </c>
      <c r="K341" s="215" t="s">
        <v>359</v>
      </c>
      <c r="L341" s="45"/>
      <c r="M341" s="220" t="s">
        <v>19</v>
      </c>
      <c r="N341" s="221" t="s">
        <v>44</v>
      </c>
      <c r="O341" s="85"/>
      <c r="P341" s="222">
        <f>O341*H341</f>
        <v>0</v>
      </c>
      <c r="Q341" s="222">
        <v>0</v>
      </c>
      <c r="R341" s="222">
        <f>Q341*H341</f>
        <v>0</v>
      </c>
      <c r="S341" s="222">
        <v>0</v>
      </c>
      <c r="T341" s="223">
        <f>S341*H341</f>
        <v>0</v>
      </c>
      <c r="U341" s="39"/>
      <c r="V341" s="39"/>
      <c r="W341" s="39"/>
      <c r="X341" s="39"/>
      <c r="Y341" s="39"/>
      <c r="Z341" s="39"/>
      <c r="AA341" s="39"/>
      <c r="AB341" s="39"/>
      <c r="AC341" s="39"/>
      <c r="AD341" s="39"/>
      <c r="AE341" s="39"/>
      <c r="AR341" s="224" t="s">
        <v>264</v>
      </c>
      <c r="AT341" s="224" t="s">
        <v>247</v>
      </c>
      <c r="AU341" s="224" t="s">
        <v>82</v>
      </c>
      <c r="AY341" s="18" t="s">
        <v>244</v>
      </c>
      <c r="BE341" s="225">
        <f>IF(N341="základní",J341,0)</f>
        <v>0</v>
      </c>
      <c r="BF341" s="225">
        <f>IF(N341="snížená",J341,0)</f>
        <v>0</v>
      </c>
      <c r="BG341" s="225">
        <f>IF(N341="zákl. přenesená",J341,0)</f>
        <v>0</v>
      </c>
      <c r="BH341" s="225">
        <f>IF(N341="sníž. přenesená",J341,0)</f>
        <v>0</v>
      </c>
      <c r="BI341" s="225">
        <f>IF(N341="nulová",J341,0)</f>
        <v>0</v>
      </c>
      <c r="BJ341" s="18" t="s">
        <v>80</v>
      </c>
      <c r="BK341" s="225">
        <f>ROUND(I341*H341,2)</f>
        <v>0</v>
      </c>
      <c r="BL341" s="18" t="s">
        <v>264</v>
      </c>
      <c r="BM341" s="224" t="s">
        <v>1387</v>
      </c>
    </row>
    <row r="342" s="2" customFormat="1" ht="16.5" customHeight="1">
      <c r="A342" s="39"/>
      <c r="B342" s="40"/>
      <c r="C342" s="231" t="s">
        <v>1388</v>
      </c>
      <c r="D342" s="231" t="s">
        <v>241</v>
      </c>
      <c r="E342" s="232" t="s">
        <v>1389</v>
      </c>
      <c r="F342" s="233" t="s">
        <v>1390</v>
      </c>
      <c r="G342" s="234" t="s">
        <v>258</v>
      </c>
      <c r="H342" s="235">
        <v>5</v>
      </c>
      <c r="I342" s="236"/>
      <c r="J342" s="237">
        <f>ROUND(I342*H342,2)</f>
        <v>0</v>
      </c>
      <c r="K342" s="233" t="s">
        <v>359</v>
      </c>
      <c r="L342" s="238"/>
      <c r="M342" s="239" t="s">
        <v>19</v>
      </c>
      <c r="N342" s="240" t="s">
        <v>44</v>
      </c>
      <c r="O342" s="85"/>
      <c r="P342" s="222">
        <f>O342*H342</f>
        <v>0</v>
      </c>
      <c r="Q342" s="222">
        <v>0</v>
      </c>
      <c r="R342" s="222">
        <f>Q342*H342</f>
        <v>0</v>
      </c>
      <c r="S342" s="222">
        <v>0</v>
      </c>
      <c r="T342" s="223">
        <f>S342*H342</f>
        <v>0</v>
      </c>
      <c r="U342" s="39"/>
      <c r="V342" s="39"/>
      <c r="W342" s="39"/>
      <c r="X342" s="39"/>
      <c r="Y342" s="39"/>
      <c r="Z342" s="39"/>
      <c r="AA342" s="39"/>
      <c r="AB342" s="39"/>
      <c r="AC342" s="39"/>
      <c r="AD342" s="39"/>
      <c r="AE342" s="39"/>
      <c r="AR342" s="224" t="s">
        <v>364</v>
      </c>
      <c r="AT342" s="224" t="s">
        <v>241</v>
      </c>
      <c r="AU342" s="224" t="s">
        <v>82</v>
      </c>
      <c r="AY342" s="18" t="s">
        <v>244</v>
      </c>
      <c r="BE342" s="225">
        <f>IF(N342="základní",J342,0)</f>
        <v>0</v>
      </c>
      <c r="BF342" s="225">
        <f>IF(N342="snížená",J342,0)</f>
        <v>0</v>
      </c>
      <c r="BG342" s="225">
        <f>IF(N342="zákl. přenesená",J342,0)</f>
        <v>0</v>
      </c>
      <c r="BH342" s="225">
        <f>IF(N342="sníž. přenesená",J342,0)</f>
        <v>0</v>
      </c>
      <c r="BI342" s="225">
        <f>IF(N342="nulová",J342,0)</f>
        <v>0</v>
      </c>
      <c r="BJ342" s="18" t="s">
        <v>80</v>
      </c>
      <c r="BK342" s="225">
        <f>ROUND(I342*H342,2)</f>
        <v>0</v>
      </c>
      <c r="BL342" s="18" t="s">
        <v>279</v>
      </c>
      <c r="BM342" s="224" t="s">
        <v>1391</v>
      </c>
    </row>
    <row r="343" s="13" customFormat="1">
      <c r="A343" s="13"/>
      <c r="B343" s="243"/>
      <c r="C343" s="244"/>
      <c r="D343" s="241" t="s">
        <v>284</v>
      </c>
      <c r="E343" s="245" t="s">
        <v>19</v>
      </c>
      <c r="F343" s="246" t="s">
        <v>1392</v>
      </c>
      <c r="G343" s="244"/>
      <c r="H343" s="245" t="s">
        <v>19</v>
      </c>
      <c r="I343" s="247"/>
      <c r="J343" s="244"/>
      <c r="K343" s="244"/>
      <c r="L343" s="248"/>
      <c r="M343" s="249"/>
      <c r="N343" s="250"/>
      <c r="O343" s="250"/>
      <c r="P343" s="250"/>
      <c r="Q343" s="250"/>
      <c r="R343" s="250"/>
      <c r="S343" s="250"/>
      <c r="T343" s="251"/>
      <c r="U343" s="13"/>
      <c r="V343" s="13"/>
      <c r="W343" s="13"/>
      <c r="X343" s="13"/>
      <c r="Y343" s="13"/>
      <c r="Z343" s="13"/>
      <c r="AA343" s="13"/>
      <c r="AB343" s="13"/>
      <c r="AC343" s="13"/>
      <c r="AD343" s="13"/>
      <c r="AE343" s="13"/>
      <c r="AT343" s="252" t="s">
        <v>284</v>
      </c>
      <c r="AU343" s="252" t="s">
        <v>82</v>
      </c>
      <c r="AV343" s="13" t="s">
        <v>80</v>
      </c>
      <c r="AW343" s="13" t="s">
        <v>34</v>
      </c>
      <c r="AX343" s="13" t="s">
        <v>73</v>
      </c>
      <c r="AY343" s="252" t="s">
        <v>244</v>
      </c>
    </row>
    <row r="344" s="14" customFormat="1">
      <c r="A344" s="14"/>
      <c r="B344" s="253"/>
      <c r="C344" s="254"/>
      <c r="D344" s="241" t="s">
        <v>284</v>
      </c>
      <c r="E344" s="255" t="s">
        <v>19</v>
      </c>
      <c r="F344" s="256" t="s">
        <v>80</v>
      </c>
      <c r="G344" s="254"/>
      <c r="H344" s="257">
        <v>1</v>
      </c>
      <c r="I344" s="258"/>
      <c r="J344" s="254"/>
      <c r="K344" s="254"/>
      <c r="L344" s="259"/>
      <c r="M344" s="260"/>
      <c r="N344" s="261"/>
      <c r="O344" s="261"/>
      <c r="P344" s="261"/>
      <c r="Q344" s="261"/>
      <c r="R344" s="261"/>
      <c r="S344" s="261"/>
      <c r="T344" s="262"/>
      <c r="U344" s="14"/>
      <c r="V344" s="14"/>
      <c r="W344" s="14"/>
      <c r="X344" s="14"/>
      <c r="Y344" s="14"/>
      <c r="Z344" s="14"/>
      <c r="AA344" s="14"/>
      <c r="AB344" s="14"/>
      <c r="AC344" s="14"/>
      <c r="AD344" s="14"/>
      <c r="AE344" s="14"/>
      <c r="AT344" s="263" t="s">
        <v>284</v>
      </c>
      <c r="AU344" s="263" t="s">
        <v>82</v>
      </c>
      <c r="AV344" s="14" t="s">
        <v>82</v>
      </c>
      <c r="AW344" s="14" t="s">
        <v>34</v>
      </c>
      <c r="AX344" s="14" t="s">
        <v>73</v>
      </c>
      <c r="AY344" s="263" t="s">
        <v>244</v>
      </c>
    </row>
    <row r="345" s="13" customFormat="1">
      <c r="A345" s="13"/>
      <c r="B345" s="243"/>
      <c r="C345" s="244"/>
      <c r="D345" s="241" t="s">
        <v>284</v>
      </c>
      <c r="E345" s="245" t="s">
        <v>19</v>
      </c>
      <c r="F345" s="246" t="s">
        <v>1393</v>
      </c>
      <c r="G345" s="244"/>
      <c r="H345" s="245" t="s">
        <v>19</v>
      </c>
      <c r="I345" s="247"/>
      <c r="J345" s="244"/>
      <c r="K345" s="244"/>
      <c r="L345" s="248"/>
      <c r="M345" s="249"/>
      <c r="N345" s="250"/>
      <c r="O345" s="250"/>
      <c r="P345" s="250"/>
      <c r="Q345" s="250"/>
      <c r="R345" s="250"/>
      <c r="S345" s="250"/>
      <c r="T345" s="251"/>
      <c r="U345" s="13"/>
      <c r="V345" s="13"/>
      <c r="W345" s="13"/>
      <c r="X345" s="13"/>
      <c r="Y345" s="13"/>
      <c r="Z345" s="13"/>
      <c r="AA345" s="13"/>
      <c r="AB345" s="13"/>
      <c r="AC345" s="13"/>
      <c r="AD345" s="13"/>
      <c r="AE345" s="13"/>
      <c r="AT345" s="252" t="s">
        <v>284</v>
      </c>
      <c r="AU345" s="252" t="s">
        <v>82</v>
      </c>
      <c r="AV345" s="13" t="s">
        <v>80</v>
      </c>
      <c r="AW345" s="13" t="s">
        <v>34</v>
      </c>
      <c r="AX345" s="13" t="s">
        <v>73</v>
      </c>
      <c r="AY345" s="252" t="s">
        <v>244</v>
      </c>
    </row>
    <row r="346" s="14" customFormat="1">
      <c r="A346" s="14"/>
      <c r="B346" s="253"/>
      <c r="C346" s="254"/>
      <c r="D346" s="241" t="s">
        <v>284</v>
      </c>
      <c r="E346" s="255" t="s">
        <v>19</v>
      </c>
      <c r="F346" s="256" t="s">
        <v>264</v>
      </c>
      <c r="G346" s="254"/>
      <c r="H346" s="257">
        <v>4</v>
      </c>
      <c r="I346" s="258"/>
      <c r="J346" s="254"/>
      <c r="K346" s="254"/>
      <c r="L346" s="259"/>
      <c r="M346" s="260"/>
      <c r="N346" s="261"/>
      <c r="O346" s="261"/>
      <c r="P346" s="261"/>
      <c r="Q346" s="261"/>
      <c r="R346" s="261"/>
      <c r="S346" s="261"/>
      <c r="T346" s="262"/>
      <c r="U346" s="14"/>
      <c r="V346" s="14"/>
      <c r="W346" s="14"/>
      <c r="X346" s="14"/>
      <c r="Y346" s="14"/>
      <c r="Z346" s="14"/>
      <c r="AA346" s="14"/>
      <c r="AB346" s="14"/>
      <c r="AC346" s="14"/>
      <c r="AD346" s="14"/>
      <c r="AE346" s="14"/>
      <c r="AT346" s="263" t="s">
        <v>284</v>
      </c>
      <c r="AU346" s="263" t="s">
        <v>82</v>
      </c>
      <c r="AV346" s="14" t="s">
        <v>82</v>
      </c>
      <c r="AW346" s="14" t="s">
        <v>34</v>
      </c>
      <c r="AX346" s="14" t="s">
        <v>73</v>
      </c>
      <c r="AY346" s="263" t="s">
        <v>244</v>
      </c>
    </row>
    <row r="347" s="15" customFormat="1">
      <c r="A347" s="15"/>
      <c r="B347" s="264"/>
      <c r="C347" s="265"/>
      <c r="D347" s="241" t="s">
        <v>284</v>
      </c>
      <c r="E347" s="266" t="s">
        <v>19</v>
      </c>
      <c r="F347" s="267" t="s">
        <v>287</v>
      </c>
      <c r="G347" s="265"/>
      <c r="H347" s="268">
        <v>5</v>
      </c>
      <c r="I347" s="269"/>
      <c r="J347" s="265"/>
      <c r="K347" s="265"/>
      <c r="L347" s="270"/>
      <c r="M347" s="271"/>
      <c r="N347" s="272"/>
      <c r="O347" s="272"/>
      <c r="P347" s="272"/>
      <c r="Q347" s="272"/>
      <c r="R347" s="272"/>
      <c r="S347" s="272"/>
      <c r="T347" s="273"/>
      <c r="U347" s="15"/>
      <c r="V347" s="15"/>
      <c r="W347" s="15"/>
      <c r="X347" s="15"/>
      <c r="Y347" s="15"/>
      <c r="Z347" s="15"/>
      <c r="AA347" s="15"/>
      <c r="AB347" s="15"/>
      <c r="AC347" s="15"/>
      <c r="AD347" s="15"/>
      <c r="AE347" s="15"/>
      <c r="AT347" s="274" t="s">
        <v>284</v>
      </c>
      <c r="AU347" s="274" t="s">
        <v>82</v>
      </c>
      <c r="AV347" s="15" t="s">
        <v>264</v>
      </c>
      <c r="AW347" s="15" t="s">
        <v>34</v>
      </c>
      <c r="AX347" s="15" t="s">
        <v>80</v>
      </c>
      <c r="AY347" s="274" t="s">
        <v>244</v>
      </c>
    </row>
    <row r="348" s="2" customFormat="1" ht="24.15" customHeight="1">
      <c r="A348" s="39"/>
      <c r="B348" s="40"/>
      <c r="C348" s="231" t="s">
        <v>1394</v>
      </c>
      <c r="D348" s="231" t="s">
        <v>241</v>
      </c>
      <c r="E348" s="232" t="s">
        <v>1395</v>
      </c>
      <c r="F348" s="233" t="s">
        <v>1396</v>
      </c>
      <c r="G348" s="234" t="s">
        <v>258</v>
      </c>
      <c r="H348" s="235">
        <v>1</v>
      </c>
      <c r="I348" s="236"/>
      <c r="J348" s="237">
        <f>ROUND(I348*H348,2)</f>
        <v>0</v>
      </c>
      <c r="K348" s="233" t="s">
        <v>359</v>
      </c>
      <c r="L348" s="238"/>
      <c r="M348" s="239" t="s">
        <v>19</v>
      </c>
      <c r="N348" s="240" t="s">
        <v>44</v>
      </c>
      <c r="O348" s="85"/>
      <c r="P348" s="222">
        <f>O348*H348</f>
        <v>0</v>
      </c>
      <c r="Q348" s="222">
        <v>0</v>
      </c>
      <c r="R348" s="222">
        <f>Q348*H348</f>
        <v>0</v>
      </c>
      <c r="S348" s="222">
        <v>0</v>
      </c>
      <c r="T348" s="223">
        <f>S348*H348</f>
        <v>0</v>
      </c>
      <c r="U348" s="39"/>
      <c r="V348" s="39"/>
      <c r="W348" s="39"/>
      <c r="X348" s="39"/>
      <c r="Y348" s="39"/>
      <c r="Z348" s="39"/>
      <c r="AA348" s="39"/>
      <c r="AB348" s="39"/>
      <c r="AC348" s="39"/>
      <c r="AD348" s="39"/>
      <c r="AE348" s="39"/>
      <c r="AR348" s="224" t="s">
        <v>440</v>
      </c>
      <c r="AT348" s="224" t="s">
        <v>241</v>
      </c>
      <c r="AU348" s="224" t="s">
        <v>82</v>
      </c>
      <c r="AY348" s="18" t="s">
        <v>244</v>
      </c>
      <c r="BE348" s="225">
        <f>IF(N348="základní",J348,0)</f>
        <v>0</v>
      </c>
      <c r="BF348" s="225">
        <f>IF(N348="snížená",J348,0)</f>
        <v>0</v>
      </c>
      <c r="BG348" s="225">
        <f>IF(N348="zákl. přenesená",J348,0)</f>
        <v>0</v>
      </c>
      <c r="BH348" s="225">
        <f>IF(N348="sníž. přenesená",J348,0)</f>
        <v>0</v>
      </c>
      <c r="BI348" s="225">
        <f>IF(N348="nulová",J348,0)</f>
        <v>0</v>
      </c>
      <c r="BJ348" s="18" t="s">
        <v>80</v>
      </c>
      <c r="BK348" s="225">
        <f>ROUND(I348*H348,2)</f>
        <v>0</v>
      </c>
      <c r="BL348" s="18" t="s">
        <v>440</v>
      </c>
      <c r="BM348" s="224" t="s">
        <v>1397</v>
      </c>
    </row>
    <row r="349" s="2" customFormat="1" ht="24.15" customHeight="1">
      <c r="A349" s="39"/>
      <c r="B349" s="40"/>
      <c r="C349" s="213" t="s">
        <v>1398</v>
      </c>
      <c r="D349" s="213" t="s">
        <v>247</v>
      </c>
      <c r="E349" s="214" t="s">
        <v>1399</v>
      </c>
      <c r="F349" s="215" t="s">
        <v>1400</v>
      </c>
      <c r="G349" s="216" t="s">
        <v>258</v>
      </c>
      <c r="H349" s="217">
        <v>1</v>
      </c>
      <c r="I349" s="218"/>
      <c r="J349" s="219">
        <f>ROUND(I349*H349,2)</f>
        <v>0</v>
      </c>
      <c r="K349" s="215" t="s">
        <v>359</v>
      </c>
      <c r="L349" s="45"/>
      <c r="M349" s="220" t="s">
        <v>19</v>
      </c>
      <c r="N349" s="221" t="s">
        <v>44</v>
      </c>
      <c r="O349" s="85"/>
      <c r="P349" s="222">
        <f>O349*H349</f>
        <v>0</v>
      </c>
      <c r="Q349" s="222">
        <v>0</v>
      </c>
      <c r="R349" s="222">
        <f>Q349*H349</f>
        <v>0</v>
      </c>
      <c r="S349" s="222">
        <v>0</v>
      </c>
      <c r="T349" s="223">
        <f>S349*H349</f>
        <v>0</v>
      </c>
      <c r="U349" s="39"/>
      <c r="V349" s="39"/>
      <c r="W349" s="39"/>
      <c r="X349" s="39"/>
      <c r="Y349" s="39"/>
      <c r="Z349" s="39"/>
      <c r="AA349" s="39"/>
      <c r="AB349" s="39"/>
      <c r="AC349" s="39"/>
      <c r="AD349" s="39"/>
      <c r="AE349" s="39"/>
      <c r="AR349" s="224" t="s">
        <v>264</v>
      </c>
      <c r="AT349" s="224" t="s">
        <v>247</v>
      </c>
      <c r="AU349" s="224" t="s">
        <v>82</v>
      </c>
      <c r="AY349" s="18" t="s">
        <v>244</v>
      </c>
      <c r="BE349" s="225">
        <f>IF(N349="základní",J349,0)</f>
        <v>0</v>
      </c>
      <c r="BF349" s="225">
        <f>IF(N349="snížená",J349,0)</f>
        <v>0</v>
      </c>
      <c r="BG349" s="225">
        <f>IF(N349="zákl. přenesená",J349,0)</f>
        <v>0</v>
      </c>
      <c r="BH349" s="225">
        <f>IF(N349="sníž. přenesená",J349,0)</f>
        <v>0</v>
      </c>
      <c r="BI349" s="225">
        <f>IF(N349="nulová",J349,0)</f>
        <v>0</v>
      </c>
      <c r="BJ349" s="18" t="s">
        <v>80</v>
      </c>
      <c r="BK349" s="225">
        <f>ROUND(I349*H349,2)</f>
        <v>0</v>
      </c>
      <c r="BL349" s="18" t="s">
        <v>264</v>
      </c>
      <c r="BM349" s="224" t="s">
        <v>1401</v>
      </c>
    </row>
    <row r="350" s="2" customFormat="1" ht="16.5" customHeight="1">
      <c r="A350" s="39"/>
      <c r="B350" s="40"/>
      <c r="C350" s="231" t="s">
        <v>1402</v>
      </c>
      <c r="D350" s="231" t="s">
        <v>241</v>
      </c>
      <c r="E350" s="232" t="s">
        <v>1403</v>
      </c>
      <c r="F350" s="233" t="s">
        <v>1404</v>
      </c>
      <c r="G350" s="234" t="s">
        <v>258</v>
      </c>
      <c r="H350" s="235">
        <v>1</v>
      </c>
      <c r="I350" s="236"/>
      <c r="J350" s="237">
        <f>ROUND(I350*H350,2)</f>
        <v>0</v>
      </c>
      <c r="K350" s="233" t="s">
        <v>359</v>
      </c>
      <c r="L350" s="238"/>
      <c r="M350" s="239" t="s">
        <v>19</v>
      </c>
      <c r="N350" s="240" t="s">
        <v>44</v>
      </c>
      <c r="O350" s="85"/>
      <c r="P350" s="222">
        <f>O350*H350</f>
        <v>0</v>
      </c>
      <c r="Q350" s="222">
        <v>0</v>
      </c>
      <c r="R350" s="222">
        <f>Q350*H350</f>
        <v>0</v>
      </c>
      <c r="S350" s="222">
        <v>0</v>
      </c>
      <c r="T350" s="223">
        <f>S350*H350</f>
        <v>0</v>
      </c>
      <c r="U350" s="39"/>
      <c r="V350" s="39"/>
      <c r="W350" s="39"/>
      <c r="X350" s="39"/>
      <c r="Y350" s="39"/>
      <c r="Z350" s="39"/>
      <c r="AA350" s="39"/>
      <c r="AB350" s="39"/>
      <c r="AC350" s="39"/>
      <c r="AD350" s="39"/>
      <c r="AE350" s="39"/>
      <c r="AR350" s="224" t="s">
        <v>440</v>
      </c>
      <c r="AT350" s="224" t="s">
        <v>241</v>
      </c>
      <c r="AU350" s="224" t="s">
        <v>82</v>
      </c>
      <c r="AY350" s="18" t="s">
        <v>244</v>
      </c>
      <c r="BE350" s="225">
        <f>IF(N350="základní",J350,0)</f>
        <v>0</v>
      </c>
      <c r="BF350" s="225">
        <f>IF(N350="snížená",J350,0)</f>
        <v>0</v>
      </c>
      <c r="BG350" s="225">
        <f>IF(N350="zákl. přenesená",J350,0)</f>
        <v>0</v>
      </c>
      <c r="BH350" s="225">
        <f>IF(N350="sníž. přenesená",J350,0)</f>
        <v>0</v>
      </c>
      <c r="BI350" s="225">
        <f>IF(N350="nulová",J350,0)</f>
        <v>0</v>
      </c>
      <c r="BJ350" s="18" t="s">
        <v>80</v>
      </c>
      <c r="BK350" s="225">
        <f>ROUND(I350*H350,2)</f>
        <v>0</v>
      </c>
      <c r="BL350" s="18" t="s">
        <v>440</v>
      </c>
      <c r="BM350" s="224" t="s">
        <v>1405</v>
      </c>
    </row>
    <row r="351" s="2" customFormat="1">
      <c r="A351" s="39"/>
      <c r="B351" s="40"/>
      <c r="C351" s="41"/>
      <c r="D351" s="241" t="s">
        <v>282</v>
      </c>
      <c r="E351" s="41"/>
      <c r="F351" s="242" t="s">
        <v>1406</v>
      </c>
      <c r="G351" s="41"/>
      <c r="H351" s="41"/>
      <c r="I351" s="228"/>
      <c r="J351" s="41"/>
      <c r="K351" s="41"/>
      <c r="L351" s="45"/>
      <c r="M351" s="229"/>
      <c r="N351" s="230"/>
      <c r="O351" s="85"/>
      <c r="P351" s="85"/>
      <c r="Q351" s="85"/>
      <c r="R351" s="85"/>
      <c r="S351" s="85"/>
      <c r="T351" s="86"/>
      <c r="U351" s="39"/>
      <c r="V351" s="39"/>
      <c r="W351" s="39"/>
      <c r="X351" s="39"/>
      <c r="Y351" s="39"/>
      <c r="Z351" s="39"/>
      <c r="AA351" s="39"/>
      <c r="AB351" s="39"/>
      <c r="AC351" s="39"/>
      <c r="AD351" s="39"/>
      <c r="AE351" s="39"/>
      <c r="AT351" s="18" t="s">
        <v>282</v>
      </c>
      <c r="AU351" s="18" t="s">
        <v>82</v>
      </c>
    </row>
    <row r="352" s="2" customFormat="1" ht="37.8" customHeight="1">
      <c r="A352" s="39"/>
      <c r="B352" s="40"/>
      <c r="C352" s="213" t="s">
        <v>1407</v>
      </c>
      <c r="D352" s="213" t="s">
        <v>247</v>
      </c>
      <c r="E352" s="214" t="s">
        <v>1408</v>
      </c>
      <c r="F352" s="215" t="s">
        <v>1409</v>
      </c>
      <c r="G352" s="216" t="s">
        <v>258</v>
      </c>
      <c r="H352" s="217">
        <v>1</v>
      </c>
      <c r="I352" s="218"/>
      <c r="J352" s="219">
        <f>ROUND(I352*H352,2)</f>
        <v>0</v>
      </c>
      <c r="K352" s="215" t="s">
        <v>359</v>
      </c>
      <c r="L352" s="45"/>
      <c r="M352" s="220" t="s">
        <v>19</v>
      </c>
      <c r="N352" s="221" t="s">
        <v>44</v>
      </c>
      <c r="O352" s="85"/>
      <c r="P352" s="222">
        <f>O352*H352</f>
        <v>0</v>
      </c>
      <c r="Q352" s="222">
        <v>0</v>
      </c>
      <c r="R352" s="222">
        <f>Q352*H352</f>
        <v>0</v>
      </c>
      <c r="S352" s="222">
        <v>0</v>
      </c>
      <c r="T352" s="223">
        <f>S352*H352</f>
        <v>0</v>
      </c>
      <c r="U352" s="39"/>
      <c r="V352" s="39"/>
      <c r="W352" s="39"/>
      <c r="X352" s="39"/>
      <c r="Y352" s="39"/>
      <c r="Z352" s="39"/>
      <c r="AA352" s="39"/>
      <c r="AB352" s="39"/>
      <c r="AC352" s="39"/>
      <c r="AD352" s="39"/>
      <c r="AE352" s="39"/>
      <c r="AR352" s="224" t="s">
        <v>264</v>
      </c>
      <c r="AT352" s="224" t="s">
        <v>247</v>
      </c>
      <c r="AU352" s="224" t="s">
        <v>82</v>
      </c>
      <c r="AY352" s="18" t="s">
        <v>244</v>
      </c>
      <c r="BE352" s="225">
        <f>IF(N352="základní",J352,0)</f>
        <v>0</v>
      </c>
      <c r="BF352" s="225">
        <f>IF(N352="snížená",J352,0)</f>
        <v>0</v>
      </c>
      <c r="BG352" s="225">
        <f>IF(N352="zákl. přenesená",J352,0)</f>
        <v>0</v>
      </c>
      <c r="BH352" s="225">
        <f>IF(N352="sníž. přenesená",J352,0)</f>
        <v>0</v>
      </c>
      <c r="BI352" s="225">
        <f>IF(N352="nulová",J352,0)</f>
        <v>0</v>
      </c>
      <c r="BJ352" s="18" t="s">
        <v>80</v>
      </c>
      <c r="BK352" s="225">
        <f>ROUND(I352*H352,2)</f>
        <v>0</v>
      </c>
      <c r="BL352" s="18" t="s">
        <v>264</v>
      </c>
      <c r="BM352" s="224" t="s">
        <v>1410</v>
      </c>
    </row>
    <row r="353" s="2" customFormat="1">
      <c r="A353" s="39"/>
      <c r="B353" s="40"/>
      <c r="C353" s="41"/>
      <c r="D353" s="241" t="s">
        <v>282</v>
      </c>
      <c r="E353" s="41"/>
      <c r="F353" s="242" t="s">
        <v>1406</v>
      </c>
      <c r="G353" s="41"/>
      <c r="H353" s="41"/>
      <c r="I353" s="228"/>
      <c r="J353" s="41"/>
      <c r="K353" s="41"/>
      <c r="L353" s="45"/>
      <c r="M353" s="229"/>
      <c r="N353" s="230"/>
      <c r="O353" s="85"/>
      <c r="P353" s="85"/>
      <c r="Q353" s="85"/>
      <c r="R353" s="85"/>
      <c r="S353" s="85"/>
      <c r="T353" s="86"/>
      <c r="U353" s="39"/>
      <c r="V353" s="39"/>
      <c r="W353" s="39"/>
      <c r="X353" s="39"/>
      <c r="Y353" s="39"/>
      <c r="Z353" s="39"/>
      <c r="AA353" s="39"/>
      <c r="AB353" s="39"/>
      <c r="AC353" s="39"/>
      <c r="AD353" s="39"/>
      <c r="AE353" s="39"/>
      <c r="AT353" s="18" t="s">
        <v>282</v>
      </c>
      <c r="AU353" s="18" t="s">
        <v>82</v>
      </c>
    </row>
    <row r="354" s="2" customFormat="1" ht="16.5" customHeight="1">
      <c r="A354" s="39"/>
      <c r="B354" s="40"/>
      <c r="C354" s="231" t="s">
        <v>1411</v>
      </c>
      <c r="D354" s="231" t="s">
        <v>241</v>
      </c>
      <c r="E354" s="232" t="s">
        <v>954</v>
      </c>
      <c r="F354" s="233" t="s">
        <v>955</v>
      </c>
      <c r="G354" s="234" t="s">
        <v>258</v>
      </c>
      <c r="H354" s="235">
        <v>1</v>
      </c>
      <c r="I354" s="236"/>
      <c r="J354" s="237">
        <f>ROUND(I354*H354,2)</f>
        <v>0</v>
      </c>
      <c r="K354" s="233" t="s">
        <v>359</v>
      </c>
      <c r="L354" s="238"/>
      <c r="M354" s="239" t="s">
        <v>19</v>
      </c>
      <c r="N354" s="240" t="s">
        <v>44</v>
      </c>
      <c r="O354" s="85"/>
      <c r="P354" s="222">
        <f>O354*H354</f>
        <v>0</v>
      </c>
      <c r="Q354" s="222">
        <v>0</v>
      </c>
      <c r="R354" s="222">
        <f>Q354*H354</f>
        <v>0</v>
      </c>
      <c r="S354" s="222">
        <v>0</v>
      </c>
      <c r="T354" s="223">
        <f>S354*H354</f>
        <v>0</v>
      </c>
      <c r="U354" s="39"/>
      <c r="V354" s="39"/>
      <c r="W354" s="39"/>
      <c r="X354" s="39"/>
      <c r="Y354" s="39"/>
      <c r="Z354" s="39"/>
      <c r="AA354" s="39"/>
      <c r="AB354" s="39"/>
      <c r="AC354" s="39"/>
      <c r="AD354" s="39"/>
      <c r="AE354" s="39"/>
      <c r="AR354" s="224" t="s">
        <v>440</v>
      </c>
      <c r="AT354" s="224" t="s">
        <v>241</v>
      </c>
      <c r="AU354" s="224" t="s">
        <v>82</v>
      </c>
      <c r="AY354" s="18" t="s">
        <v>244</v>
      </c>
      <c r="BE354" s="225">
        <f>IF(N354="základní",J354,0)</f>
        <v>0</v>
      </c>
      <c r="BF354" s="225">
        <f>IF(N354="snížená",J354,0)</f>
        <v>0</v>
      </c>
      <c r="BG354" s="225">
        <f>IF(N354="zákl. přenesená",J354,0)</f>
        <v>0</v>
      </c>
      <c r="BH354" s="225">
        <f>IF(N354="sníž. přenesená",J354,0)</f>
        <v>0</v>
      </c>
      <c r="BI354" s="225">
        <f>IF(N354="nulová",J354,0)</f>
        <v>0</v>
      </c>
      <c r="BJ354" s="18" t="s">
        <v>80</v>
      </c>
      <c r="BK354" s="225">
        <f>ROUND(I354*H354,2)</f>
        <v>0</v>
      </c>
      <c r="BL354" s="18" t="s">
        <v>440</v>
      </c>
      <c r="BM354" s="224" t="s">
        <v>1412</v>
      </c>
    </row>
    <row r="355" s="2" customFormat="1" ht="49.05" customHeight="1">
      <c r="A355" s="39"/>
      <c r="B355" s="40"/>
      <c r="C355" s="213" t="s">
        <v>1413</v>
      </c>
      <c r="D355" s="213" t="s">
        <v>247</v>
      </c>
      <c r="E355" s="214" t="s">
        <v>1414</v>
      </c>
      <c r="F355" s="215" t="s">
        <v>1415</v>
      </c>
      <c r="G355" s="216" t="s">
        <v>258</v>
      </c>
      <c r="H355" s="217">
        <v>1</v>
      </c>
      <c r="I355" s="218"/>
      <c r="J355" s="219">
        <f>ROUND(I355*H355,2)</f>
        <v>0</v>
      </c>
      <c r="K355" s="215" t="s">
        <v>359</v>
      </c>
      <c r="L355" s="45"/>
      <c r="M355" s="220" t="s">
        <v>19</v>
      </c>
      <c r="N355" s="221" t="s">
        <v>44</v>
      </c>
      <c r="O355" s="85"/>
      <c r="P355" s="222">
        <f>O355*H355</f>
        <v>0</v>
      </c>
      <c r="Q355" s="222">
        <v>0</v>
      </c>
      <c r="R355" s="222">
        <f>Q355*H355</f>
        <v>0</v>
      </c>
      <c r="S355" s="222">
        <v>0</v>
      </c>
      <c r="T355" s="223">
        <f>S355*H355</f>
        <v>0</v>
      </c>
      <c r="U355" s="39"/>
      <c r="V355" s="39"/>
      <c r="W355" s="39"/>
      <c r="X355" s="39"/>
      <c r="Y355" s="39"/>
      <c r="Z355" s="39"/>
      <c r="AA355" s="39"/>
      <c r="AB355" s="39"/>
      <c r="AC355" s="39"/>
      <c r="AD355" s="39"/>
      <c r="AE355" s="39"/>
      <c r="AR355" s="224" t="s">
        <v>264</v>
      </c>
      <c r="AT355" s="224" t="s">
        <v>247</v>
      </c>
      <c r="AU355" s="224" t="s">
        <v>82</v>
      </c>
      <c r="AY355" s="18" t="s">
        <v>244</v>
      </c>
      <c r="BE355" s="225">
        <f>IF(N355="základní",J355,0)</f>
        <v>0</v>
      </c>
      <c r="BF355" s="225">
        <f>IF(N355="snížená",J355,0)</f>
        <v>0</v>
      </c>
      <c r="BG355" s="225">
        <f>IF(N355="zákl. přenesená",J355,0)</f>
        <v>0</v>
      </c>
      <c r="BH355" s="225">
        <f>IF(N355="sníž. přenesená",J355,0)</f>
        <v>0</v>
      </c>
      <c r="BI355" s="225">
        <f>IF(N355="nulová",J355,0)</f>
        <v>0</v>
      </c>
      <c r="BJ355" s="18" t="s">
        <v>80</v>
      </c>
      <c r="BK355" s="225">
        <f>ROUND(I355*H355,2)</f>
        <v>0</v>
      </c>
      <c r="BL355" s="18" t="s">
        <v>264</v>
      </c>
      <c r="BM355" s="224" t="s">
        <v>1416</v>
      </c>
    </row>
    <row r="356" s="2" customFormat="1" ht="16.5" customHeight="1">
      <c r="A356" s="39"/>
      <c r="B356" s="40"/>
      <c r="C356" s="213" t="s">
        <v>1417</v>
      </c>
      <c r="D356" s="213" t="s">
        <v>247</v>
      </c>
      <c r="E356" s="214" t="s">
        <v>1418</v>
      </c>
      <c r="F356" s="215" t="s">
        <v>1419</v>
      </c>
      <c r="G356" s="216" t="s">
        <v>258</v>
      </c>
      <c r="H356" s="217">
        <v>2</v>
      </c>
      <c r="I356" s="218"/>
      <c r="J356" s="219">
        <f>ROUND(I356*H356,2)</f>
        <v>0</v>
      </c>
      <c r="K356" s="215" t="s">
        <v>359</v>
      </c>
      <c r="L356" s="45"/>
      <c r="M356" s="220" t="s">
        <v>19</v>
      </c>
      <c r="N356" s="221" t="s">
        <v>44</v>
      </c>
      <c r="O356" s="85"/>
      <c r="P356" s="222">
        <f>O356*H356</f>
        <v>0</v>
      </c>
      <c r="Q356" s="222">
        <v>0</v>
      </c>
      <c r="R356" s="222">
        <f>Q356*H356</f>
        <v>0</v>
      </c>
      <c r="S356" s="222">
        <v>0</v>
      </c>
      <c r="T356" s="223">
        <f>S356*H356</f>
        <v>0</v>
      </c>
      <c r="U356" s="39"/>
      <c r="V356" s="39"/>
      <c r="W356" s="39"/>
      <c r="X356" s="39"/>
      <c r="Y356" s="39"/>
      <c r="Z356" s="39"/>
      <c r="AA356" s="39"/>
      <c r="AB356" s="39"/>
      <c r="AC356" s="39"/>
      <c r="AD356" s="39"/>
      <c r="AE356" s="39"/>
      <c r="AR356" s="224" t="s">
        <v>264</v>
      </c>
      <c r="AT356" s="224" t="s">
        <v>247</v>
      </c>
      <c r="AU356" s="224" t="s">
        <v>82</v>
      </c>
      <c r="AY356" s="18" t="s">
        <v>244</v>
      </c>
      <c r="BE356" s="225">
        <f>IF(N356="základní",J356,0)</f>
        <v>0</v>
      </c>
      <c r="BF356" s="225">
        <f>IF(N356="snížená",J356,0)</f>
        <v>0</v>
      </c>
      <c r="BG356" s="225">
        <f>IF(N356="zákl. přenesená",J356,0)</f>
        <v>0</v>
      </c>
      <c r="BH356" s="225">
        <f>IF(N356="sníž. přenesená",J356,0)</f>
        <v>0</v>
      </c>
      <c r="BI356" s="225">
        <f>IF(N356="nulová",J356,0)</f>
        <v>0</v>
      </c>
      <c r="BJ356" s="18" t="s">
        <v>80</v>
      </c>
      <c r="BK356" s="225">
        <f>ROUND(I356*H356,2)</f>
        <v>0</v>
      </c>
      <c r="BL356" s="18" t="s">
        <v>264</v>
      </c>
      <c r="BM356" s="224" t="s">
        <v>1420</v>
      </c>
    </row>
    <row r="357" s="2" customFormat="1" ht="16.5" customHeight="1">
      <c r="A357" s="39"/>
      <c r="B357" s="40"/>
      <c r="C357" s="231" t="s">
        <v>1421</v>
      </c>
      <c r="D357" s="231" t="s">
        <v>241</v>
      </c>
      <c r="E357" s="232" t="s">
        <v>1422</v>
      </c>
      <c r="F357" s="233" t="s">
        <v>1423</v>
      </c>
      <c r="G357" s="234" t="s">
        <v>258</v>
      </c>
      <c r="H357" s="235">
        <v>2</v>
      </c>
      <c r="I357" s="236"/>
      <c r="J357" s="237">
        <f>ROUND(I357*H357,2)</f>
        <v>0</v>
      </c>
      <c r="K357" s="233" t="s">
        <v>359</v>
      </c>
      <c r="L357" s="238"/>
      <c r="M357" s="239" t="s">
        <v>19</v>
      </c>
      <c r="N357" s="240" t="s">
        <v>44</v>
      </c>
      <c r="O357" s="85"/>
      <c r="P357" s="222">
        <f>O357*H357</f>
        <v>0</v>
      </c>
      <c r="Q357" s="222">
        <v>0</v>
      </c>
      <c r="R357" s="222">
        <f>Q357*H357</f>
        <v>0</v>
      </c>
      <c r="S357" s="222">
        <v>0</v>
      </c>
      <c r="T357" s="223">
        <f>S357*H357</f>
        <v>0</v>
      </c>
      <c r="U357" s="39"/>
      <c r="V357" s="39"/>
      <c r="W357" s="39"/>
      <c r="X357" s="39"/>
      <c r="Y357" s="39"/>
      <c r="Z357" s="39"/>
      <c r="AA357" s="39"/>
      <c r="AB357" s="39"/>
      <c r="AC357" s="39"/>
      <c r="AD357" s="39"/>
      <c r="AE357" s="39"/>
      <c r="AR357" s="224" t="s">
        <v>364</v>
      </c>
      <c r="AT357" s="224" t="s">
        <v>241</v>
      </c>
      <c r="AU357" s="224" t="s">
        <v>82</v>
      </c>
      <c r="AY357" s="18" t="s">
        <v>244</v>
      </c>
      <c r="BE357" s="225">
        <f>IF(N357="základní",J357,0)</f>
        <v>0</v>
      </c>
      <c r="BF357" s="225">
        <f>IF(N357="snížená",J357,0)</f>
        <v>0</v>
      </c>
      <c r="BG357" s="225">
        <f>IF(N357="zákl. přenesená",J357,0)</f>
        <v>0</v>
      </c>
      <c r="BH357" s="225">
        <f>IF(N357="sníž. přenesená",J357,0)</f>
        <v>0</v>
      </c>
      <c r="BI357" s="225">
        <f>IF(N357="nulová",J357,0)</f>
        <v>0</v>
      </c>
      <c r="BJ357" s="18" t="s">
        <v>80</v>
      </c>
      <c r="BK357" s="225">
        <f>ROUND(I357*H357,2)</f>
        <v>0</v>
      </c>
      <c r="BL357" s="18" t="s">
        <v>279</v>
      </c>
      <c r="BM357" s="224" t="s">
        <v>1424</v>
      </c>
    </row>
    <row r="358" s="2" customFormat="1" ht="16.5" customHeight="1">
      <c r="A358" s="39"/>
      <c r="B358" s="40"/>
      <c r="C358" s="213" t="s">
        <v>1425</v>
      </c>
      <c r="D358" s="213" t="s">
        <v>247</v>
      </c>
      <c r="E358" s="214" t="s">
        <v>1426</v>
      </c>
      <c r="F358" s="215" t="s">
        <v>1427</v>
      </c>
      <c r="G358" s="216" t="s">
        <v>258</v>
      </c>
      <c r="H358" s="217">
        <v>1</v>
      </c>
      <c r="I358" s="218"/>
      <c r="J358" s="219">
        <f>ROUND(I358*H358,2)</f>
        <v>0</v>
      </c>
      <c r="K358" s="215" t="s">
        <v>359</v>
      </c>
      <c r="L358" s="45"/>
      <c r="M358" s="220" t="s">
        <v>19</v>
      </c>
      <c r="N358" s="221" t="s">
        <v>44</v>
      </c>
      <c r="O358" s="85"/>
      <c r="P358" s="222">
        <f>O358*H358</f>
        <v>0</v>
      </c>
      <c r="Q358" s="222">
        <v>0</v>
      </c>
      <c r="R358" s="222">
        <f>Q358*H358</f>
        <v>0</v>
      </c>
      <c r="S358" s="222">
        <v>0</v>
      </c>
      <c r="T358" s="223">
        <f>S358*H358</f>
        <v>0</v>
      </c>
      <c r="U358" s="39"/>
      <c r="V358" s="39"/>
      <c r="W358" s="39"/>
      <c r="X358" s="39"/>
      <c r="Y358" s="39"/>
      <c r="Z358" s="39"/>
      <c r="AA358" s="39"/>
      <c r="AB358" s="39"/>
      <c r="AC358" s="39"/>
      <c r="AD358" s="39"/>
      <c r="AE358" s="39"/>
      <c r="AR358" s="224" t="s">
        <v>264</v>
      </c>
      <c r="AT358" s="224" t="s">
        <v>247</v>
      </c>
      <c r="AU358" s="224" t="s">
        <v>82</v>
      </c>
      <c r="AY358" s="18" t="s">
        <v>244</v>
      </c>
      <c r="BE358" s="225">
        <f>IF(N358="základní",J358,0)</f>
        <v>0</v>
      </c>
      <c r="BF358" s="225">
        <f>IF(N358="snížená",J358,0)</f>
        <v>0</v>
      </c>
      <c r="BG358" s="225">
        <f>IF(N358="zákl. přenesená",J358,0)</f>
        <v>0</v>
      </c>
      <c r="BH358" s="225">
        <f>IF(N358="sníž. přenesená",J358,0)</f>
        <v>0</v>
      </c>
      <c r="BI358" s="225">
        <f>IF(N358="nulová",J358,0)</f>
        <v>0</v>
      </c>
      <c r="BJ358" s="18" t="s">
        <v>80</v>
      </c>
      <c r="BK358" s="225">
        <f>ROUND(I358*H358,2)</f>
        <v>0</v>
      </c>
      <c r="BL358" s="18" t="s">
        <v>264</v>
      </c>
      <c r="BM358" s="224" t="s">
        <v>1428</v>
      </c>
    </row>
    <row r="359" s="2" customFormat="1" ht="16.5" customHeight="1">
      <c r="A359" s="39"/>
      <c r="B359" s="40"/>
      <c r="C359" s="231" t="s">
        <v>1429</v>
      </c>
      <c r="D359" s="231" t="s">
        <v>241</v>
      </c>
      <c r="E359" s="232" t="s">
        <v>1430</v>
      </c>
      <c r="F359" s="233" t="s">
        <v>1431</v>
      </c>
      <c r="G359" s="234" t="s">
        <v>258</v>
      </c>
      <c r="H359" s="235">
        <v>1</v>
      </c>
      <c r="I359" s="236"/>
      <c r="J359" s="237">
        <f>ROUND(I359*H359,2)</f>
        <v>0</v>
      </c>
      <c r="K359" s="233" t="s">
        <v>359</v>
      </c>
      <c r="L359" s="238"/>
      <c r="M359" s="239" t="s">
        <v>19</v>
      </c>
      <c r="N359" s="240" t="s">
        <v>44</v>
      </c>
      <c r="O359" s="85"/>
      <c r="P359" s="222">
        <f>O359*H359</f>
        <v>0</v>
      </c>
      <c r="Q359" s="222">
        <v>0</v>
      </c>
      <c r="R359" s="222">
        <f>Q359*H359</f>
        <v>0</v>
      </c>
      <c r="S359" s="222">
        <v>0</v>
      </c>
      <c r="T359" s="223">
        <f>S359*H359</f>
        <v>0</v>
      </c>
      <c r="U359" s="39"/>
      <c r="V359" s="39"/>
      <c r="W359" s="39"/>
      <c r="X359" s="39"/>
      <c r="Y359" s="39"/>
      <c r="Z359" s="39"/>
      <c r="AA359" s="39"/>
      <c r="AB359" s="39"/>
      <c r="AC359" s="39"/>
      <c r="AD359" s="39"/>
      <c r="AE359" s="39"/>
      <c r="AR359" s="224" t="s">
        <v>440</v>
      </c>
      <c r="AT359" s="224" t="s">
        <v>241</v>
      </c>
      <c r="AU359" s="224" t="s">
        <v>82</v>
      </c>
      <c r="AY359" s="18" t="s">
        <v>244</v>
      </c>
      <c r="BE359" s="225">
        <f>IF(N359="základní",J359,0)</f>
        <v>0</v>
      </c>
      <c r="BF359" s="225">
        <f>IF(N359="snížená",J359,0)</f>
        <v>0</v>
      </c>
      <c r="BG359" s="225">
        <f>IF(N359="zákl. přenesená",J359,0)</f>
        <v>0</v>
      </c>
      <c r="BH359" s="225">
        <f>IF(N359="sníž. přenesená",J359,0)</f>
        <v>0</v>
      </c>
      <c r="BI359" s="225">
        <f>IF(N359="nulová",J359,0)</f>
        <v>0</v>
      </c>
      <c r="BJ359" s="18" t="s">
        <v>80</v>
      </c>
      <c r="BK359" s="225">
        <f>ROUND(I359*H359,2)</f>
        <v>0</v>
      </c>
      <c r="BL359" s="18" t="s">
        <v>440</v>
      </c>
      <c r="BM359" s="224" t="s">
        <v>1432</v>
      </c>
    </row>
    <row r="360" s="12" customFormat="1" ht="25.92" customHeight="1">
      <c r="A360" s="12"/>
      <c r="B360" s="197"/>
      <c r="C360" s="198"/>
      <c r="D360" s="199" t="s">
        <v>72</v>
      </c>
      <c r="E360" s="200" t="s">
        <v>511</v>
      </c>
      <c r="F360" s="200" t="s">
        <v>512</v>
      </c>
      <c r="G360" s="198"/>
      <c r="H360" s="198"/>
      <c r="I360" s="201"/>
      <c r="J360" s="202">
        <f>BK360</f>
        <v>0</v>
      </c>
      <c r="K360" s="198"/>
      <c r="L360" s="203"/>
      <c r="M360" s="204"/>
      <c r="N360" s="205"/>
      <c r="O360" s="205"/>
      <c r="P360" s="206">
        <f>P361+P380+P433+P439</f>
        <v>0</v>
      </c>
      <c r="Q360" s="205"/>
      <c r="R360" s="206">
        <f>R361+R380+R433+R439</f>
        <v>0</v>
      </c>
      <c r="S360" s="205"/>
      <c r="T360" s="207">
        <f>T361+T380+T433+T439</f>
        <v>0</v>
      </c>
      <c r="U360" s="12"/>
      <c r="V360" s="12"/>
      <c r="W360" s="12"/>
      <c r="X360" s="12"/>
      <c r="Y360" s="12"/>
      <c r="Z360" s="12"/>
      <c r="AA360" s="12"/>
      <c r="AB360" s="12"/>
      <c r="AC360" s="12"/>
      <c r="AD360" s="12"/>
      <c r="AE360" s="12"/>
      <c r="AR360" s="208" t="s">
        <v>80</v>
      </c>
      <c r="AT360" s="209" t="s">
        <v>72</v>
      </c>
      <c r="AU360" s="209" t="s">
        <v>73</v>
      </c>
      <c r="AY360" s="208" t="s">
        <v>244</v>
      </c>
      <c r="BK360" s="210">
        <f>BK361+BK380+BK433+BK439</f>
        <v>0</v>
      </c>
    </row>
    <row r="361" s="12" customFormat="1" ht="22.8" customHeight="1">
      <c r="A361" s="12"/>
      <c r="B361" s="197"/>
      <c r="C361" s="198"/>
      <c r="D361" s="199" t="s">
        <v>72</v>
      </c>
      <c r="E361" s="211" t="s">
        <v>558</v>
      </c>
      <c r="F361" s="211" t="s">
        <v>1433</v>
      </c>
      <c r="G361" s="198"/>
      <c r="H361" s="198"/>
      <c r="I361" s="201"/>
      <c r="J361" s="212">
        <f>BK361</f>
        <v>0</v>
      </c>
      <c r="K361" s="198"/>
      <c r="L361" s="203"/>
      <c r="M361" s="204"/>
      <c r="N361" s="205"/>
      <c r="O361" s="205"/>
      <c r="P361" s="206">
        <f>SUM(P362:P379)</f>
        <v>0</v>
      </c>
      <c r="Q361" s="205"/>
      <c r="R361" s="206">
        <f>SUM(R362:R379)</f>
        <v>0</v>
      </c>
      <c r="S361" s="205"/>
      <c r="T361" s="207">
        <f>SUM(T362:T379)</f>
        <v>0</v>
      </c>
      <c r="U361" s="12"/>
      <c r="V361" s="12"/>
      <c r="W361" s="12"/>
      <c r="X361" s="12"/>
      <c r="Y361" s="12"/>
      <c r="Z361" s="12"/>
      <c r="AA361" s="12"/>
      <c r="AB361" s="12"/>
      <c r="AC361" s="12"/>
      <c r="AD361" s="12"/>
      <c r="AE361" s="12"/>
      <c r="AR361" s="208" t="s">
        <v>80</v>
      </c>
      <c r="AT361" s="209" t="s">
        <v>72</v>
      </c>
      <c r="AU361" s="209" t="s">
        <v>80</v>
      </c>
      <c r="AY361" s="208" t="s">
        <v>244</v>
      </c>
      <c r="BK361" s="210">
        <f>SUM(BK362:BK379)</f>
        <v>0</v>
      </c>
    </row>
    <row r="362" s="2" customFormat="1" ht="16.5" customHeight="1">
      <c r="A362" s="39"/>
      <c r="B362" s="40"/>
      <c r="C362" s="231" t="s">
        <v>1434</v>
      </c>
      <c r="D362" s="231" t="s">
        <v>241</v>
      </c>
      <c r="E362" s="232" t="s">
        <v>1435</v>
      </c>
      <c r="F362" s="233" t="s">
        <v>1436</v>
      </c>
      <c r="G362" s="234" t="s">
        <v>258</v>
      </c>
      <c r="H362" s="235">
        <v>1</v>
      </c>
      <c r="I362" s="236"/>
      <c r="J362" s="237">
        <f>ROUND(I362*H362,2)</f>
        <v>0</v>
      </c>
      <c r="K362" s="233" t="s">
        <v>359</v>
      </c>
      <c r="L362" s="238"/>
      <c r="M362" s="239" t="s">
        <v>19</v>
      </c>
      <c r="N362" s="240" t="s">
        <v>44</v>
      </c>
      <c r="O362" s="85"/>
      <c r="P362" s="222">
        <f>O362*H362</f>
        <v>0</v>
      </c>
      <c r="Q362" s="222">
        <v>0</v>
      </c>
      <c r="R362" s="222">
        <f>Q362*H362</f>
        <v>0</v>
      </c>
      <c r="S362" s="222">
        <v>0</v>
      </c>
      <c r="T362" s="223">
        <f>S362*H362</f>
        <v>0</v>
      </c>
      <c r="U362" s="39"/>
      <c r="V362" s="39"/>
      <c r="W362" s="39"/>
      <c r="X362" s="39"/>
      <c r="Y362" s="39"/>
      <c r="Z362" s="39"/>
      <c r="AA362" s="39"/>
      <c r="AB362" s="39"/>
      <c r="AC362" s="39"/>
      <c r="AD362" s="39"/>
      <c r="AE362" s="39"/>
      <c r="AR362" s="224" t="s">
        <v>364</v>
      </c>
      <c r="AT362" s="224" t="s">
        <v>241</v>
      </c>
      <c r="AU362" s="224" t="s">
        <v>82</v>
      </c>
      <c r="AY362" s="18" t="s">
        <v>244</v>
      </c>
      <c r="BE362" s="225">
        <f>IF(N362="základní",J362,0)</f>
        <v>0</v>
      </c>
      <c r="BF362" s="225">
        <f>IF(N362="snížená",J362,0)</f>
        <v>0</v>
      </c>
      <c r="BG362" s="225">
        <f>IF(N362="zákl. přenesená",J362,0)</f>
        <v>0</v>
      </c>
      <c r="BH362" s="225">
        <f>IF(N362="sníž. přenesená",J362,0)</f>
        <v>0</v>
      </c>
      <c r="BI362" s="225">
        <f>IF(N362="nulová",J362,0)</f>
        <v>0</v>
      </c>
      <c r="BJ362" s="18" t="s">
        <v>80</v>
      </c>
      <c r="BK362" s="225">
        <f>ROUND(I362*H362,2)</f>
        <v>0</v>
      </c>
      <c r="BL362" s="18" t="s">
        <v>279</v>
      </c>
      <c r="BM362" s="224" t="s">
        <v>1437</v>
      </c>
    </row>
    <row r="363" s="2" customFormat="1" ht="16.5" customHeight="1">
      <c r="A363" s="39"/>
      <c r="B363" s="40"/>
      <c r="C363" s="231" t="s">
        <v>1438</v>
      </c>
      <c r="D363" s="231" t="s">
        <v>241</v>
      </c>
      <c r="E363" s="232" t="s">
        <v>1439</v>
      </c>
      <c r="F363" s="233" t="s">
        <v>1440</v>
      </c>
      <c r="G363" s="234" t="s">
        <v>258</v>
      </c>
      <c r="H363" s="235">
        <v>1</v>
      </c>
      <c r="I363" s="236"/>
      <c r="J363" s="237">
        <f>ROUND(I363*H363,2)</f>
        <v>0</v>
      </c>
      <c r="K363" s="233" t="s">
        <v>359</v>
      </c>
      <c r="L363" s="238"/>
      <c r="M363" s="239" t="s">
        <v>19</v>
      </c>
      <c r="N363" s="240" t="s">
        <v>44</v>
      </c>
      <c r="O363" s="85"/>
      <c r="P363" s="222">
        <f>O363*H363</f>
        <v>0</v>
      </c>
      <c r="Q363" s="222">
        <v>0</v>
      </c>
      <c r="R363" s="222">
        <f>Q363*H363</f>
        <v>0</v>
      </c>
      <c r="S363" s="222">
        <v>0</v>
      </c>
      <c r="T363" s="223">
        <f>S363*H363</f>
        <v>0</v>
      </c>
      <c r="U363" s="39"/>
      <c r="V363" s="39"/>
      <c r="W363" s="39"/>
      <c r="X363" s="39"/>
      <c r="Y363" s="39"/>
      <c r="Z363" s="39"/>
      <c r="AA363" s="39"/>
      <c r="AB363" s="39"/>
      <c r="AC363" s="39"/>
      <c r="AD363" s="39"/>
      <c r="AE363" s="39"/>
      <c r="AR363" s="224" t="s">
        <v>364</v>
      </c>
      <c r="AT363" s="224" t="s">
        <v>241</v>
      </c>
      <c r="AU363" s="224" t="s">
        <v>82</v>
      </c>
      <c r="AY363" s="18" t="s">
        <v>244</v>
      </c>
      <c r="BE363" s="225">
        <f>IF(N363="základní",J363,0)</f>
        <v>0</v>
      </c>
      <c r="BF363" s="225">
        <f>IF(N363="snížená",J363,0)</f>
        <v>0</v>
      </c>
      <c r="BG363" s="225">
        <f>IF(N363="zákl. přenesená",J363,0)</f>
        <v>0</v>
      </c>
      <c r="BH363" s="225">
        <f>IF(N363="sníž. přenesená",J363,0)</f>
        <v>0</v>
      </c>
      <c r="BI363" s="225">
        <f>IF(N363="nulová",J363,0)</f>
        <v>0</v>
      </c>
      <c r="BJ363" s="18" t="s">
        <v>80</v>
      </c>
      <c r="BK363" s="225">
        <f>ROUND(I363*H363,2)</f>
        <v>0</v>
      </c>
      <c r="BL363" s="18" t="s">
        <v>279</v>
      </c>
      <c r="BM363" s="224" t="s">
        <v>1441</v>
      </c>
    </row>
    <row r="364" s="2" customFormat="1" ht="24.15" customHeight="1">
      <c r="A364" s="39"/>
      <c r="B364" s="40"/>
      <c r="C364" s="213" t="s">
        <v>1442</v>
      </c>
      <c r="D364" s="213" t="s">
        <v>247</v>
      </c>
      <c r="E364" s="214" t="s">
        <v>1443</v>
      </c>
      <c r="F364" s="215" t="s">
        <v>1444</v>
      </c>
      <c r="G364" s="216" t="s">
        <v>258</v>
      </c>
      <c r="H364" s="217">
        <v>20</v>
      </c>
      <c r="I364" s="218"/>
      <c r="J364" s="219">
        <f>ROUND(I364*H364,2)</f>
        <v>0</v>
      </c>
      <c r="K364" s="215" t="s">
        <v>359</v>
      </c>
      <c r="L364" s="45"/>
      <c r="M364" s="220" t="s">
        <v>19</v>
      </c>
      <c r="N364" s="221" t="s">
        <v>44</v>
      </c>
      <c r="O364" s="85"/>
      <c r="P364" s="222">
        <f>O364*H364</f>
        <v>0</v>
      </c>
      <c r="Q364" s="222">
        <v>0</v>
      </c>
      <c r="R364" s="222">
        <f>Q364*H364</f>
        <v>0</v>
      </c>
      <c r="S364" s="222">
        <v>0</v>
      </c>
      <c r="T364" s="223">
        <f>S364*H364</f>
        <v>0</v>
      </c>
      <c r="U364" s="39"/>
      <c r="V364" s="39"/>
      <c r="W364" s="39"/>
      <c r="X364" s="39"/>
      <c r="Y364" s="39"/>
      <c r="Z364" s="39"/>
      <c r="AA364" s="39"/>
      <c r="AB364" s="39"/>
      <c r="AC364" s="39"/>
      <c r="AD364" s="39"/>
      <c r="AE364" s="39"/>
      <c r="AR364" s="224" t="s">
        <v>264</v>
      </c>
      <c r="AT364" s="224" t="s">
        <v>247</v>
      </c>
      <c r="AU364" s="224" t="s">
        <v>82</v>
      </c>
      <c r="AY364" s="18" t="s">
        <v>244</v>
      </c>
      <c r="BE364" s="225">
        <f>IF(N364="základní",J364,0)</f>
        <v>0</v>
      </c>
      <c r="BF364" s="225">
        <f>IF(N364="snížená",J364,0)</f>
        <v>0</v>
      </c>
      <c r="BG364" s="225">
        <f>IF(N364="zákl. přenesená",J364,0)</f>
        <v>0</v>
      </c>
      <c r="BH364" s="225">
        <f>IF(N364="sníž. přenesená",J364,0)</f>
        <v>0</v>
      </c>
      <c r="BI364" s="225">
        <f>IF(N364="nulová",J364,0)</f>
        <v>0</v>
      </c>
      <c r="BJ364" s="18" t="s">
        <v>80</v>
      </c>
      <c r="BK364" s="225">
        <f>ROUND(I364*H364,2)</f>
        <v>0</v>
      </c>
      <c r="BL364" s="18" t="s">
        <v>264</v>
      </c>
      <c r="BM364" s="224" t="s">
        <v>1445</v>
      </c>
    </row>
    <row r="365" s="2" customFormat="1" ht="24.15" customHeight="1">
      <c r="A365" s="39"/>
      <c r="B365" s="40"/>
      <c r="C365" s="231" t="s">
        <v>1446</v>
      </c>
      <c r="D365" s="231" t="s">
        <v>241</v>
      </c>
      <c r="E365" s="232" t="s">
        <v>1447</v>
      </c>
      <c r="F365" s="233" t="s">
        <v>1448</v>
      </c>
      <c r="G365" s="234" t="s">
        <v>258</v>
      </c>
      <c r="H365" s="235">
        <v>20</v>
      </c>
      <c r="I365" s="236"/>
      <c r="J365" s="237">
        <f>ROUND(I365*H365,2)</f>
        <v>0</v>
      </c>
      <c r="K365" s="233" t="s">
        <v>359</v>
      </c>
      <c r="L365" s="238"/>
      <c r="M365" s="239" t="s">
        <v>19</v>
      </c>
      <c r="N365" s="240" t="s">
        <v>44</v>
      </c>
      <c r="O365" s="85"/>
      <c r="P365" s="222">
        <f>O365*H365</f>
        <v>0</v>
      </c>
      <c r="Q365" s="222">
        <v>0</v>
      </c>
      <c r="R365" s="222">
        <f>Q365*H365</f>
        <v>0</v>
      </c>
      <c r="S365" s="222">
        <v>0</v>
      </c>
      <c r="T365" s="223">
        <f>S365*H365</f>
        <v>0</v>
      </c>
      <c r="U365" s="39"/>
      <c r="V365" s="39"/>
      <c r="W365" s="39"/>
      <c r="X365" s="39"/>
      <c r="Y365" s="39"/>
      <c r="Z365" s="39"/>
      <c r="AA365" s="39"/>
      <c r="AB365" s="39"/>
      <c r="AC365" s="39"/>
      <c r="AD365" s="39"/>
      <c r="AE365" s="39"/>
      <c r="AR365" s="224" t="s">
        <v>440</v>
      </c>
      <c r="AT365" s="224" t="s">
        <v>241</v>
      </c>
      <c r="AU365" s="224" t="s">
        <v>82</v>
      </c>
      <c r="AY365" s="18" t="s">
        <v>244</v>
      </c>
      <c r="BE365" s="225">
        <f>IF(N365="základní",J365,0)</f>
        <v>0</v>
      </c>
      <c r="BF365" s="225">
        <f>IF(N365="snížená",J365,0)</f>
        <v>0</v>
      </c>
      <c r="BG365" s="225">
        <f>IF(N365="zákl. přenesená",J365,0)</f>
        <v>0</v>
      </c>
      <c r="BH365" s="225">
        <f>IF(N365="sníž. přenesená",J365,0)</f>
        <v>0</v>
      </c>
      <c r="BI365" s="225">
        <f>IF(N365="nulová",J365,0)</f>
        <v>0</v>
      </c>
      <c r="BJ365" s="18" t="s">
        <v>80</v>
      </c>
      <c r="BK365" s="225">
        <f>ROUND(I365*H365,2)</f>
        <v>0</v>
      </c>
      <c r="BL365" s="18" t="s">
        <v>440</v>
      </c>
      <c r="BM365" s="224" t="s">
        <v>1449</v>
      </c>
    </row>
    <row r="366" s="2" customFormat="1" ht="24.15" customHeight="1">
      <c r="A366" s="39"/>
      <c r="B366" s="40"/>
      <c r="C366" s="213" t="s">
        <v>1450</v>
      </c>
      <c r="D366" s="213" t="s">
        <v>247</v>
      </c>
      <c r="E366" s="214" t="s">
        <v>1451</v>
      </c>
      <c r="F366" s="215" t="s">
        <v>1452</v>
      </c>
      <c r="G366" s="216" t="s">
        <v>258</v>
      </c>
      <c r="H366" s="217">
        <v>1</v>
      </c>
      <c r="I366" s="218"/>
      <c r="J366" s="219">
        <f>ROUND(I366*H366,2)</f>
        <v>0</v>
      </c>
      <c r="K366" s="215" t="s">
        <v>359</v>
      </c>
      <c r="L366" s="45"/>
      <c r="M366" s="220" t="s">
        <v>19</v>
      </c>
      <c r="N366" s="221" t="s">
        <v>44</v>
      </c>
      <c r="O366" s="85"/>
      <c r="P366" s="222">
        <f>O366*H366</f>
        <v>0</v>
      </c>
      <c r="Q366" s="222">
        <v>0</v>
      </c>
      <c r="R366" s="222">
        <f>Q366*H366</f>
        <v>0</v>
      </c>
      <c r="S366" s="222">
        <v>0</v>
      </c>
      <c r="T366" s="223">
        <f>S366*H366</f>
        <v>0</v>
      </c>
      <c r="U366" s="39"/>
      <c r="V366" s="39"/>
      <c r="W366" s="39"/>
      <c r="X366" s="39"/>
      <c r="Y366" s="39"/>
      <c r="Z366" s="39"/>
      <c r="AA366" s="39"/>
      <c r="AB366" s="39"/>
      <c r="AC366" s="39"/>
      <c r="AD366" s="39"/>
      <c r="AE366" s="39"/>
      <c r="AR366" s="224" t="s">
        <v>264</v>
      </c>
      <c r="AT366" s="224" t="s">
        <v>247</v>
      </c>
      <c r="AU366" s="224" t="s">
        <v>82</v>
      </c>
      <c r="AY366" s="18" t="s">
        <v>244</v>
      </c>
      <c r="BE366" s="225">
        <f>IF(N366="základní",J366,0)</f>
        <v>0</v>
      </c>
      <c r="BF366" s="225">
        <f>IF(N366="snížená",J366,0)</f>
        <v>0</v>
      </c>
      <c r="BG366" s="225">
        <f>IF(N366="zákl. přenesená",J366,0)</f>
        <v>0</v>
      </c>
      <c r="BH366" s="225">
        <f>IF(N366="sníž. přenesená",J366,0)</f>
        <v>0</v>
      </c>
      <c r="BI366" s="225">
        <f>IF(N366="nulová",J366,0)</f>
        <v>0</v>
      </c>
      <c r="BJ366" s="18" t="s">
        <v>80</v>
      </c>
      <c r="BK366" s="225">
        <f>ROUND(I366*H366,2)</f>
        <v>0</v>
      </c>
      <c r="BL366" s="18" t="s">
        <v>264</v>
      </c>
      <c r="BM366" s="224" t="s">
        <v>1453</v>
      </c>
    </row>
    <row r="367" s="2" customFormat="1" ht="24.15" customHeight="1">
      <c r="A367" s="39"/>
      <c r="B367" s="40"/>
      <c r="C367" s="231" t="s">
        <v>1454</v>
      </c>
      <c r="D367" s="231" t="s">
        <v>241</v>
      </c>
      <c r="E367" s="232" t="s">
        <v>1455</v>
      </c>
      <c r="F367" s="233" t="s">
        <v>1456</v>
      </c>
      <c r="G367" s="234" t="s">
        <v>258</v>
      </c>
      <c r="H367" s="235">
        <v>1</v>
      </c>
      <c r="I367" s="236"/>
      <c r="J367" s="237">
        <f>ROUND(I367*H367,2)</f>
        <v>0</v>
      </c>
      <c r="K367" s="233" t="s">
        <v>359</v>
      </c>
      <c r="L367" s="238"/>
      <c r="M367" s="239" t="s">
        <v>19</v>
      </c>
      <c r="N367" s="240" t="s">
        <v>44</v>
      </c>
      <c r="O367" s="85"/>
      <c r="P367" s="222">
        <f>O367*H367</f>
        <v>0</v>
      </c>
      <c r="Q367" s="222">
        <v>0</v>
      </c>
      <c r="R367" s="222">
        <f>Q367*H367</f>
        <v>0</v>
      </c>
      <c r="S367" s="222">
        <v>0</v>
      </c>
      <c r="T367" s="223">
        <f>S367*H367</f>
        <v>0</v>
      </c>
      <c r="U367" s="39"/>
      <c r="V367" s="39"/>
      <c r="W367" s="39"/>
      <c r="X367" s="39"/>
      <c r="Y367" s="39"/>
      <c r="Z367" s="39"/>
      <c r="AA367" s="39"/>
      <c r="AB367" s="39"/>
      <c r="AC367" s="39"/>
      <c r="AD367" s="39"/>
      <c r="AE367" s="39"/>
      <c r="AR367" s="224" t="s">
        <v>440</v>
      </c>
      <c r="AT367" s="224" t="s">
        <v>241</v>
      </c>
      <c r="AU367" s="224" t="s">
        <v>82</v>
      </c>
      <c r="AY367" s="18" t="s">
        <v>244</v>
      </c>
      <c r="BE367" s="225">
        <f>IF(N367="základní",J367,0)</f>
        <v>0</v>
      </c>
      <c r="BF367" s="225">
        <f>IF(N367="snížená",J367,0)</f>
        <v>0</v>
      </c>
      <c r="BG367" s="225">
        <f>IF(N367="zákl. přenesená",J367,0)</f>
        <v>0</v>
      </c>
      <c r="BH367" s="225">
        <f>IF(N367="sníž. přenesená",J367,0)</f>
        <v>0</v>
      </c>
      <c r="BI367" s="225">
        <f>IF(N367="nulová",J367,0)</f>
        <v>0</v>
      </c>
      <c r="BJ367" s="18" t="s">
        <v>80</v>
      </c>
      <c r="BK367" s="225">
        <f>ROUND(I367*H367,2)</f>
        <v>0</v>
      </c>
      <c r="BL367" s="18" t="s">
        <v>440</v>
      </c>
      <c r="BM367" s="224" t="s">
        <v>1457</v>
      </c>
    </row>
    <row r="368" s="2" customFormat="1" ht="24.15" customHeight="1">
      <c r="A368" s="39"/>
      <c r="B368" s="40"/>
      <c r="C368" s="213" t="s">
        <v>1458</v>
      </c>
      <c r="D368" s="213" t="s">
        <v>247</v>
      </c>
      <c r="E368" s="214" t="s">
        <v>1459</v>
      </c>
      <c r="F368" s="215" t="s">
        <v>1460</v>
      </c>
      <c r="G368" s="216" t="s">
        <v>258</v>
      </c>
      <c r="H368" s="217">
        <v>1</v>
      </c>
      <c r="I368" s="218"/>
      <c r="J368" s="219">
        <f>ROUND(I368*H368,2)</f>
        <v>0</v>
      </c>
      <c r="K368" s="215" t="s">
        <v>359</v>
      </c>
      <c r="L368" s="45"/>
      <c r="M368" s="220" t="s">
        <v>19</v>
      </c>
      <c r="N368" s="221" t="s">
        <v>44</v>
      </c>
      <c r="O368" s="85"/>
      <c r="P368" s="222">
        <f>O368*H368</f>
        <v>0</v>
      </c>
      <c r="Q368" s="222">
        <v>0</v>
      </c>
      <c r="R368" s="222">
        <f>Q368*H368</f>
        <v>0</v>
      </c>
      <c r="S368" s="222">
        <v>0</v>
      </c>
      <c r="T368" s="223">
        <f>S368*H368</f>
        <v>0</v>
      </c>
      <c r="U368" s="39"/>
      <c r="V368" s="39"/>
      <c r="W368" s="39"/>
      <c r="X368" s="39"/>
      <c r="Y368" s="39"/>
      <c r="Z368" s="39"/>
      <c r="AA368" s="39"/>
      <c r="AB368" s="39"/>
      <c r="AC368" s="39"/>
      <c r="AD368" s="39"/>
      <c r="AE368" s="39"/>
      <c r="AR368" s="224" t="s">
        <v>264</v>
      </c>
      <c r="AT368" s="224" t="s">
        <v>247</v>
      </c>
      <c r="AU368" s="224" t="s">
        <v>82</v>
      </c>
      <c r="AY368" s="18" t="s">
        <v>244</v>
      </c>
      <c r="BE368" s="225">
        <f>IF(N368="základní",J368,0)</f>
        <v>0</v>
      </c>
      <c r="BF368" s="225">
        <f>IF(N368="snížená",J368,0)</f>
        <v>0</v>
      </c>
      <c r="BG368" s="225">
        <f>IF(N368="zákl. přenesená",J368,0)</f>
        <v>0</v>
      </c>
      <c r="BH368" s="225">
        <f>IF(N368="sníž. přenesená",J368,0)</f>
        <v>0</v>
      </c>
      <c r="BI368" s="225">
        <f>IF(N368="nulová",J368,0)</f>
        <v>0</v>
      </c>
      <c r="BJ368" s="18" t="s">
        <v>80</v>
      </c>
      <c r="BK368" s="225">
        <f>ROUND(I368*H368,2)</f>
        <v>0</v>
      </c>
      <c r="BL368" s="18" t="s">
        <v>264</v>
      </c>
      <c r="BM368" s="224" t="s">
        <v>1461</v>
      </c>
    </row>
    <row r="369" s="2" customFormat="1" ht="24.15" customHeight="1">
      <c r="A369" s="39"/>
      <c r="B369" s="40"/>
      <c r="C369" s="231" t="s">
        <v>1462</v>
      </c>
      <c r="D369" s="231" t="s">
        <v>241</v>
      </c>
      <c r="E369" s="232" t="s">
        <v>1463</v>
      </c>
      <c r="F369" s="233" t="s">
        <v>1464</v>
      </c>
      <c r="G369" s="234" t="s">
        <v>1465</v>
      </c>
      <c r="H369" s="235">
        <v>1</v>
      </c>
      <c r="I369" s="236"/>
      <c r="J369" s="237">
        <f>ROUND(I369*H369,2)</f>
        <v>0</v>
      </c>
      <c r="K369" s="233" t="s">
        <v>359</v>
      </c>
      <c r="L369" s="238"/>
      <c r="M369" s="239" t="s">
        <v>19</v>
      </c>
      <c r="N369" s="240" t="s">
        <v>44</v>
      </c>
      <c r="O369" s="85"/>
      <c r="P369" s="222">
        <f>O369*H369</f>
        <v>0</v>
      </c>
      <c r="Q369" s="222">
        <v>0</v>
      </c>
      <c r="R369" s="222">
        <f>Q369*H369</f>
        <v>0</v>
      </c>
      <c r="S369" s="222">
        <v>0</v>
      </c>
      <c r="T369" s="223">
        <f>S369*H369</f>
        <v>0</v>
      </c>
      <c r="U369" s="39"/>
      <c r="V369" s="39"/>
      <c r="W369" s="39"/>
      <c r="X369" s="39"/>
      <c r="Y369" s="39"/>
      <c r="Z369" s="39"/>
      <c r="AA369" s="39"/>
      <c r="AB369" s="39"/>
      <c r="AC369" s="39"/>
      <c r="AD369" s="39"/>
      <c r="AE369" s="39"/>
      <c r="AR369" s="224" t="s">
        <v>440</v>
      </c>
      <c r="AT369" s="224" t="s">
        <v>241</v>
      </c>
      <c r="AU369" s="224" t="s">
        <v>82</v>
      </c>
      <c r="AY369" s="18" t="s">
        <v>244</v>
      </c>
      <c r="BE369" s="225">
        <f>IF(N369="základní",J369,0)</f>
        <v>0</v>
      </c>
      <c r="BF369" s="225">
        <f>IF(N369="snížená",J369,0)</f>
        <v>0</v>
      </c>
      <c r="BG369" s="225">
        <f>IF(N369="zákl. přenesená",J369,0)</f>
        <v>0</v>
      </c>
      <c r="BH369" s="225">
        <f>IF(N369="sníž. přenesená",J369,0)</f>
        <v>0</v>
      </c>
      <c r="BI369" s="225">
        <f>IF(N369="nulová",J369,0)</f>
        <v>0</v>
      </c>
      <c r="BJ369" s="18" t="s">
        <v>80</v>
      </c>
      <c r="BK369" s="225">
        <f>ROUND(I369*H369,2)</f>
        <v>0</v>
      </c>
      <c r="BL369" s="18" t="s">
        <v>440</v>
      </c>
      <c r="BM369" s="224" t="s">
        <v>1466</v>
      </c>
    </row>
    <row r="370" s="2" customFormat="1" ht="24.15" customHeight="1">
      <c r="A370" s="39"/>
      <c r="B370" s="40"/>
      <c r="C370" s="213" t="s">
        <v>1467</v>
      </c>
      <c r="D370" s="213" t="s">
        <v>247</v>
      </c>
      <c r="E370" s="214" t="s">
        <v>1468</v>
      </c>
      <c r="F370" s="215" t="s">
        <v>1469</v>
      </c>
      <c r="G370" s="216" t="s">
        <v>258</v>
      </c>
      <c r="H370" s="217">
        <v>1</v>
      </c>
      <c r="I370" s="218"/>
      <c r="J370" s="219">
        <f>ROUND(I370*H370,2)</f>
        <v>0</v>
      </c>
      <c r="K370" s="215" t="s">
        <v>359</v>
      </c>
      <c r="L370" s="45"/>
      <c r="M370" s="220" t="s">
        <v>19</v>
      </c>
      <c r="N370" s="221" t="s">
        <v>44</v>
      </c>
      <c r="O370" s="85"/>
      <c r="P370" s="222">
        <f>O370*H370</f>
        <v>0</v>
      </c>
      <c r="Q370" s="222">
        <v>0</v>
      </c>
      <c r="R370" s="222">
        <f>Q370*H370</f>
        <v>0</v>
      </c>
      <c r="S370" s="222">
        <v>0</v>
      </c>
      <c r="T370" s="223">
        <f>S370*H370</f>
        <v>0</v>
      </c>
      <c r="U370" s="39"/>
      <c r="V370" s="39"/>
      <c r="W370" s="39"/>
      <c r="X370" s="39"/>
      <c r="Y370" s="39"/>
      <c r="Z370" s="39"/>
      <c r="AA370" s="39"/>
      <c r="AB370" s="39"/>
      <c r="AC370" s="39"/>
      <c r="AD370" s="39"/>
      <c r="AE370" s="39"/>
      <c r="AR370" s="224" t="s">
        <v>264</v>
      </c>
      <c r="AT370" s="224" t="s">
        <v>247</v>
      </c>
      <c r="AU370" s="224" t="s">
        <v>82</v>
      </c>
      <c r="AY370" s="18" t="s">
        <v>244</v>
      </c>
      <c r="BE370" s="225">
        <f>IF(N370="základní",J370,0)</f>
        <v>0</v>
      </c>
      <c r="BF370" s="225">
        <f>IF(N370="snížená",J370,0)</f>
        <v>0</v>
      </c>
      <c r="BG370" s="225">
        <f>IF(N370="zákl. přenesená",J370,0)</f>
        <v>0</v>
      </c>
      <c r="BH370" s="225">
        <f>IF(N370="sníž. přenesená",J370,0)</f>
        <v>0</v>
      </c>
      <c r="BI370" s="225">
        <f>IF(N370="nulová",J370,0)</f>
        <v>0</v>
      </c>
      <c r="BJ370" s="18" t="s">
        <v>80</v>
      </c>
      <c r="BK370" s="225">
        <f>ROUND(I370*H370,2)</f>
        <v>0</v>
      </c>
      <c r="BL370" s="18" t="s">
        <v>264</v>
      </c>
      <c r="BM370" s="224" t="s">
        <v>1470</v>
      </c>
    </row>
    <row r="371" s="2" customFormat="1" ht="16.5" customHeight="1">
      <c r="A371" s="39"/>
      <c r="B371" s="40"/>
      <c r="C371" s="231" t="s">
        <v>1471</v>
      </c>
      <c r="D371" s="231" t="s">
        <v>241</v>
      </c>
      <c r="E371" s="232" t="s">
        <v>1472</v>
      </c>
      <c r="F371" s="233" t="s">
        <v>1473</v>
      </c>
      <c r="G371" s="234" t="s">
        <v>258</v>
      </c>
      <c r="H371" s="235">
        <v>1</v>
      </c>
      <c r="I371" s="236"/>
      <c r="J371" s="237">
        <f>ROUND(I371*H371,2)</f>
        <v>0</v>
      </c>
      <c r="K371" s="233" t="s">
        <v>359</v>
      </c>
      <c r="L371" s="238"/>
      <c r="M371" s="239" t="s">
        <v>19</v>
      </c>
      <c r="N371" s="240" t="s">
        <v>44</v>
      </c>
      <c r="O371" s="85"/>
      <c r="P371" s="222">
        <f>O371*H371</f>
        <v>0</v>
      </c>
      <c r="Q371" s="222">
        <v>0</v>
      </c>
      <c r="R371" s="222">
        <f>Q371*H371</f>
        <v>0</v>
      </c>
      <c r="S371" s="222">
        <v>0</v>
      </c>
      <c r="T371" s="223">
        <f>S371*H371</f>
        <v>0</v>
      </c>
      <c r="U371" s="39"/>
      <c r="V371" s="39"/>
      <c r="W371" s="39"/>
      <c r="X371" s="39"/>
      <c r="Y371" s="39"/>
      <c r="Z371" s="39"/>
      <c r="AA371" s="39"/>
      <c r="AB371" s="39"/>
      <c r="AC371" s="39"/>
      <c r="AD371" s="39"/>
      <c r="AE371" s="39"/>
      <c r="AR371" s="224" t="s">
        <v>440</v>
      </c>
      <c r="AT371" s="224" t="s">
        <v>241</v>
      </c>
      <c r="AU371" s="224" t="s">
        <v>82</v>
      </c>
      <c r="AY371" s="18" t="s">
        <v>244</v>
      </c>
      <c r="BE371" s="225">
        <f>IF(N371="základní",J371,0)</f>
        <v>0</v>
      </c>
      <c r="BF371" s="225">
        <f>IF(N371="snížená",J371,0)</f>
        <v>0</v>
      </c>
      <c r="BG371" s="225">
        <f>IF(N371="zákl. přenesená",J371,0)</f>
        <v>0</v>
      </c>
      <c r="BH371" s="225">
        <f>IF(N371="sníž. přenesená",J371,0)</f>
        <v>0</v>
      </c>
      <c r="BI371" s="225">
        <f>IF(N371="nulová",J371,0)</f>
        <v>0</v>
      </c>
      <c r="BJ371" s="18" t="s">
        <v>80</v>
      </c>
      <c r="BK371" s="225">
        <f>ROUND(I371*H371,2)</f>
        <v>0</v>
      </c>
      <c r="BL371" s="18" t="s">
        <v>440</v>
      </c>
      <c r="BM371" s="224" t="s">
        <v>1474</v>
      </c>
    </row>
    <row r="372" s="2" customFormat="1" ht="16.5" customHeight="1">
      <c r="A372" s="39"/>
      <c r="B372" s="40"/>
      <c r="C372" s="213" t="s">
        <v>1475</v>
      </c>
      <c r="D372" s="213" t="s">
        <v>247</v>
      </c>
      <c r="E372" s="214" t="s">
        <v>1476</v>
      </c>
      <c r="F372" s="215" t="s">
        <v>1477</v>
      </c>
      <c r="G372" s="216" t="s">
        <v>258</v>
      </c>
      <c r="H372" s="217">
        <v>1</v>
      </c>
      <c r="I372" s="218"/>
      <c r="J372" s="219">
        <f>ROUND(I372*H372,2)</f>
        <v>0</v>
      </c>
      <c r="K372" s="215" t="s">
        <v>359</v>
      </c>
      <c r="L372" s="45"/>
      <c r="M372" s="220" t="s">
        <v>19</v>
      </c>
      <c r="N372" s="221" t="s">
        <v>44</v>
      </c>
      <c r="O372" s="85"/>
      <c r="P372" s="222">
        <f>O372*H372</f>
        <v>0</v>
      </c>
      <c r="Q372" s="222">
        <v>0</v>
      </c>
      <c r="R372" s="222">
        <f>Q372*H372</f>
        <v>0</v>
      </c>
      <c r="S372" s="222">
        <v>0</v>
      </c>
      <c r="T372" s="223">
        <f>S372*H372</f>
        <v>0</v>
      </c>
      <c r="U372" s="39"/>
      <c r="V372" s="39"/>
      <c r="W372" s="39"/>
      <c r="X372" s="39"/>
      <c r="Y372" s="39"/>
      <c r="Z372" s="39"/>
      <c r="AA372" s="39"/>
      <c r="AB372" s="39"/>
      <c r="AC372" s="39"/>
      <c r="AD372" s="39"/>
      <c r="AE372" s="39"/>
      <c r="AR372" s="224" t="s">
        <v>264</v>
      </c>
      <c r="AT372" s="224" t="s">
        <v>247</v>
      </c>
      <c r="AU372" s="224" t="s">
        <v>82</v>
      </c>
      <c r="AY372" s="18" t="s">
        <v>244</v>
      </c>
      <c r="BE372" s="225">
        <f>IF(N372="základní",J372,0)</f>
        <v>0</v>
      </c>
      <c r="BF372" s="225">
        <f>IF(N372="snížená",J372,0)</f>
        <v>0</v>
      </c>
      <c r="BG372" s="225">
        <f>IF(N372="zákl. přenesená",J372,0)</f>
        <v>0</v>
      </c>
      <c r="BH372" s="225">
        <f>IF(N372="sníž. přenesená",J372,0)</f>
        <v>0</v>
      </c>
      <c r="BI372" s="225">
        <f>IF(N372="nulová",J372,0)</f>
        <v>0</v>
      </c>
      <c r="BJ372" s="18" t="s">
        <v>80</v>
      </c>
      <c r="BK372" s="225">
        <f>ROUND(I372*H372,2)</f>
        <v>0</v>
      </c>
      <c r="BL372" s="18" t="s">
        <v>264</v>
      </c>
      <c r="BM372" s="224" t="s">
        <v>1478</v>
      </c>
    </row>
    <row r="373" s="2" customFormat="1" ht="16.5" customHeight="1">
      <c r="A373" s="39"/>
      <c r="B373" s="40"/>
      <c r="C373" s="213" t="s">
        <v>1479</v>
      </c>
      <c r="D373" s="213" t="s">
        <v>247</v>
      </c>
      <c r="E373" s="214" t="s">
        <v>1480</v>
      </c>
      <c r="F373" s="215" t="s">
        <v>1481</v>
      </c>
      <c r="G373" s="216" t="s">
        <v>258</v>
      </c>
      <c r="H373" s="217">
        <v>1</v>
      </c>
      <c r="I373" s="218"/>
      <c r="J373" s="219">
        <f>ROUND(I373*H373,2)</f>
        <v>0</v>
      </c>
      <c r="K373" s="215" t="s">
        <v>359</v>
      </c>
      <c r="L373" s="45"/>
      <c r="M373" s="220" t="s">
        <v>19</v>
      </c>
      <c r="N373" s="221" t="s">
        <v>44</v>
      </c>
      <c r="O373" s="85"/>
      <c r="P373" s="222">
        <f>O373*H373</f>
        <v>0</v>
      </c>
      <c r="Q373" s="222">
        <v>0</v>
      </c>
      <c r="R373" s="222">
        <f>Q373*H373</f>
        <v>0</v>
      </c>
      <c r="S373" s="222">
        <v>0</v>
      </c>
      <c r="T373" s="223">
        <f>S373*H373</f>
        <v>0</v>
      </c>
      <c r="U373" s="39"/>
      <c r="V373" s="39"/>
      <c r="W373" s="39"/>
      <c r="X373" s="39"/>
      <c r="Y373" s="39"/>
      <c r="Z373" s="39"/>
      <c r="AA373" s="39"/>
      <c r="AB373" s="39"/>
      <c r="AC373" s="39"/>
      <c r="AD373" s="39"/>
      <c r="AE373" s="39"/>
      <c r="AR373" s="224" t="s">
        <v>264</v>
      </c>
      <c r="AT373" s="224" t="s">
        <v>247</v>
      </c>
      <c r="AU373" s="224" t="s">
        <v>82</v>
      </c>
      <c r="AY373" s="18" t="s">
        <v>244</v>
      </c>
      <c r="BE373" s="225">
        <f>IF(N373="základní",J373,0)</f>
        <v>0</v>
      </c>
      <c r="BF373" s="225">
        <f>IF(N373="snížená",J373,0)</f>
        <v>0</v>
      </c>
      <c r="BG373" s="225">
        <f>IF(N373="zákl. přenesená",J373,0)</f>
        <v>0</v>
      </c>
      <c r="BH373" s="225">
        <f>IF(N373="sníž. přenesená",J373,0)</f>
        <v>0</v>
      </c>
      <c r="BI373" s="225">
        <f>IF(N373="nulová",J373,0)</f>
        <v>0</v>
      </c>
      <c r="BJ373" s="18" t="s">
        <v>80</v>
      </c>
      <c r="BK373" s="225">
        <f>ROUND(I373*H373,2)</f>
        <v>0</v>
      </c>
      <c r="BL373" s="18" t="s">
        <v>264</v>
      </c>
      <c r="BM373" s="224" t="s">
        <v>1482</v>
      </c>
    </row>
    <row r="374" s="2" customFormat="1" ht="16.5" customHeight="1">
      <c r="A374" s="39"/>
      <c r="B374" s="40"/>
      <c r="C374" s="231" t="s">
        <v>1483</v>
      </c>
      <c r="D374" s="231" t="s">
        <v>241</v>
      </c>
      <c r="E374" s="232" t="s">
        <v>1484</v>
      </c>
      <c r="F374" s="233" t="s">
        <v>1485</v>
      </c>
      <c r="G374" s="234" t="s">
        <v>258</v>
      </c>
      <c r="H374" s="235">
        <v>2</v>
      </c>
      <c r="I374" s="236"/>
      <c r="J374" s="237">
        <f>ROUND(I374*H374,2)</f>
        <v>0</v>
      </c>
      <c r="K374" s="233" t="s">
        <v>359</v>
      </c>
      <c r="L374" s="238"/>
      <c r="M374" s="239" t="s">
        <v>19</v>
      </c>
      <c r="N374" s="240" t="s">
        <v>44</v>
      </c>
      <c r="O374" s="85"/>
      <c r="P374" s="222">
        <f>O374*H374</f>
        <v>0</v>
      </c>
      <c r="Q374" s="222">
        <v>0</v>
      </c>
      <c r="R374" s="222">
        <f>Q374*H374</f>
        <v>0</v>
      </c>
      <c r="S374" s="222">
        <v>0</v>
      </c>
      <c r="T374" s="223">
        <f>S374*H374</f>
        <v>0</v>
      </c>
      <c r="U374" s="39"/>
      <c r="V374" s="39"/>
      <c r="W374" s="39"/>
      <c r="X374" s="39"/>
      <c r="Y374" s="39"/>
      <c r="Z374" s="39"/>
      <c r="AA374" s="39"/>
      <c r="AB374" s="39"/>
      <c r="AC374" s="39"/>
      <c r="AD374" s="39"/>
      <c r="AE374" s="39"/>
      <c r="AR374" s="224" t="s">
        <v>364</v>
      </c>
      <c r="AT374" s="224" t="s">
        <v>241</v>
      </c>
      <c r="AU374" s="224" t="s">
        <v>82</v>
      </c>
      <c r="AY374" s="18" t="s">
        <v>244</v>
      </c>
      <c r="BE374" s="225">
        <f>IF(N374="základní",J374,0)</f>
        <v>0</v>
      </c>
      <c r="BF374" s="225">
        <f>IF(N374="snížená",J374,0)</f>
        <v>0</v>
      </c>
      <c r="BG374" s="225">
        <f>IF(N374="zákl. přenesená",J374,0)</f>
        <v>0</v>
      </c>
      <c r="BH374" s="225">
        <f>IF(N374="sníž. přenesená",J374,0)</f>
        <v>0</v>
      </c>
      <c r="BI374" s="225">
        <f>IF(N374="nulová",J374,0)</f>
        <v>0</v>
      </c>
      <c r="BJ374" s="18" t="s">
        <v>80</v>
      </c>
      <c r="BK374" s="225">
        <f>ROUND(I374*H374,2)</f>
        <v>0</v>
      </c>
      <c r="BL374" s="18" t="s">
        <v>279</v>
      </c>
      <c r="BM374" s="224" t="s">
        <v>1486</v>
      </c>
    </row>
    <row r="375" s="13" customFormat="1">
      <c r="A375" s="13"/>
      <c r="B375" s="243"/>
      <c r="C375" s="244"/>
      <c r="D375" s="241" t="s">
        <v>284</v>
      </c>
      <c r="E375" s="245" t="s">
        <v>19</v>
      </c>
      <c r="F375" s="246" t="s">
        <v>1487</v>
      </c>
      <c r="G375" s="244"/>
      <c r="H375" s="245" t="s">
        <v>19</v>
      </c>
      <c r="I375" s="247"/>
      <c r="J375" s="244"/>
      <c r="K375" s="244"/>
      <c r="L375" s="248"/>
      <c r="M375" s="249"/>
      <c r="N375" s="250"/>
      <c r="O375" s="250"/>
      <c r="P375" s="250"/>
      <c r="Q375" s="250"/>
      <c r="R375" s="250"/>
      <c r="S375" s="250"/>
      <c r="T375" s="251"/>
      <c r="U375" s="13"/>
      <c r="V375" s="13"/>
      <c r="W375" s="13"/>
      <c r="X375" s="13"/>
      <c r="Y375" s="13"/>
      <c r="Z375" s="13"/>
      <c r="AA375" s="13"/>
      <c r="AB375" s="13"/>
      <c r="AC375" s="13"/>
      <c r="AD375" s="13"/>
      <c r="AE375" s="13"/>
      <c r="AT375" s="252" t="s">
        <v>284</v>
      </c>
      <c r="AU375" s="252" t="s">
        <v>82</v>
      </c>
      <c r="AV375" s="13" t="s">
        <v>80</v>
      </c>
      <c r="AW375" s="13" t="s">
        <v>34</v>
      </c>
      <c r="AX375" s="13" t="s">
        <v>73</v>
      </c>
      <c r="AY375" s="252" t="s">
        <v>244</v>
      </c>
    </row>
    <row r="376" s="14" customFormat="1">
      <c r="A376" s="14"/>
      <c r="B376" s="253"/>
      <c r="C376" s="254"/>
      <c r="D376" s="241" t="s">
        <v>284</v>
      </c>
      <c r="E376" s="255" t="s">
        <v>19</v>
      </c>
      <c r="F376" s="256" t="s">
        <v>80</v>
      </c>
      <c r="G376" s="254"/>
      <c r="H376" s="257">
        <v>1</v>
      </c>
      <c r="I376" s="258"/>
      <c r="J376" s="254"/>
      <c r="K376" s="254"/>
      <c r="L376" s="259"/>
      <c r="M376" s="260"/>
      <c r="N376" s="261"/>
      <c r="O376" s="261"/>
      <c r="P376" s="261"/>
      <c r="Q376" s="261"/>
      <c r="R376" s="261"/>
      <c r="S376" s="261"/>
      <c r="T376" s="262"/>
      <c r="U376" s="14"/>
      <c r="V376" s="14"/>
      <c r="W376" s="14"/>
      <c r="X376" s="14"/>
      <c r="Y376" s="14"/>
      <c r="Z376" s="14"/>
      <c r="AA376" s="14"/>
      <c r="AB376" s="14"/>
      <c r="AC376" s="14"/>
      <c r="AD376" s="14"/>
      <c r="AE376" s="14"/>
      <c r="AT376" s="263" t="s">
        <v>284</v>
      </c>
      <c r="AU376" s="263" t="s">
        <v>82</v>
      </c>
      <c r="AV376" s="14" t="s">
        <v>82</v>
      </c>
      <c r="AW376" s="14" t="s">
        <v>34</v>
      </c>
      <c r="AX376" s="14" t="s">
        <v>73</v>
      </c>
      <c r="AY376" s="263" t="s">
        <v>244</v>
      </c>
    </row>
    <row r="377" s="13" customFormat="1">
      <c r="A377" s="13"/>
      <c r="B377" s="243"/>
      <c r="C377" s="244"/>
      <c r="D377" s="241" t="s">
        <v>284</v>
      </c>
      <c r="E377" s="245" t="s">
        <v>19</v>
      </c>
      <c r="F377" s="246" t="s">
        <v>1488</v>
      </c>
      <c r="G377" s="244"/>
      <c r="H377" s="245" t="s">
        <v>19</v>
      </c>
      <c r="I377" s="247"/>
      <c r="J377" s="244"/>
      <c r="K377" s="244"/>
      <c r="L377" s="248"/>
      <c r="M377" s="249"/>
      <c r="N377" s="250"/>
      <c r="O377" s="250"/>
      <c r="P377" s="250"/>
      <c r="Q377" s="250"/>
      <c r="R377" s="250"/>
      <c r="S377" s="250"/>
      <c r="T377" s="251"/>
      <c r="U377" s="13"/>
      <c r="V377" s="13"/>
      <c r="W377" s="13"/>
      <c r="X377" s="13"/>
      <c r="Y377" s="13"/>
      <c r="Z377" s="13"/>
      <c r="AA377" s="13"/>
      <c r="AB377" s="13"/>
      <c r="AC377" s="13"/>
      <c r="AD377" s="13"/>
      <c r="AE377" s="13"/>
      <c r="AT377" s="252" t="s">
        <v>284</v>
      </c>
      <c r="AU377" s="252" t="s">
        <v>82</v>
      </c>
      <c r="AV377" s="13" t="s">
        <v>80</v>
      </c>
      <c r="AW377" s="13" t="s">
        <v>34</v>
      </c>
      <c r="AX377" s="13" t="s">
        <v>73</v>
      </c>
      <c r="AY377" s="252" t="s">
        <v>244</v>
      </c>
    </row>
    <row r="378" s="14" customFormat="1">
      <c r="A378" s="14"/>
      <c r="B378" s="253"/>
      <c r="C378" s="254"/>
      <c r="D378" s="241" t="s">
        <v>284</v>
      </c>
      <c r="E378" s="255" t="s">
        <v>19</v>
      </c>
      <c r="F378" s="256" t="s">
        <v>80</v>
      </c>
      <c r="G378" s="254"/>
      <c r="H378" s="257">
        <v>1</v>
      </c>
      <c r="I378" s="258"/>
      <c r="J378" s="254"/>
      <c r="K378" s="254"/>
      <c r="L378" s="259"/>
      <c r="M378" s="260"/>
      <c r="N378" s="261"/>
      <c r="O378" s="261"/>
      <c r="P378" s="261"/>
      <c r="Q378" s="261"/>
      <c r="R378" s="261"/>
      <c r="S378" s="261"/>
      <c r="T378" s="262"/>
      <c r="U378" s="14"/>
      <c r="V378" s="14"/>
      <c r="W378" s="14"/>
      <c r="X378" s="14"/>
      <c r="Y378" s="14"/>
      <c r="Z378" s="14"/>
      <c r="AA378" s="14"/>
      <c r="AB378" s="14"/>
      <c r="AC378" s="14"/>
      <c r="AD378" s="14"/>
      <c r="AE378" s="14"/>
      <c r="AT378" s="263" t="s">
        <v>284</v>
      </c>
      <c r="AU378" s="263" t="s">
        <v>82</v>
      </c>
      <c r="AV378" s="14" t="s">
        <v>82</v>
      </c>
      <c r="AW378" s="14" t="s">
        <v>34</v>
      </c>
      <c r="AX378" s="14" t="s">
        <v>73</v>
      </c>
      <c r="AY378" s="263" t="s">
        <v>244</v>
      </c>
    </row>
    <row r="379" s="15" customFormat="1">
      <c r="A379" s="15"/>
      <c r="B379" s="264"/>
      <c r="C379" s="265"/>
      <c r="D379" s="241" t="s">
        <v>284</v>
      </c>
      <c r="E379" s="266" t="s">
        <v>19</v>
      </c>
      <c r="F379" s="267" t="s">
        <v>287</v>
      </c>
      <c r="G379" s="265"/>
      <c r="H379" s="268">
        <v>2</v>
      </c>
      <c r="I379" s="269"/>
      <c r="J379" s="265"/>
      <c r="K379" s="265"/>
      <c r="L379" s="270"/>
      <c r="M379" s="271"/>
      <c r="N379" s="272"/>
      <c r="O379" s="272"/>
      <c r="P379" s="272"/>
      <c r="Q379" s="272"/>
      <c r="R379" s="272"/>
      <c r="S379" s="272"/>
      <c r="T379" s="273"/>
      <c r="U379" s="15"/>
      <c r="V379" s="15"/>
      <c r="W379" s="15"/>
      <c r="X379" s="15"/>
      <c r="Y379" s="15"/>
      <c r="Z379" s="15"/>
      <c r="AA379" s="15"/>
      <c r="AB379" s="15"/>
      <c r="AC379" s="15"/>
      <c r="AD379" s="15"/>
      <c r="AE379" s="15"/>
      <c r="AT379" s="274" t="s">
        <v>284</v>
      </c>
      <c r="AU379" s="274" t="s">
        <v>82</v>
      </c>
      <c r="AV379" s="15" t="s">
        <v>264</v>
      </c>
      <c r="AW379" s="15" t="s">
        <v>34</v>
      </c>
      <c r="AX379" s="15" t="s">
        <v>80</v>
      </c>
      <c r="AY379" s="274" t="s">
        <v>244</v>
      </c>
    </row>
    <row r="380" s="12" customFormat="1" ht="22.8" customHeight="1">
      <c r="A380" s="12"/>
      <c r="B380" s="197"/>
      <c r="C380" s="198"/>
      <c r="D380" s="199" t="s">
        <v>72</v>
      </c>
      <c r="E380" s="211" t="s">
        <v>1489</v>
      </c>
      <c r="F380" s="211" t="s">
        <v>1490</v>
      </c>
      <c r="G380" s="198"/>
      <c r="H380" s="198"/>
      <c r="I380" s="201"/>
      <c r="J380" s="212">
        <f>BK380</f>
        <v>0</v>
      </c>
      <c r="K380" s="198"/>
      <c r="L380" s="203"/>
      <c r="M380" s="204"/>
      <c r="N380" s="205"/>
      <c r="O380" s="205"/>
      <c r="P380" s="206">
        <f>SUM(P381:P432)</f>
        <v>0</v>
      </c>
      <c r="Q380" s="205"/>
      <c r="R380" s="206">
        <f>SUM(R381:R432)</f>
        <v>0</v>
      </c>
      <c r="S380" s="205"/>
      <c r="T380" s="207">
        <f>SUM(T381:T432)</f>
        <v>0</v>
      </c>
      <c r="U380" s="12"/>
      <c r="V380" s="12"/>
      <c r="W380" s="12"/>
      <c r="X380" s="12"/>
      <c r="Y380" s="12"/>
      <c r="Z380" s="12"/>
      <c r="AA380" s="12"/>
      <c r="AB380" s="12"/>
      <c r="AC380" s="12"/>
      <c r="AD380" s="12"/>
      <c r="AE380" s="12"/>
      <c r="AR380" s="208" t="s">
        <v>80</v>
      </c>
      <c r="AT380" s="209" t="s">
        <v>72</v>
      </c>
      <c r="AU380" s="209" t="s">
        <v>80</v>
      </c>
      <c r="AY380" s="208" t="s">
        <v>244</v>
      </c>
      <c r="BK380" s="210">
        <f>SUM(BK381:BK432)</f>
        <v>0</v>
      </c>
    </row>
    <row r="381" s="2" customFormat="1" ht="16.5" customHeight="1">
      <c r="A381" s="39"/>
      <c r="B381" s="40"/>
      <c r="C381" s="231" t="s">
        <v>1491</v>
      </c>
      <c r="D381" s="231" t="s">
        <v>241</v>
      </c>
      <c r="E381" s="232" t="s">
        <v>1492</v>
      </c>
      <c r="F381" s="233" t="s">
        <v>1493</v>
      </c>
      <c r="G381" s="234" t="s">
        <v>363</v>
      </c>
      <c r="H381" s="235">
        <v>1</v>
      </c>
      <c r="I381" s="236"/>
      <c r="J381" s="237">
        <f>ROUND(I381*H381,2)</f>
        <v>0</v>
      </c>
      <c r="K381" s="233" t="s">
        <v>359</v>
      </c>
      <c r="L381" s="238"/>
      <c r="M381" s="239" t="s">
        <v>19</v>
      </c>
      <c r="N381" s="240" t="s">
        <v>44</v>
      </c>
      <c r="O381" s="85"/>
      <c r="P381" s="222">
        <f>O381*H381</f>
        <v>0</v>
      </c>
      <c r="Q381" s="222">
        <v>0</v>
      </c>
      <c r="R381" s="222">
        <f>Q381*H381</f>
        <v>0</v>
      </c>
      <c r="S381" s="222">
        <v>0</v>
      </c>
      <c r="T381" s="223">
        <f>S381*H381</f>
        <v>0</v>
      </c>
      <c r="U381" s="39"/>
      <c r="V381" s="39"/>
      <c r="W381" s="39"/>
      <c r="X381" s="39"/>
      <c r="Y381" s="39"/>
      <c r="Z381" s="39"/>
      <c r="AA381" s="39"/>
      <c r="AB381" s="39"/>
      <c r="AC381" s="39"/>
      <c r="AD381" s="39"/>
      <c r="AE381" s="39"/>
      <c r="AR381" s="224" t="s">
        <v>440</v>
      </c>
      <c r="AT381" s="224" t="s">
        <v>241</v>
      </c>
      <c r="AU381" s="224" t="s">
        <v>82</v>
      </c>
      <c r="AY381" s="18" t="s">
        <v>244</v>
      </c>
      <c r="BE381" s="225">
        <f>IF(N381="základní",J381,0)</f>
        <v>0</v>
      </c>
      <c r="BF381" s="225">
        <f>IF(N381="snížená",J381,0)</f>
        <v>0</v>
      </c>
      <c r="BG381" s="225">
        <f>IF(N381="zákl. přenesená",J381,0)</f>
        <v>0</v>
      </c>
      <c r="BH381" s="225">
        <f>IF(N381="sníž. přenesená",J381,0)</f>
        <v>0</v>
      </c>
      <c r="BI381" s="225">
        <f>IF(N381="nulová",J381,0)</f>
        <v>0</v>
      </c>
      <c r="BJ381" s="18" t="s">
        <v>80</v>
      </c>
      <c r="BK381" s="225">
        <f>ROUND(I381*H381,2)</f>
        <v>0</v>
      </c>
      <c r="BL381" s="18" t="s">
        <v>440</v>
      </c>
      <c r="BM381" s="224" t="s">
        <v>1494</v>
      </c>
    </row>
    <row r="382" s="2" customFormat="1" ht="16.5" customHeight="1">
      <c r="A382" s="39"/>
      <c r="B382" s="40"/>
      <c r="C382" s="231" t="s">
        <v>1495</v>
      </c>
      <c r="D382" s="231" t="s">
        <v>241</v>
      </c>
      <c r="E382" s="232" t="s">
        <v>1496</v>
      </c>
      <c r="F382" s="233" t="s">
        <v>1497</v>
      </c>
      <c r="G382" s="234" t="s">
        <v>516</v>
      </c>
      <c r="H382" s="235">
        <v>2</v>
      </c>
      <c r="I382" s="236"/>
      <c r="J382" s="237">
        <f>ROUND(I382*H382,2)</f>
        <v>0</v>
      </c>
      <c r="K382" s="233" t="s">
        <v>19</v>
      </c>
      <c r="L382" s="238"/>
      <c r="M382" s="239" t="s">
        <v>19</v>
      </c>
      <c r="N382" s="240" t="s">
        <v>44</v>
      </c>
      <c r="O382" s="85"/>
      <c r="P382" s="222">
        <f>O382*H382</f>
        <v>0</v>
      </c>
      <c r="Q382" s="222">
        <v>0</v>
      </c>
      <c r="R382" s="222">
        <f>Q382*H382</f>
        <v>0</v>
      </c>
      <c r="S382" s="222">
        <v>0</v>
      </c>
      <c r="T382" s="223">
        <f>S382*H382</f>
        <v>0</v>
      </c>
      <c r="U382" s="39"/>
      <c r="V382" s="39"/>
      <c r="W382" s="39"/>
      <c r="X382" s="39"/>
      <c r="Y382" s="39"/>
      <c r="Z382" s="39"/>
      <c r="AA382" s="39"/>
      <c r="AB382" s="39"/>
      <c r="AC382" s="39"/>
      <c r="AD382" s="39"/>
      <c r="AE382" s="39"/>
      <c r="AR382" s="224" t="s">
        <v>440</v>
      </c>
      <c r="AT382" s="224" t="s">
        <v>241</v>
      </c>
      <c r="AU382" s="224" t="s">
        <v>82</v>
      </c>
      <c r="AY382" s="18" t="s">
        <v>244</v>
      </c>
      <c r="BE382" s="225">
        <f>IF(N382="základní",J382,0)</f>
        <v>0</v>
      </c>
      <c r="BF382" s="225">
        <f>IF(N382="snížená",J382,0)</f>
        <v>0</v>
      </c>
      <c r="BG382" s="225">
        <f>IF(N382="zákl. přenesená",J382,0)</f>
        <v>0</v>
      </c>
      <c r="BH382" s="225">
        <f>IF(N382="sníž. přenesená",J382,0)</f>
        <v>0</v>
      </c>
      <c r="BI382" s="225">
        <f>IF(N382="nulová",J382,0)</f>
        <v>0</v>
      </c>
      <c r="BJ382" s="18" t="s">
        <v>80</v>
      </c>
      <c r="BK382" s="225">
        <f>ROUND(I382*H382,2)</f>
        <v>0</v>
      </c>
      <c r="BL382" s="18" t="s">
        <v>440</v>
      </c>
      <c r="BM382" s="224" t="s">
        <v>1498</v>
      </c>
    </row>
    <row r="383" s="2" customFormat="1" ht="16.5" customHeight="1">
      <c r="A383" s="39"/>
      <c r="B383" s="40"/>
      <c r="C383" s="213" t="s">
        <v>1499</v>
      </c>
      <c r="D383" s="213" t="s">
        <v>247</v>
      </c>
      <c r="E383" s="214" t="s">
        <v>1500</v>
      </c>
      <c r="F383" s="215" t="s">
        <v>1501</v>
      </c>
      <c r="G383" s="216" t="s">
        <v>516</v>
      </c>
      <c r="H383" s="217">
        <v>2</v>
      </c>
      <c r="I383" s="218"/>
      <c r="J383" s="219">
        <f>ROUND(I383*H383,2)</f>
        <v>0</v>
      </c>
      <c r="K383" s="215" t="s">
        <v>19</v>
      </c>
      <c r="L383" s="45"/>
      <c r="M383" s="220" t="s">
        <v>19</v>
      </c>
      <c r="N383" s="221" t="s">
        <v>44</v>
      </c>
      <c r="O383" s="85"/>
      <c r="P383" s="222">
        <f>O383*H383</f>
        <v>0</v>
      </c>
      <c r="Q383" s="222">
        <v>0</v>
      </c>
      <c r="R383" s="222">
        <f>Q383*H383</f>
        <v>0</v>
      </c>
      <c r="S383" s="222">
        <v>0</v>
      </c>
      <c r="T383" s="223">
        <f>S383*H383</f>
        <v>0</v>
      </c>
      <c r="U383" s="39"/>
      <c r="V383" s="39"/>
      <c r="W383" s="39"/>
      <c r="X383" s="39"/>
      <c r="Y383" s="39"/>
      <c r="Z383" s="39"/>
      <c r="AA383" s="39"/>
      <c r="AB383" s="39"/>
      <c r="AC383" s="39"/>
      <c r="AD383" s="39"/>
      <c r="AE383" s="39"/>
      <c r="AR383" s="224" t="s">
        <v>264</v>
      </c>
      <c r="AT383" s="224" t="s">
        <v>247</v>
      </c>
      <c r="AU383" s="224" t="s">
        <v>82</v>
      </c>
      <c r="AY383" s="18" t="s">
        <v>244</v>
      </c>
      <c r="BE383" s="225">
        <f>IF(N383="základní",J383,0)</f>
        <v>0</v>
      </c>
      <c r="BF383" s="225">
        <f>IF(N383="snížená",J383,0)</f>
        <v>0</v>
      </c>
      <c r="BG383" s="225">
        <f>IF(N383="zákl. přenesená",J383,0)</f>
        <v>0</v>
      </c>
      <c r="BH383" s="225">
        <f>IF(N383="sníž. přenesená",J383,0)</f>
        <v>0</v>
      </c>
      <c r="BI383" s="225">
        <f>IF(N383="nulová",J383,0)</f>
        <v>0</v>
      </c>
      <c r="BJ383" s="18" t="s">
        <v>80</v>
      </c>
      <c r="BK383" s="225">
        <f>ROUND(I383*H383,2)</f>
        <v>0</v>
      </c>
      <c r="BL383" s="18" t="s">
        <v>264</v>
      </c>
      <c r="BM383" s="224" t="s">
        <v>1502</v>
      </c>
    </row>
    <row r="384" s="2" customFormat="1" ht="16.5" customHeight="1">
      <c r="A384" s="39"/>
      <c r="B384" s="40"/>
      <c r="C384" s="231" t="s">
        <v>1503</v>
      </c>
      <c r="D384" s="231" t="s">
        <v>241</v>
      </c>
      <c r="E384" s="232" t="s">
        <v>1504</v>
      </c>
      <c r="F384" s="233" t="s">
        <v>1505</v>
      </c>
      <c r="G384" s="234" t="s">
        <v>516</v>
      </c>
      <c r="H384" s="235">
        <v>1</v>
      </c>
      <c r="I384" s="236"/>
      <c r="J384" s="237">
        <f>ROUND(I384*H384,2)</f>
        <v>0</v>
      </c>
      <c r="K384" s="233" t="s">
        <v>19</v>
      </c>
      <c r="L384" s="238"/>
      <c r="M384" s="239" t="s">
        <v>19</v>
      </c>
      <c r="N384" s="240" t="s">
        <v>44</v>
      </c>
      <c r="O384" s="85"/>
      <c r="P384" s="222">
        <f>O384*H384</f>
        <v>0</v>
      </c>
      <c r="Q384" s="222">
        <v>0</v>
      </c>
      <c r="R384" s="222">
        <f>Q384*H384</f>
        <v>0</v>
      </c>
      <c r="S384" s="222">
        <v>0</v>
      </c>
      <c r="T384" s="223">
        <f>S384*H384</f>
        <v>0</v>
      </c>
      <c r="U384" s="39"/>
      <c r="V384" s="39"/>
      <c r="W384" s="39"/>
      <c r="X384" s="39"/>
      <c r="Y384" s="39"/>
      <c r="Z384" s="39"/>
      <c r="AA384" s="39"/>
      <c r="AB384" s="39"/>
      <c r="AC384" s="39"/>
      <c r="AD384" s="39"/>
      <c r="AE384" s="39"/>
      <c r="AR384" s="224" t="s">
        <v>440</v>
      </c>
      <c r="AT384" s="224" t="s">
        <v>241</v>
      </c>
      <c r="AU384" s="224" t="s">
        <v>82</v>
      </c>
      <c r="AY384" s="18" t="s">
        <v>244</v>
      </c>
      <c r="BE384" s="225">
        <f>IF(N384="základní",J384,0)</f>
        <v>0</v>
      </c>
      <c r="BF384" s="225">
        <f>IF(N384="snížená",J384,0)</f>
        <v>0</v>
      </c>
      <c r="BG384" s="225">
        <f>IF(N384="zákl. přenesená",J384,0)</f>
        <v>0</v>
      </c>
      <c r="BH384" s="225">
        <f>IF(N384="sníž. přenesená",J384,0)</f>
        <v>0</v>
      </c>
      <c r="BI384" s="225">
        <f>IF(N384="nulová",J384,0)</f>
        <v>0</v>
      </c>
      <c r="BJ384" s="18" t="s">
        <v>80</v>
      </c>
      <c r="BK384" s="225">
        <f>ROUND(I384*H384,2)</f>
        <v>0</v>
      </c>
      <c r="BL384" s="18" t="s">
        <v>440</v>
      </c>
      <c r="BM384" s="224" t="s">
        <v>1506</v>
      </c>
    </row>
    <row r="385" s="2" customFormat="1" ht="16.5" customHeight="1">
      <c r="A385" s="39"/>
      <c r="B385" s="40"/>
      <c r="C385" s="213" t="s">
        <v>1507</v>
      </c>
      <c r="D385" s="213" t="s">
        <v>247</v>
      </c>
      <c r="E385" s="214" t="s">
        <v>1508</v>
      </c>
      <c r="F385" s="215" t="s">
        <v>1509</v>
      </c>
      <c r="G385" s="216" t="s">
        <v>516</v>
      </c>
      <c r="H385" s="217">
        <v>1</v>
      </c>
      <c r="I385" s="218"/>
      <c r="J385" s="219">
        <f>ROUND(I385*H385,2)</f>
        <v>0</v>
      </c>
      <c r="K385" s="215" t="s">
        <v>19</v>
      </c>
      <c r="L385" s="45"/>
      <c r="M385" s="220" t="s">
        <v>19</v>
      </c>
      <c r="N385" s="221" t="s">
        <v>44</v>
      </c>
      <c r="O385" s="85"/>
      <c r="P385" s="222">
        <f>O385*H385</f>
        <v>0</v>
      </c>
      <c r="Q385" s="222">
        <v>0</v>
      </c>
      <c r="R385" s="222">
        <f>Q385*H385</f>
        <v>0</v>
      </c>
      <c r="S385" s="222">
        <v>0</v>
      </c>
      <c r="T385" s="223">
        <f>S385*H385</f>
        <v>0</v>
      </c>
      <c r="U385" s="39"/>
      <c r="V385" s="39"/>
      <c r="W385" s="39"/>
      <c r="X385" s="39"/>
      <c r="Y385" s="39"/>
      <c r="Z385" s="39"/>
      <c r="AA385" s="39"/>
      <c r="AB385" s="39"/>
      <c r="AC385" s="39"/>
      <c r="AD385" s="39"/>
      <c r="AE385" s="39"/>
      <c r="AR385" s="224" t="s">
        <v>252</v>
      </c>
      <c r="AT385" s="224" t="s">
        <v>247</v>
      </c>
      <c r="AU385" s="224" t="s">
        <v>82</v>
      </c>
      <c r="AY385" s="18" t="s">
        <v>244</v>
      </c>
      <c r="BE385" s="225">
        <f>IF(N385="základní",J385,0)</f>
        <v>0</v>
      </c>
      <c r="BF385" s="225">
        <f>IF(N385="snížená",J385,0)</f>
        <v>0</v>
      </c>
      <c r="BG385" s="225">
        <f>IF(N385="zákl. přenesená",J385,0)</f>
        <v>0</v>
      </c>
      <c r="BH385" s="225">
        <f>IF(N385="sníž. přenesená",J385,0)</f>
        <v>0</v>
      </c>
      <c r="BI385" s="225">
        <f>IF(N385="nulová",J385,0)</f>
        <v>0</v>
      </c>
      <c r="BJ385" s="18" t="s">
        <v>80</v>
      </c>
      <c r="BK385" s="225">
        <f>ROUND(I385*H385,2)</f>
        <v>0</v>
      </c>
      <c r="BL385" s="18" t="s">
        <v>252</v>
      </c>
      <c r="BM385" s="224" t="s">
        <v>1510</v>
      </c>
    </row>
    <row r="386" s="2" customFormat="1" ht="16.5" customHeight="1">
      <c r="A386" s="39"/>
      <c r="B386" s="40"/>
      <c r="C386" s="231" t="s">
        <v>1511</v>
      </c>
      <c r="D386" s="231" t="s">
        <v>241</v>
      </c>
      <c r="E386" s="232" t="s">
        <v>1512</v>
      </c>
      <c r="F386" s="233" t="s">
        <v>1513</v>
      </c>
      <c r="G386" s="234" t="s">
        <v>516</v>
      </c>
      <c r="H386" s="235">
        <v>1</v>
      </c>
      <c r="I386" s="236"/>
      <c r="J386" s="237">
        <f>ROUND(I386*H386,2)</f>
        <v>0</v>
      </c>
      <c r="K386" s="233" t="s">
        <v>19</v>
      </c>
      <c r="L386" s="238"/>
      <c r="M386" s="239" t="s">
        <v>19</v>
      </c>
      <c r="N386" s="240" t="s">
        <v>44</v>
      </c>
      <c r="O386" s="85"/>
      <c r="P386" s="222">
        <f>O386*H386</f>
        <v>0</v>
      </c>
      <c r="Q386" s="222">
        <v>0</v>
      </c>
      <c r="R386" s="222">
        <f>Q386*H386</f>
        <v>0</v>
      </c>
      <c r="S386" s="222">
        <v>0</v>
      </c>
      <c r="T386" s="223">
        <f>S386*H386</f>
        <v>0</v>
      </c>
      <c r="U386" s="39"/>
      <c r="V386" s="39"/>
      <c r="W386" s="39"/>
      <c r="X386" s="39"/>
      <c r="Y386" s="39"/>
      <c r="Z386" s="39"/>
      <c r="AA386" s="39"/>
      <c r="AB386" s="39"/>
      <c r="AC386" s="39"/>
      <c r="AD386" s="39"/>
      <c r="AE386" s="39"/>
      <c r="AR386" s="224" t="s">
        <v>440</v>
      </c>
      <c r="AT386" s="224" t="s">
        <v>241</v>
      </c>
      <c r="AU386" s="224" t="s">
        <v>82</v>
      </c>
      <c r="AY386" s="18" t="s">
        <v>244</v>
      </c>
      <c r="BE386" s="225">
        <f>IF(N386="základní",J386,0)</f>
        <v>0</v>
      </c>
      <c r="BF386" s="225">
        <f>IF(N386="snížená",J386,0)</f>
        <v>0</v>
      </c>
      <c r="BG386" s="225">
        <f>IF(N386="zákl. přenesená",J386,0)</f>
        <v>0</v>
      </c>
      <c r="BH386" s="225">
        <f>IF(N386="sníž. přenesená",J386,0)</f>
        <v>0</v>
      </c>
      <c r="BI386" s="225">
        <f>IF(N386="nulová",J386,0)</f>
        <v>0</v>
      </c>
      <c r="BJ386" s="18" t="s">
        <v>80</v>
      </c>
      <c r="BK386" s="225">
        <f>ROUND(I386*H386,2)</f>
        <v>0</v>
      </c>
      <c r="BL386" s="18" t="s">
        <v>440</v>
      </c>
      <c r="BM386" s="224" t="s">
        <v>1514</v>
      </c>
    </row>
    <row r="387" s="2" customFormat="1" ht="16.5" customHeight="1">
      <c r="A387" s="39"/>
      <c r="B387" s="40"/>
      <c r="C387" s="213" t="s">
        <v>1515</v>
      </c>
      <c r="D387" s="213" t="s">
        <v>247</v>
      </c>
      <c r="E387" s="214" t="s">
        <v>1516</v>
      </c>
      <c r="F387" s="215" t="s">
        <v>1517</v>
      </c>
      <c r="G387" s="216" t="s">
        <v>516</v>
      </c>
      <c r="H387" s="217">
        <v>1</v>
      </c>
      <c r="I387" s="218"/>
      <c r="J387" s="219">
        <f>ROUND(I387*H387,2)</f>
        <v>0</v>
      </c>
      <c r="K387" s="215" t="s">
        <v>19</v>
      </c>
      <c r="L387" s="45"/>
      <c r="M387" s="220" t="s">
        <v>19</v>
      </c>
      <c r="N387" s="221" t="s">
        <v>44</v>
      </c>
      <c r="O387" s="85"/>
      <c r="P387" s="222">
        <f>O387*H387</f>
        <v>0</v>
      </c>
      <c r="Q387" s="222">
        <v>0</v>
      </c>
      <c r="R387" s="222">
        <f>Q387*H387</f>
        <v>0</v>
      </c>
      <c r="S387" s="222">
        <v>0</v>
      </c>
      <c r="T387" s="223">
        <f>S387*H387</f>
        <v>0</v>
      </c>
      <c r="U387" s="39"/>
      <c r="V387" s="39"/>
      <c r="W387" s="39"/>
      <c r="X387" s="39"/>
      <c r="Y387" s="39"/>
      <c r="Z387" s="39"/>
      <c r="AA387" s="39"/>
      <c r="AB387" s="39"/>
      <c r="AC387" s="39"/>
      <c r="AD387" s="39"/>
      <c r="AE387" s="39"/>
      <c r="AR387" s="224" t="s">
        <v>252</v>
      </c>
      <c r="AT387" s="224" t="s">
        <v>247</v>
      </c>
      <c r="AU387" s="224" t="s">
        <v>82</v>
      </c>
      <c r="AY387" s="18" t="s">
        <v>244</v>
      </c>
      <c r="BE387" s="225">
        <f>IF(N387="základní",J387,0)</f>
        <v>0</v>
      </c>
      <c r="BF387" s="225">
        <f>IF(N387="snížená",J387,0)</f>
        <v>0</v>
      </c>
      <c r="BG387" s="225">
        <f>IF(N387="zákl. přenesená",J387,0)</f>
        <v>0</v>
      </c>
      <c r="BH387" s="225">
        <f>IF(N387="sníž. přenesená",J387,0)</f>
        <v>0</v>
      </c>
      <c r="BI387" s="225">
        <f>IF(N387="nulová",J387,0)</f>
        <v>0</v>
      </c>
      <c r="BJ387" s="18" t="s">
        <v>80</v>
      </c>
      <c r="BK387" s="225">
        <f>ROUND(I387*H387,2)</f>
        <v>0</v>
      </c>
      <c r="BL387" s="18" t="s">
        <v>252</v>
      </c>
      <c r="BM387" s="224" t="s">
        <v>1518</v>
      </c>
    </row>
    <row r="388" s="2" customFormat="1" ht="24.15" customHeight="1">
      <c r="A388" s="39"/>
      <c r="B388" s="40"/>
      <c r="C388" s="231" t="s">
        <v>1519</v>
      </c>
      <c r="D388" s="231" t="s">
        <v>241</v>
      </c>
      <c r="E388" s="232" t="s">
        <v>1520</v>
      </c>
      <c r="F388" s="233" t="s">
        <v>1521</v>
      </c>
      <c r="G388" s="234" t="s">
        <v>516</v>
      </c>
      <c r="H388" s="235">
        <v>1</v>
      </c>
      <c r="I388" s="236"/>
      <c r="J388" s="237">
        <f>ROUND(I388*H388,2)</f>
        <v>0</v>
      </c>
      <c r="K388" s="233" t="s">
        <v>19</v>
      </c>
      <c r="L388" s="238"/>
      <c r="M388" s="239" t="s">
        <v>19</v>
      </c>
      <c r="N388" s="240" t="s">
        <v>44</v>
      </c>
      <c r="O388" s="85"/>
      <c r="P388" s="222">
        <f>O388*H388</f>
        <v>0</v>
      </c>
      <c r="Q388" s="222">
        <v>0</v>
      </c>
      <c r="R388" s="222">
        <f>Q388*H388</f>
        <v>0</v>
      </c>
      <c r="S388" s="222">
        <v>0</v>
      </c>
      <c r="T388" s="223">
        <f>S388*H388</f>
        <v>0</v>
      </c>
      <c r="U388" s="39"/>
      <c r="V388" s="39"/>
      <c r="W388" s="39"/>
      <c r="X388" s="39"/>
      <c r="Y388" s="39"/>
      <c r="Z388" s="39"/>
      <c r="AA388" s="39"/>
      <c r="AB388" s="39"/>
      <c r="AC388" s="39"/>
      <c r="AD388" s="39"/>
      <c r="AE388" s="39"/>
      <c r="AR388" s="224" t="s">
        <v>440</v>
      </c>
      <c r="AT388" s="224" t="s">
        <v>241</v>
      </c>
      <c r="AU388" s="224" t="s">
        <v>82</v>
      </c>
      <c r="AY388" s="18" t="s">
        <v>244</v>
      </c>
      <c r="BE388" s="225">
        <f>IF(N388="základní",J388,0)</f>
        <v>0</v>
      </c>
      <c r="BF388" s="225">
        <f>IF(N388="snížená",J388,0)</f>
        <v>0</v>
      </c>
      <c r="BG388" s="225">
        <f>IF(N388="zákl. přenesená",J388,0)</f>
        <v>0</v>
      </c>
      <c r="BH388" s="225">
        <f>IF(N388="sníž. přenesená",J388,0)</f>
        <v>0</v>
      </c>
      <c r="BI388" s="225">
        <f>IF(N388="nulová",J388,0)</f>
        <v>0</v>
      </c>
      <c r="BJ388" s="18" t="s">
        <v>80</v>
      </c>
      <c r="BK388" s="225">
        <f>ROUND(I388*H388,2)</f>
        <v>0</v>
      </c>
      <c r="BL388" s="18" t="s">
        <v>440</v>
      </c>
      <c r="BM388" s="224" t="s">
        <v>1522</v>
      </c>
    </row>
    <row r="389" s="2" customFormat="1" ht="24.15" customHeight="1">
      <c r="A389" s="39"/>
      <c r="B389" s="40"/>
      <c r="C389" s="213" t="s">
        <v>1523</v>
      </c>
      <c r="D389" s="213" t="s">
        <v>247</v>
      </c>
      <c r="E389" s="214" t="s">
        <v>1524</v>
      </c>
      <c r="F389" s="215" t="s">
        <v>1525</v>
      </c>
      <c r="G389" s="216" t="s">
        <v>516</v>
      </c>
      <c r="H389" s="217">
        <v>1</v>
      </c>
      <c r="I389" s="218"/>
      <c r="J389" s="219">
        <f>ROUND(I389*H389,2)</f>
        <v>0</v>
      </c>
      <c r="K389" s="215" t="s">
        <v>19</v>
      </c>
      <c r="L389" s="45"/>
      <c r="M389" s="220" t="s">
        <v>19</v>
      </c>
      <c r="N389" s="221" t="s">
        <v>44</v>
      </c>
      <c r="O389" s="85"/>
      <c r="P389" s="222">
        <f>O389*H389</f>
        <v>0</v>
      </c>
      <c r="Q389" s="222">
        <v>0</v>
      </c>
      <c r="R389" s="222">
        <f>Q389*H389</f>
        <v>0</v>
      </c>
      <c r="S389" s="222">
        <v>0</v>
      </c>
      <c r="T389" s="223">
        <f>S389*H389</f>
        <v>0</v>
      </c>
      <c r="U389" s="39"/>
      <c r="V389" s="39"/>
      <c r="W389" s="39"/>
      <c r="X389" s="39"/>
      <c r="Y389" s="39"/>
      <c r="Z389" s="39"/>
      <c r="AA389" s="39"/>
      <c r="AB389" s="39"/>
      <c r="AC389" s="39"/>
      <c r="AD389" s="39"/>
      <c r="AE389" s="39"/>
      <c r="AR389" s="224" t="s">
        <v>264</v>
      </c>
      <c r="AT389" s="224" t="s">
        <v>247</v>
      </c>
      <c r="AU389" s="224" t="s">
        <v>82</v>
      </c>
      <c r="AY389" s="18" t="s">
        <v>244</v>
      </c>
      <c r="BE389" s="225">
        <f>IF(N389="základní",J389,0)</f>
        <v>0</v>
      </c>
      <c r="BF389" s="225">
        <f>IF(N389="snížená",J389,0)</f>
        <v>0</v>
      </c>
      <c r="BG389" s="225">
        <f>IF(N389="zákl. přenesená",J389,0)</f>
        <v>0</v>
      </c>
      <c r="BH389" s="225">
        <f>IF(N389="sníž. přenesená",J389,0)</f>
        <v>0</v>
      </c>
      <c r="BI389" s="225">
        <f>IF(N389="nulová",J389,0)</f>
        <v>0</v>
      </c>
      <c r="BJ389" s="18" t="s">
        <v>80</v>
      </c>
      <c r="BK389" s="225">
        <f>ROUND(I389*H389,2)</f>
        <v>0</v>
      </c>
      <c r="BL389" s="18" t="s">
        <v>264</v>
      </c>
      <c r="BM389" s="224" t="s">
        <v>1526</v>
      </c>
    </row>
    <row r="390" s="2" customFormat="1" ht="16.5" customHeight="1">
      <c r="A390" s="39"/>
      <c r="B390" s="40"/>
      <c r="C390" s="231" t="s">
        <v>1527</v>
      </c>
      <c r="D390" s="231" t="s">
        <v>241</v>
      </c>
      <c r="E390" s="232" t="s">
        <v>1528</v>
      </c>
      <c r="F390" s="233" t="s">
        <v>1529</v>
      </c>
      <c r="G390" s="234" t="s">
        <v>516</v>
      </c>
      <c r="H390" s="235">
        <v>1</v>
      </c>
      <c r="I390" s="236"/>
      <c r="J390" s="237">
        <f>ROUND(I390*H390,2)</f>
        <v>0</v>
      </c>
      <c r="K390" s="233" t="s">
        <v>19</v>
      </c>
      <c r="L390" s="238"/>
      <c r="M390" s="239" t="s">
        <v>19</v>
      </c>
      <c r="N390" s="240" t="s">
        <v>44</v>
      </c>
      <c r="O390" s="85"/>
      <c r="P390" s="222">
        <f>O390*H390</f>
        <v>0</v>
      </c>
      <c r="Q390" s="222">
        <v>0</v>
      </c>
      <c r="R390" s="222">
        <f>Q390*H390</f>
        <v>0</v>
      </c>
      <c r="S390" s="222">
        <v>0</v>
      </c>
      <c r="T390" s="223">
        <f>S390*H390</f>
        <v>0</v>
      </c>
      <c r="U390" s="39"/>
      <c r="V390" s="39"/>
      <c r="W390" s="39"/>
      <c r="X390" s="39"/>
      <c r="Y390" s="39"/>
      <c r="Z390" s="39"/>
      <c r="AA390" s="39"/>
      <c r="AB390" s="39"/>
      <c r="AC390" s="39"/>
      <c r="AD390" s="39"/>
      <c r="AE390" s="39"/>
      <c r="AR390" s="224" t="s">
        <v>440</v>
      </c>
      <c r="AT390" s="224" t="s">
        <v>241</v>
      </c>
      <c r="AU390" s="224" t="s">
        <v>82</v>
      </c>
      <c r="AY390" s="18" t="s">
        <v>244</v>
      </c>
      <c r="BE390" s="225">
        <f>IF(N390="základní",J390,0)</f>
        <v>0</v>
      </c>
      <c r="BF390" s="225">
        <f>IF(N390="snížená",J390,0)</f>
        <v>0</v>
      </c>
      <c r="BG390" s="225">
        <f>IF(N390="zákl. přenesená",J390,0)</f>
        <v>0</v>
      </c>
      <c r="BH390" s="225">
        <f>IF(N390="sníž. přenesená",J390,0)</f>
        <v>0</v>
      </c>
      <c r="BI390" s="225">
        <f>IF(N390="nulová",J390,0)</f>
        <v>0</v>
      </c>
      <c r="BJ390" s="18" t="s">
        <v>80</v>
      </c>
      <c r="BK390" s="225">
        <f>ROUND(I390*H390,2)</f>
        <v>0</v>
      </c>
      <c r="BL390" s="18" t="s">
        <v>440</v>
      </c>
      <c r="BM390" s="224" t="s">
        <v>1530</v>
      </c>
    </row>
    <row r="391" s="2" customFormat="1" ht="16.5" customHeight="1">
      <c r="A391" s="39"/>
      <c r="B391" s="40"/>
      <c r="C391" s="213" t="s">
        <v>1531</v>
      </c>
      <c r="D391" s="213" t="s">
        <v>247</v>
      </c>
      <c r="E391" s="214" t="s">
        <v>1532</v>
      </c>
      <c r="F391" s="215" t="s">
        <v>1533</v>
      </c>
      <c r="G391" s="216" t="s">
        <v>516</v>
      </c>
      <c r="H391" s="217">
        <v>1</v>
      </c>
      <c r="I391" s="218"/>
      <c r="J391" s="219">
        <f>ROUND(I391*H391,2)</f>
        <v>0</v>
      </c>
      <c r="K391" s="215" t="s">
        <v>19</v>
      </c>
      <c r="L391" s="45"/>
      <c r="M391" s="220" t="s">
        <v>19</v>
      </c>
      <c r="N391" s="221" t="s">
        <v>44</v>
      </c>
      <c r="O391" s="85"/>
      <c r="P391" s="222">
        <f>O391*H391</f>
        <v>0</v>
      </c>
      <c r="Q391" s="222">
        <v>0</v>
      </c>
      <c r="R391" s="222">
        <f>Q391*H391</f>
        <v>0</v>
      </c>
      <c r="S391" s="222">
        <v>0</v>
      </c>
      <c r="T391" s="223">
        <f>S391*H391</f>
        <v>0</v>
      </c>
      <c r="U391" s="39"/>
      <c r="V391" s="39"/>
      <c r="W391" s="39"/>
      <c r="X391" s="39"/>
      <c r="Y391" s="39"/>
      <c r="Z391" s="39"/>
      <c r="AA391" s="39"/>
      <c r="AB391" s="39"/>
      <c r="AC391" s="39"/>
      <c r="AD391" s="39"/>
      <c r="AE391" s="39"/>
      <c r="AR391" s="224" t="s">
        <v>391</v>
      </c>
      <c r="AT391" s="224" t="s">
        <v>247</v>
      </c>
      <c r="AU391" s="224" t="s">
        <v>82</v>
      </c>
      <c r="AY391" s="18" t="s">
        <v>244</v>
      </c>
      <c r="BE391" s="225">
        <f>IF(N391="základní",J391,0)</f>
        <v>0</v>
      </c>
      <c r="BF391" s="225">
        <f>IF(N391="snížená",J391,0)</f>
        <v>0</v>
      </c>
      <c r="BG391" s="225">
        <f>IF(N391="zákl. přenesená",J391,0)</f>
        <v>0</v>
      </c>
      <c r="BH391" s="225">
        <f>IF(N391="sníž. přenesená",J391,0)</f>
        <v>0</v>
      </c>
      <c r="BI391" s="225">
        <f>IF(N391="nulová",J391,0)</f>
        <v>0</v>
      </c>
      <c r="BJ391" s="18" t="s">
        <v>80</v>
      </c>
      <c r="BK391" s="225">
        <f>ROUND(I391*H391,2)</f>
        <v>0</v>
      </c>
      <c r="BL391" s="18" t="s">
        <v>391</v>
      </c>
      <c r="BM391" s="224" t="s">
        <v>1534</v>
      </c>
    </row>
    <row r="392" s="2" customFormat="1" ht="16.5" customHeight="1">
      <c r="A392" s="39"/>
      <c r="B392" s="40"/>
      <c r="C392" s="231" t="s">
        <v>1535</v>
      </c>
      <c r="D392" s="231" t="s">
        <v>241</v>
      </c>
      <c r="E392" s="232" t="s">
        <v>1536</v>
      </c>
      <c r="F392" s="233" t="s">
        <v>1537</v>
      </c>
      <c r="G392" s="234" t="s">
        <v>258</v>
      </c>
      <c r="H392" s="235">
        <v>2</v>
      </c>
      <c r="I392" s="236"/>
      <c r="J392" s="237">
        <f>ROUND(I392*H392,2)</f>
        <v>0</v>
      </c>
      <c r="K392" s="233" t="s">
        <v>19</v>
      </c>
      <c r="L392" s="238"/>
      <c r="M392" s="239" t="s">
        <v>19</v>
      </c>
      <c r="N392" s="240" t="s">
        <v>44</v>
      </c>
      <c r="O392" s="85"/>
      <c r="P392" s="222">
        <f>O392*H392</f>
        <v>0</v>
      </c>
      <c r="Q392" s="222">
        <v>0</v>
      </c>
      <c r="R392" s="222">
        <f>Q392*H392</f>
        <v>0</v>
      </c>
      <c r="S392" s="222">
        <v>0</v>
      </c>
      <c r="T392" s="223">
        <f>S392*H392</f>
        <v>0</v>
      </c>
      <c r="U392" s="39"/>
      <c r="V392" s="39"/>
      <c r="W392" s="39"/>
      <c r="X392" s="39"/>
      <c r="Y392" s="39"/>
      <c r="Z392" s="39"/>
      <c r="AA392" s="39"/>
      <c r="AB392" s="39"/>
      <c r="AC392" s="39"/>
      <c r="AD392" s="39"/>
      <c r="AE392" s="39"/>
      <c r="AR392" s="224" t="s">
        <v>440</v>
      </c>
      <c r="AT392" s="224" t="s">
        <v>241</v>
      </c>
      <c r="AU392" s="224" t="s">
        <v>82</v>
      </c>
      <c r="AY392" s="18" t="s">
        <v>244</v>
      </c>
      <c r="BE392" s="225">
        <f>IF(N392="základní",J392,0)</f>
        <v>0</v>
      </c>
      <c r="BF392" s="225">
        <f>IF(N392="snížená",J392,0)</f>
        <v>0</v>
      </c>
      <c r="BG392" s="225">
        <f>IF(N392="zákl. přenesená",J392,0)</f>
        <v>0</v>
      </c>
      <c r="BH392" s="225">
        <f>IF(N392="sníž. přenesená",J392,0)</f>
        <v>0</v>
      </c>
      <c r="BI392" s="225">
        <f>IF(N392="nulová",J392,0)</f>
        <v>0</v>
      </c>
      <c r="BJ392" s="18" t="s">
        <v>80</v>
      </c>
      <c r="BK392" s="225">
        <f>ROUND(I392*H392,2)</f>
        <v>0</v>
      </c>
      <c r="BL392" s="18" t="s">
        <v>440</v>
      </c>
      <c r="BM392" s="224" t="s">
        <v>1538</v>
      </c>
    </row>
    <row r="393" s="2" customFormat="1" ht="16.5" customHeight="1">
      <c r="A393" s="39"/>
      <c r="B393" s="40"/>
      <c r="C393" s="213" t="s">
        <v>1539</v>
      </c>
      <c r="D393" s="213" t="s">
        <v>247</v>
      </c>
      <c r="E393" s="214" t="s">
        <v>1540</v>
      </c>
      <c r="F393" s="215" t="s">
        <v>1541</v>
      </c>
      <c r="G393" s="216" t="s">
        <v>516</v>
      </c>
      <c r="H393" s="217">
        <v>2</v>
      </c>
      <c r="I393" s="218"/>
      <c r="J393" s="219">
        <f>ROUND(I393*H393,2)</f>
        <v>0</v>
      </c>
      <c r="K393" s="215" t="s">
        <v>19</v>
      </c>
      <c r="L393" s="45"/>
      <c r="M393" s="220" t="s">
        <v>19</v>
      </c>
      <c r="N393" s="221" t="s">
        <v>44</v>
      </c>
      <c r="O393" s="85"/>
      <c r="P393" s="222">
        <f>O393*H393</f>
        <v>0</v>
      </c>
      <c r="Q393" s="222">
        <v>0</v>
      </c>
      <c r="R393" s="222">
        <f>Q393*H393</f>
        <v>0</v>
      </c>
      <c r="S393" s="222">
        <v>0</v>
      </c>
      <c r="T393" s="223">
        <f>S393*H393</f>
        <v>0</v>
      </c>
      <c r="U393" s="39"/>
      <c r="V393" s="39"/>
      <c r="W393" s="39"/>
      <c r="X393" s="39"/>
      <c r="Y393" s="39"/>
      <c r="Z393" s="39"/>
      <c r="AA393" s="39"/>
      <c r="AB393" s="39"/>
      <c r="AC393" s="39"/>
      <c r="AD393" s="39"/>
      <c r="AE393" s="39"/>
      <c r="AR393" s="224" t="s">
        <v>264</v>
      </c>
      <c r="AT393" s="224" t="s">
        <v>247</v>
      </c>
      <c r="AU393" s="224" t="s">
        <v>82</v>
      </c>
      <c r="AY393" s="18" t="s">
        <v>244</v>
      </c>
      <c r="BE393" s="225">
        <f>IF(N393="základní",J393,0)</f>
        <v>0</v>
      </c>
      <c r="BF393" s="225">
        <f>IF(N393="snížená",J393,0)</f>
        <v>0</v>
      </c>
      <c r="BG393" s="225">
        <f>IF(N393="zákl. přenesená",J393,0)</f>
        <v>0</v>
      </c>
      <c r="BH393" s="225">
        <f>IF(N393="sníž. přenesená",J393,0)</f>
        <v>0</v>
      </c>
      <c r="BI393" s="225">
        <f>IF(N393="nulová",J393,0)</f>
        <v>0</v>
      </c>
      <c r="BJ393" s="18" t="s">
        <v>80</v>
      </c>
      <c r="BK393" s="225">
        <f>ROUND(I393*H393,2)</f>
        <v>0</v>
      </c>
      <c r="BL393" s="18" t="s">
        <v>264</v>
      </c>
      <c r="BM393" s="224" t="s">
        <v>1542</v>
      </c>
    </row>
    <row r="394" s="2" customFormat="1" ht="16.5" customHeight="1">
      <c r="A394" s="39"/>
      <c r="B394" s="40"/>
      <c r="C394" s="231" t="s">
        <v>1543</v>
      </c>
      <c r="D394" s="231" t="s">
        <v>241</v>
      </c>
      <c r="E394" s="232" t="s">
        <v>1544</v>
      </c>
      <c r="F394" s="233" t="s">
        <v>1545</v>
      </c>
      <c r="G394" s="234" t="s">
        <v>258</v>
      </c>
      <c r="H394" s="235">
        <v>1</v>
      </c>
      <c r="I394" s="236"/>
      <c r="J394" s="237">
        <f>ROUND(I394*H394,2)</f>
        <v>0</v>
      </c>
      <c r="K394" s="233" t="s">
        <v>19</v>
      </c>
      <c r="L394" s="238"/>
      <c r="M394" s="239" t="s">
        <v>19</v>
      </c>
      <c r="N394" s="240" t="s">
        <v>44</v>
      </c>
      <c r="O394" s="85"/>
      <c r="P394" s="222">
        <f>O394*H394</f>
        <v>0</v>
      </c>
      <c r="Q394" s="222">
        <v>0</v>
      </c>
      <c r="R394" s="222">
        <f>Q394*H394</f>
        <v>0</v>
      </c>
      <c r="S394" s="222">
        <v>0</v>
      </c>
      <c r="T394" s="223">
        <f>S394*H394</f>
        <v>0</v>
      </c>
      <c r="U394" s="39"/>
      <c r="V394" s="39"/>
      <c r="W394" s="39"/>
      <c r="X394" s="39"/>
      <c r="Y394" s="39"/>
      <c r="Z394" s="39"/>
      <c r="AA394" s="39"/>
      <c r="AB394" s="39"/>
      <c r="AC394" s="39"/>
      <c r="AD394" s="39"/>
      <c r="AE394" s="39"/>
      <c r="AR394" s="224" t="s">
        <v>440</v>
      </c>
      <c r="AT394" s="224" t="s">
        <v>241</v>
      </c>
      <c r="AU394" s="224" t="s">
        <v>82</v>
      </c>
      <c r="AY394" s="18" t="s">
        <v>244</v>
      </c>
      <c r="BE394" s="225">
        <f>IF(N394="základní",J394,0)</f>
        <v>0</v>
      </c>
      <c r="BF394" s="225">
        <f>IF(N394="snížená",J394,0)</f>
        <v>0</v>
      </c>
      <c r="BG394" s="225">
        <f>IF(N394="zákl. přenesená",J394,0)</f>
        <v>0</v>
      </c>
      <c r="BH394" s="225">
        <f>IF(N394="sníž. přenesená",J394,0)</f>
        <v>0</v>
      </c>
      <c r="BI394" s="225">
        <f>IF(N394="nulová",J394,0)</f>
        <v>0</v>
      </c>
      <c r="BJ394" s="18" t="s">
        <v>80</v>
      </c>
      <c r="BK394" s="225">
        <f>ROUND(I394*H394,2)</f>
        <v>0</v>
      </c>
      <c r="BL394" s="18" t="s">
        <v>440</v>
      </c>
      <c r="BM394" s="224" t="s">
        <v>1546</v>
      </c>
    </row>
    <row r="395" s="2" customFormat="1" ht="16.5" customHeight="1">
      <c r="A395" s="39"/>
      <c r="B395" s="40"/>
      <c r="C395" s="213" t="s">
        <v>1547</v>
      </c>
      <c r="D395" s="213" t="s">
        <v>247</v>
      </c>
      <c r="E395" s="214" t="s">
        <v>1548</v>
      </c>
      <c r="F395" s="215" t="s">
        <v>1549</v>
      </c>
      <c r="G395" s="216" t="s">
        <v>516</v>
      </c>
      <c r="H395" s="217">
        <v>1</v>
      </c>
      <c r="I395" s="218"/>
      <c r="J395" s="219">
        <f>ROUND(I395*H395,2)</f>
        <v>0</v>
      </c>
      <c r="K395" s="215" t="s">
        <v>19</v>
      </c>
      <c r="L395" s="45"/>
      <c r="M395" s="220" t="s">
        <v>19</v>
      </c>
      <c r="N395" s="221" t="s">
        <v>44</v>
      </c>
      <c r="O395" s="85"/>
      <c r="P395" s="222">
        <f>O395*H395</f>
        <v>0</v>
      </c>
      <c r="Q395" s="222">
        <v>0</v>
      </c>
      <c r="R395" s="222">
        <f>Q395*H395</f>
        <v>0</v>
      </c>
      <c r="S395" s="222">
        <v>0</v>
      </c>
      <c r="T395" s="223">
        <f>S395*H395</f>
        <v>0</v>
      </c>
      <c r="U395" s="39"/>
      <c r="V395" s="39"/>
      <c r="W395" s="39"/>
      <c r="X395" s="39"/>
      <c r="Y395" s="39"/>
      <c r="Z395" s="39"/>
      <c r="AA395" s="39"/>
      <c r="AB395" s="39"/>
      <c r="AC395" s="39"/>
      <c r="AD395" s="39"/>
      <c r="AE395" s="39"/>
      <c r="AR395" s="224" t="s">
        <v>264</v>
      </c>
      <c r="AT395" s="224" t="s">
        <v>247</v>
      </c>
      <c r="AU395" s="224" t="s">
        <v>82</v>
      </c>
      <c r="AY395" s="18" t="s">
        <v>244</v>
      </c>
      <c r="BE395" s="225">
        <f>IF(N395="základní",J395,0)</f>
        <v>0</v>
      </c>
      <c r="BF395" s="225">
        <f>IF(N395="snížená",J395,0)</f>
        <v>0</v>
      </c>
      <c r="BG395" s="225">
        <f>IF(N395="zákl. přenesená",J395,0)</f>
        <v>0</v>
      </c>
      <c r="BH395" s="225">
        <f>IF(N395="sníž. přenesená",J395,0)</f>
        <v>0</v>
      </c>
      <c r="BI395" s="225">
        <f>IF(N395="nulová",J395,0)</f>
        <v>0</v>
      </c>
      <c r="BJ395" s="18" t="s">
        <v>80</v>
      </c>
      <c r="BK395" s="225">
        <f>ROUND(I395*H395,2)</f>
        <v>0</v>
      </c>
      <c r="BL395" s="18" t="s">
        <v>264</v>
      </c>
      <c r="BM395" s="224" t="s">
        <v>1550</v>
      </c>
    </row>
    <row r="396" s="2" customFormat="1" ht="16.5" customHeight="1">
      <c r="A396" s="39"/>
      <c r="B396" s="40"/>
      <c r="C396" s="231" t="s">
        <v>1551</v>
      </c>
      <c r="D396" s="231" t="s">
        <v>241</v>
      </c>
      <c r="E396" s="232" t="s">
        <v>1552</v>
      </c>
      <c r="F396" s="233" t="s">
        <v>1553</v>
      </c>
      <c r="G396" s="234" t="s">
        <v>516</v>
      </c>
      <c r="H396" s="235">
        <v>12</v>
      </c>
      <c r="I396" s="236"/>
      <c r="J396" s="237">
        <f>ROUND(I396*H396,2)</f>
        <v>0</v>
      </c>
      <c r="K396" s="233" t="s">
        <v>19</v>
      </c>
      <c r="L396" s="238"/>
      <c r="M396" s="239" t="s">
        <v>19</v>
      </c>
      <c r="N396" s="240" t="s">
        <v>44</v>
      </c>
      <c r="O396" s="85"/>
      <c r="P396" s="222">
        <f>O396*H396</f>
        <v>0</v>
      </c>
      <c r="Q396" s="222">
        <v>0</v>
      </c>
      <c r="R396" s="222">
        <f>Q396*H396</f>
        <v>0</v>
      </c>
      <c r="S396" s="222">
        <v>0</v>
      </c>
      <c r="T396" s="223">
        <f>S396*H396</f>
        <v>0</v>
      </c>
      <c r="U396" s="39"/>
      <c r="V396" s="39"/>
      <c r="W396" s="39"/>
      <c r="X396" s="39"/>
      <c r="Y396" s="39"/>
      <c r="Z396" s="39"/>
      <c r="AA396" s="39"/>
      <c r="AB396" s="39"/>
      <c r="AC396" s="39"/>
      <c r="AD396" s="39"/>
      <c r="AE396" s="39"/>
      <c r="AR396" s="224" t="s">
        <v>440</v>
      </c>
      <c r="AT396" s="224" t="s">
        <v>241</v>
      </c>
      <c r="AU396" s="224" t="s">
        <v>82</v>
      </c>
      <c r="AY396" s="18" t="s">
        <v>244</v>
      </c>
      <c r="BE396" s="225">
        <f>IF(N396="základní",J396,0)</f>
        <v>0</v>
      </c>
      <c r="BF396" s="225">
        <f>IF(N396="snížená",J396,0)</f>
        <v>0</v>
      </c>
      <c r="BG396" s="225">
        <f>IF(N396="zákl. přenesená",J396,0)</f>
        <v>0</v>
      </c>
      <c r="BH396" s="225">
        <f>IF(N396="sníž. přenesená",J396,0)</f>
        <v>0</v>
      </c>
      <c r="BI396" s="225">
        <f>IF(N396="nulová",J396,0)</f>
        <v>0</v>
      </c>
      <c r="BJ396" s="18" t="s">
        <v>80</v>
      </c>
      <c r="BK396" s="225">
        <f>ROUND(I396*H396,2)</f>
        <v>0</v>
      </c>
      <c r="BL396" s="18" t="s">
        <v>440</v>
      </c>
      <c r="BM396" s="224" t="s">
        <v>1554</v>
      </c>
    </row>
    <row r="397" s="2" customFormat="1" ht="16.5" customHeight="1">
      <c r="A397" s="39"/>
      <c r="B397" s="40"/>
      <c r="C397" s="231" t="s">
        <v>1555</v>
      </c>
      <c r="D397" s="231" t="s">
        <v>241</v>
      </c>
      <c r="E397" s="232" t="s">
        <v>1556</v>
      </c>
      <c r="F397" s="233" t="s">
        <v>1557</v>
      </c>
      <c r="G397" s="234" t="s">
        <v>516</v>
      </c>
      <c r="H397" s="235">
        <v>12</v>
      </c>
      <c r="I397" s="236"/>
      <c r="J397" s="237">
        <f>ROUND(I397*H397,2)</f>
        <v>0</v>
      </c>
      <c r="K397" s="233" t="s">
        <v>19</v>
      </c>
      <c r="L397" s="238"/>
      <c r="M397" s="239" t="s">
        <v>19</v>
      </c>
      <c r="N397" s="240" t="s">
        <v>44</v>
      </c>
      <c r="O397" s="85"/>
      <c r="P397" s="222">
        <f>O397*H397</f>
        <v>0</v>
      </c>
      <c r="Q397" s="222">
        <v>0</v>
      </c>
      <c r="R397" s="222">
        <f>Q397*H397</f>
        <v>0</v>
      </c>
      <c r="S397" s="222">
        <v>0</v>
      </c>
      <c r="T397" s="223">
        <f>S397*H397</f>
        <v>0</v>
      </c>
      <c r="U397" s="39"/>
      <c r="V397" s="39"/>
      <c r="W397" s="39"/>
      <c r="X397" s="39"/>
      <c r="Y397" s="39"/>
      <c r="Z397" s="39"/>
      <c r="AA397" s="39"/>
      <c r="AB397" s="39"/>
      <c r="AC397" s="39"/>
      <c r="AD397" s="39"/>
      <c r="AE397" s="39"/>
      <c r="AR397" s="224" t="s">
        <v>440</v>
      </c>
      <c r="AT397" s="224" t="s">
        <v>241</v>
      </c>
      <c r="AU397" s="224" t="s">
        <v>82</v>
      </c>
      <c r="AY397" s="18" t="s">
        <v>244</v>
      </c>
      <c r="BE397" s="225">
        <f>IF(N397="základní",J397,0)</f>
        <v>0</v>
      </c>
      <c r="BF397" s="225">
        <f>IF(N397="snížená",J397,0)</f>
        <v>0</v>
      </c>
      <c r="BG397" s="225">
        <f>IF(N397="zákl. přenesená",J397,0)</f>
        <v>0</v>
      </c>
      <c r="BH397" s="225">
        <f>IF(N397="sníž. přenesená",J397,0)</f>
        <v>0</v>
      </c>
      <c r="BI397" s="225">
        <f>IF(N397="nulová",J397,0)</f>
        <v>0</v>
      </c>
      <c r="BJ397" s="18" t="s">
        <v>80</v>
      </c>
      <c r="BK397" s="225">
        <f>ROUND(I397*H397,2)</f>
        <v>0</v>
      </c>
      <c r="BL397" s="18" t="s">
        <v>440</v>
      </c>
      <c r="BM397" s="224" t="s">
        <v>1558</v>
      </c>
    </row>
    <row r="398" s="2" customFormat="1" ht="16.5" customHeight="1">
      <c r="A398" s="39"/>
      <c r="B398" s="40"/>
      <c r="C398" s="231" t="s">
        <v>1559</v>
      </c>
      <c r="D398" s="231" t="s">
        <v>241</v>
      </c>
      <c r="E398" s="232" t="s">
        <v>1560</v>
      </c>
      <c r="F398" s="233" t="s">
        <v>1561</v>
      </c>
      <c r="G398" s="234" t="s">
        <v>258</v>
      </c>
      <c r="H398" s="235">
        <v>1</v>
      </c>
      <c r="I398" s="236"/>
      <c r="J398" s="237">
        <f>ROUND(I398*H398,2)</f>
        <v>0</v>
      </c>
      <c r="K398" s="233" t="s">
        <v>19</v>
      </c>
      <c r="L398" s="238"/>
      <c r="M398" s="239" t="s">
        <v>19</v>
      </c>
      <c r="N398" s="240" t="s">
        <v>44</v>
      </c>
      <c r="O398" s="85"/>
      <c r="P398" s="222">
        <f>O398*H398</f>
        <v>0</v>
      </c>
      <c r="Q398" s="222">
        <v>0</v>
      </c>
      <c r="R398" s="222">
        <f>Q398*H398</f>
        <v>0</v>
      </c>
      <c r="S398" s="222">
        <v>0</v>
      </c>
      <c r="T398" s="223">
        <f>S398*H398</f>
        <v>0</v>
      </c>
      <c r="U398" s="39"/>
      <c r="V398" s="39"/>
      <c r="W398" s="39"/>
      <c r="X398" s="39"/>
      <c r="Y398" s="39"/>
      <c r="Z398" s="39"/>
      <c r="AA398" s="39"/>
      <c r="AB398" s="39"/>
      <c r="AC398" s="39"/>
      <c r="AD398" s="39"/>
      <c r="AE398" s="39"/>
      <c r="AR398" s="224" t="s">
        <v>440</v>
      </c>
      <c r="AT398" s="224" t="s">
        <v>241</v>
      </c>
      <c r="AU398" s="224" t="s">
        <v>82</v>
      </c>
      <c r="AY398" s="18" t="s">
        <v>244</v>
      </c>
      <c r="BE398" s="225">
        <f>IF(N398="základní",J398,0)</f>
        <v>0</v>
      </c>
      <c r="BF398" s="225">
        <f>IF(N398="snížená",J398,0)</f>
        <v>0</v>
      </c>
      <c r="BG398" s="225">
        <f>IF(N398="zákl. přenesená",J398,0)</f>
        <v>0</v>
      </c>
      <c r="BH398" s="225">
        <f>IF(N398="sníž. přenesená",J398,0)</f>
        <v>0</v>
      </c>
      <c r="BI398" s="225">
        <f>IF(N398="nulová",J398,0)</f>
        <v>0</v>
      </c>
      <c r="BJ398" s="18" t="s">
        <v>80</v>
      </c>
      <c r="BK398" s="225">
        <f>ROUND(I398*H398,2)</f>
        <v>0</v>
      </c>
      <c r="BL398" s="18" t="s">
        <v>440</v>
      </c>
      <c r="BM398" s="224" t="s">
        <v>1562</v>
      </c>
    </row>
    <row r="399" s="2" customFormat="1" ht="16.5" customHeight="1">
      <c r="A399" s="39"/>
      <c r="B399" s="40"/>
      <c r="C399" s="213" t="s">
        <v>1563</v>
      </c>
      <c r="D399" s="213" t="s">
        <v>247</v>
      </c>
      <c r="E399" s="214" t="s">
        <v>1564</v>
      </c>
      <c r="F399" s="215" t="s">
        <v>1565</v>
      </c>
      <c r="G399" s="216" t="s">
        <v>516</v>
      </c>
      <c r="H399" s="217">
        <v>1</v>
      </c>
      <c r="I399" s="218"/>
      <c r="J399" s="219">
        <f>ROUND(I399*H399,2)</f>
        <v>0</v>
      </c>
      <c r="K399" s="215" t="s">
        <v>19</v>
      </c>
      <c r="L399" s="45"/>
      <c r="M399" s="220" t="s">
        <v>19</v>
      </c>
      <c r="N399" s="221" t="s">
        <v>44</v>
      </c>
      <c r="O399" s="85"/>
      <c r="P399" s="222">
        <f>O399*H399</f>
        <v>0</v>
      </c>
      <c r="Q399" s="222">
        <v>0</v>
      </c>
      <c r="R399" s="222">
        <f>Q399*H399</f>
        <v>0</v>
      </c>
      <c r="S399" s="222">
        <v>0</v>
      </c>
      <c r="T399" s="223">
        <f>S399*H399</f>
        <v>0</v>
      </c>
      <c r="U399" s="39"/>
      <c r="V399" s="39"/>
      <c r="W399" s="39"/>
      <c r="X399" s="39"/>
      <c r="Y399" s="39"/>
      <c r="Z399" s="39"/>
      <c r="AA399" s="39"/>
      <c r="AB399" s="39"/>
      <c r="AC399" s="39"/>
      <c r="AD399" s="39"/>
      <c r="AE399" s="39"/>
      <c r="AR399" s="224" t="s">
        <v>264</v>
      </c>
      <c r="AT399" s="224" t="s">
        <v>247</v>
      </c>
      <c r="AU399" s="224" t="s">
        <v>82</v>
      </c>
      <c r="AY399" s="18" t="s">
        <v>244</v>
      </c>
      <c r="BE399" s="225">
        <f>IF(N399="základní",J399,0)</f>
        <v>0</v>
      </c>
      <c r="BF399" s="225">
        <f>IF(N399="snížená",J399,0)</f>
        <v>0</v>
      </c>
      <c r="BG399" s="225">
        <f>IF(N399="zákl. přenesená",J399,0)</f>
        <v>0</v>
      </c>
      <c r="BH399" s="225">
        <f>IF(N399="sníž. přenesená",J399,0)</f>
        <v>0</v>
      </c>
      <c r="BI399" s="225">
        <f>IF(N399="nulová",J399,0)</f>
        <v>0</v>
      </c>
      <c r="BJ399" s="18" t="s">
        <v>80</v>
      </c>
      <c r="BK399" s="225">
        <f>ROUND(I399*H399,2)</f>
        <v>0</v>
      </c>
      <c r="BL399" s="18" t="s">
        <v>264</v>
      </c>
      <c r="BM399" s="224" t="s">
        <v>1566</v>
      </c>
    </row>
    <row r="400" s="2" customFormat="1" ht="16.5" customHeight="1">
      <c r="A400" s="39"/>
      <c r="B400" s="40"/>
      <c r="C400" s="231" t="s">
        <v>1567</v>
      </c>
      <c r="D400" s="231" t="s">
        <v>241</v>
      </c>
      <c r="E400" s="232" t="s">
        <v>1568</v>
      </c>
      <c r="F400" s="233" t="s">
        <v>1569</v>
      </c>
      <c r="G400" s="234" t="s">
        <v>258</v>
      </c>
      <c r="H400" s="235">
        <v>5</v>
      </c>
      <c r="I400" s="236"/>
      <c r="J400" s="237">
        <f>ROUND(I400*H400,2)</f>
        <v>0</v>
      </c>
      <c r="K400" s="233" t="s">
        <v>19</v>
      </c>
      <c r="L400" s="238"/>
      <c r="M400" s="239" t="s">
        <v>19</v>
      </c>
      <c r="N400" s="240" t="s">
        <v>44</v>
      </c>
      <c r="O400" s="85"/>
      <c r="P400" s="222">
        <f>O400*H400</f>
        <v>0</v>
      </c>
      <c r="Q400" s="222">
        <v>0</v>
      </c>
      <c r="R400" s="222">
        <f>Q400*H400</f>
        <v>0</v>
      </c>
      <c r="S400" s="222">
        <v>0</v>
      </c>
      <c r="T400" s="223">
        <f>S400*H400</f>
        <v>0</v>
      </c>
      <c r="U400" s="39"/>
      <c r="V400" s="39"/>
      <c r="W400" s="39"/>
      <c r="X400" s="39"/>
      <c r="Y400" s="39"/>
      <c r="Z400" s="39"/>
      <c r="AA400" s="39"/>
      <c r="AB400" s="39"/>
      <c r="AC400" s="39"/>
      <c r="AD400" s="39"/>
      <c r="AE400" s="39"/>
      <c r="AR400" s="224" t="s">
        <v>440</v>
      </c>
      <c r="AT400" s="224" t="s">
        <v>241</v>
      </c>
      <c r="AU400" s="224" t="s">
        <v>82</v>
      </c>
      <c r="AY400" s="18" t="s">
        <v>244</v>
      </c>
      <c r="BE400" s="225">
        <f>IF(N400="základní",J400,0)</f>
        <v>0</v>
      </c>
      <c r="BF400" s="225">
        <f>IF(N400="snížená",J400,0)</f>
        <v>0</v>
      </c>
      <c r="BG400" s="225">
        <f>IF(N400="zákl. přenesená",J400,0)</f>
        <v>0</v>
      </c>
      <c r="BH400" s="225">
        <f>IF(N400="sníž. přenesená",J400,0)</f>
        <v>0</v>
      </c>
      <c r="BI400" s="225">
        <f>IF(N400="nulová",J400,0)</f>
        <v>0</v>
      </c>
      <c r="BJ400" s="18" t="s">
        <v>80</v>
      </c>
      <c r="BK400" s="225">
        <f>ROUND(I400*H400,2)</f>
        <v>0</v>
      </c>
      <c r="BL400" s="18" t="s">
        <v>440</v>
      </c>
      <c r="BM400" s="224" t="s">
        <v>1570</v>
      </c>
    </row>
    <row r="401" s="2" customFormat="1" ht="16.5" customHeight="1">
      <c r="A401" s="39"/>
      <c r="B401" s="40"/>
      <c r="C401" s="213" t="s">
        <v>1571</v>
      </c>
      <c r="D401" s="213" t="s">
        <v>247</v>
      </c>
      <c r="E401" s="214" t="s">
        <v>1572</v>
      </c>
      <c r="F401" s="215" t="s">
        <v>1573</v>
      </c>
      <c r="G401" s="216" t="s">
        <v>516</v>
      </c>
      <c r="H401" s="217">
        <v>5</v>
      </c>
      <c r="I401" s="218"/>
      <c r="J401" s="219">
        <f>ROUND(I401*H401,2)</f>
        <v>0</v>
      </c>
      <c r="K401" s="215" t="s">
        <v>19</v>
      </c>
      <c r="L401" s="45"/>
      <c r="M401" s="220" t="s">
        <v>19</v>
      </c>
      <c r="N401" s="221" t="s">
        <v>44</v>
      </c>
      <c r="O401" s="85"/>
      <c r="P401" s="222">
        <f>O401*H401</f>
        <v>0</v>
      </c>
      <c r="Q401" s="222">
        <v>0</v>
      </c>
      <c r="R401" s="222">
        <f>Q401*H401</f>
        <v>0</v>
      </c>
      <c r="S401" s="222">
        <v>0</v>
      </c>
      <c r="T401" s="223">
        <f>S401*H401</f>
        <v>0</v>
      </c>
      <c r="U401" s="39"/>
      <c r="V401" s="39"/>
      <c r="W401" s="39"/>
      <c r="X401" s="39"/>
      <c r="Y401" s="39"/>
      <c r="Z401" s="39"/>
      <c r="AA401" s="39"/>
      <c r="AB401" s="39"/>
      <c r="AC401" s="39"/>
      <c r="AD401" s="39"/>
      <c r="AE401" s="39"/>
      <c r="AR401" s="224" t="s">
        <v>264</v>
      </c>
      <c r="AT401" s="224" t="s">
        <v>247</v>
      </c>
      <c r="AU401" s="224" t="s">
        <v>82</v>
      </c>
      <c r="AY401" s="18" t="s">
        <v>244</v>
      </c>
      <c r="BE401" s="225">
        <f>IF(N401="základní",J401,0)</f>
        <v>0</v>
      </c>
      <c r="BF401" s="225">
        <f>IF(N401="snížená",J401,0)</f>
        <v>0</v>
      </c>
      <c r="BG401" s="225">
        <f>IF(N401="zákl. přenesená",J401,0)</f>
        <v>0</v>
      </c>
      <c r="BH401" s="225">
        <f>IF(N401="sníž. přenesená",J401,0)</f>
        <v>0</v>
      </c>
      <c r="BI401" s="225">
        <f>IF(N401="nulová",J401,0)</f>
        <v>0</v>
      </c>
      <c r="BJ401" s="18" t="s">
        <v>80</v>
      </c>
      <c r="BK401" s="225">
        <f>ROUND(I401*H401,2)</f>
        <v>0</v>
      </c>
      <c r="BL401" s="18" t="s">
        <v>264</v>
      </c>
      <c r="BM401" s="224" t="s">
        <v>1574</v>
      </c>
    </row>
    <row r="402" s="2" customFormat="1" ht="21.75" customHeight="1">
      <c r="A402" s="39"/>
      <c r="B402" s="40"/>
      <c r="C402" s="231" t="s">
        <v>1575</v>
      </c>
      <c r="D402" s="231" t="s">
        <v>241</v>
      </c>
      <c r="E402" s="232" t="s">
        <v>1576</v>
      </c>
      <c r="F402" s="233" t="s">
        <v>1577</v>
      </c>
      <c r="G402" s="234" t="s">
        <v>258</v>
      </c>
      <c r="H402" s="235">
        <v>6</v>
      </c>
      <c r="I402" s="236"/>
      <c r="J402" s="237">
        <f>ROUND(I402*H402,2)</f>
        <v>0</v>
      </c>
      <c r="K402" s="233" t="s">
        <v>359</v>
      </c>
      <c r="L402" s="238"/>
      <c r="M402" s="239" t="s">
        <v>19</v>
      </c>
      <c r="N402" s="240" t="s">
        <v>44</v>
      </c>
      <c r="O402" s="85"/>
      <c r="P402" s="222">
        <f>O402*H402</f>
        <v>0</v>
      </c>
      <c r="Q402" s="222">
        <v>0</v>
      </c>
      <c r="R402" s="222">
        <f>Q402*H402</f>
        <v>0</v>
      </c>
      <c r="S402" s="222">
        <v>0</v>
      </c>
      <c r="T402" s="223">
        <f>S402*H402</f>
        <v>0</v>
      </c>
      <c r="U402" s="39"/>
      <c r="V402" s="39"/>
      <c r="W402" s="39"/>
      <c r="X402" s="39"/>
      <c r="Y402" s="39"/>
      <c r="Z402" s="39"/>
      <c r="AA402" s="39"/>
      <c r="AB402" s="39"/>
      <c r="AC402" s="39"/>
      <c r="AD402" s="39"/>
      <c r="AE402" s="39"/>
      <c r="AR402" s="224" t="s">
        <v>364</v>
      </c>
      <c r="AT402" s="224" t="s">
        <v>241</v>
      </c>
      <c r="AU402" s="224" t="s">
        <v>82</v>
      </c>
      <c r="AY402" s="18" t="s">
        <v>244</v>
      </c>
      <c r="BE402" s="225">
        <f>IF(N402="základní",J402,0)</f>
        <v>0</v>
      </c>
      <c r="BF402" s="225">
        <f>IF(N402="snížená",J402,0)</f>
        <v>0</v>
      </c>
      <c r="BG402" s="225">
        <f>IF(N402="zákl. přenesená",J402,0)</f>
        <v>0</v>
      </c>
      <c r="BH402" s="225">
        <f>IF(N402="sníž. přenesená",J402,0)</f>
        <v>0</v>
      </c>
      <c r="BI402" s="225">
        <f>IF(N402="nulová",J402,0)</f>
        <v>0</v>
      </c>
      <c r="BJ402" s="18" t="s">
        <v>80</v>
      </c>
      <c r="BK402" s="225">
        <f>ROUND(I402*H402,2)</f>
        <v>0</v>
      </c>
      <c r="BL402" s="18" t="s">
        <v>279</v>
      </c>
      <c r="BM402" s="224" t="s">
        <v>1578</v>
      </c>
    </row>
    <row r="403" s="2" customFormat="1" ht="24.15" customHeight="1">
      <c r="A403" s="39"/>
      <c r="B403" s="40"/>
      <c r="C403" s="231" t="s">
        <v>1579</v>
      </c>
      <c r="D403" s="231" t="s">
        <v>241</v>
      </c>
      <c r="E403" s="232" t="s">
        <v>1580</v>
      </c>
      <c r="F403" s="233" t="s">
        <v>1581</v>
      </c>
      <c r="G403" s="234" t="s">
        <v>258</v>
      </c>
      <c r="H403" s="235">
        <v>1</v>
      </c>
      <c r="I403" s="236"/>
      <c r="J403" s="237">
        <f>ROUND(I403*H403,2)</f>
        <v>0</v>
      </c>
      <c r="K403" s="233" t="s">
        <v>359</v>
      </c>
      <c r="L403" s="238"/>
      <c r="M403" s="239" t="s">
        <v>19</v>
      </c>
      <c r="N403" s="240" t="s">
        <v>44</v>
      </c>
      <c r="O403" s="85"/>
      <c r="P403" s="222">
        <f>O403*H403</f>
        <v>0</v>
      </c>
      <c r="Q403" s="222">
        <v>0</v>
      </c>
      <c r="R403" s="222">
        <f>Q403*H403</f>
        <v>0</v>
      </c>
      <c r="S403" s="222">
        <v>0</v>
      </c>
      <c r="T403" s="223">
        <f>S403*H403</f>
        <v>0</v>
      </c>
      <c r="U403" s="39"/>
      <c r="V403" s="39"/>
      <c r="W403" s="39"/>
      <c r="X403" s="39"/>
      <c r="Y403" s="39"/>
      <c r="Z403" s="39"/>
      <c r="AA403" s="39"/>
      <c r="AB403" s="39"/>
      <c r="AC403" s="39"/>
      <c r="AD403" s="39"/>
      <c r="AE403" s="39"/>
      <c r="AR403" s="224" t="s">
        <v>364</v>
      </c>
      <c r="AT403" s="224" t="s">
        <v>241</v>
      </c>
      <c r="AU403" s="224" t="s">
        <v>82</v>
      </c>
      <c r="AY403" s="18" t="s">
        <v>244</v>
      </c>
      <c r="BE403" s="225">
        <f>IF(N403="základní",J403,0)</f>
        <v>0</v>
      </c>
      <c r="BF403" s="225">
        <f>IF(N403="snížená",J403,0)</f>
        <v>0</v>
      </c>
      <c r="BG403" s="225">
        <f>IF(N403="zákl. přenesená",J403,0)</f>
        <v>0</v>
      </c>
      <c r="BH403" s="225">
        <f>IF(N403="sníž. přenesená",J403,0)</f>
        <v>0</v>
      </c>
      <c r="BI403" s="225">
        <f>IF(N403="nulová",J403,0)</f>
        <v>0</v>
      </c>
      <c r="BJ403" s="18" t="s">
        <v>80</v>
      </c>
      <c r="BK403" s="225">
        <f>ROUND(I403*H403,2)</f>
        <v>0</v>
      </c>
      <c r="BL403" s="18" t="s">
        <v>279</v>
      </c>
      <c r="BM403" s="224" t="s">
        <v>1582</v>
      </c>
    </row>
    <row r="404" s="2" customFormat="1" ht="16.5" customHeight="1">
      <c r="A404" s="39"/>
      <c r="B404" s="40"/>
      <c r="C404" s="231" t="s">
        <v>1583</v>
      </c>
      <c r="D404" s="231" t="s">
        <v>241</v>
      </c>
      <c r="E404" s="232" t="s">
        <v>1584</v>
      </c>
      <c r="F404" s="233" t="s">
        <v>1585</v>
      </c>
      <c r="G404" s="234" t="s">
        <v>258</v>
      </c>
      <c r="H404" s="235">
        <v>1</v>
      </c>
      <c r="I404" s="236"/>
      <c r="J404" s="237">
        <f>ROUND(I404*H404,2)</f>
        <v>0</v>
      </c>
      <c r="K404" s="233" t="s">
        <v>359</v>
      </c>
      <c r="L404" s="238"/>
      <c r="M404" s="239" t="s">
        <v>19</v>
      </c>
      <c r="N404" s="240" t="s">
        <v>44</v>
      </c>
      <c r="O404" s="85"/>
      <c r="P404" s="222">
        <f>O404*H404</f>
        <v>0</v>
      </c>
      <c r="Q404" s="222">
        <v>0</v>
      </c>
      <c r="R404" s="222">
        <f>Q404*H404</f>
        <v>0</v>
      </c>
      <c r="S404" s="222">
        <v>0</v>
      </c>
      <c r="T404" s="223">
        <f>S404*H404</f>
        <v>0</v>
      </c>
      <c r="U404" s="39"/>
      <c r="V404" s="39"/>
      <c r="W404" s="39"/>
      <c r="X404" s="39"/>
      <c r="Y404" s="39"/>
      <c r="Z404" s="39"/>
      <c r="AA404" s="39"/>
      <c r="AB404" s="39"/>
      <c r="AC404" s="39"/>
      <c r="AD404" s="39"/>
      <c r="AE404" s="39"/>
      <c r="AR404" s="224" t="s">
        <v>440</v>
      </c>
      <c r="AT404" s="224" t="s">
        <v>241</v>
      </c>
      <c r="AU404" s="224" t="s">
        <v>82</v>
      </c>
      <c r="AY404" s="18" t="s">
        <v>244</v>
      </c>
      <c r="BE404" s="225">
        <f>IF(N404="základní",J404,0)</f>
        <v>0</v>
      </c>
      <c r="BF404" s="225">
        <f>IF(N404="snížená",J404,0)</f>
        <v>0</v>
      </c>
      <c r="BG404" s="225">
        <f>IF(N404="zákl. přenesená",J404,0)</f>
        <v>0</v>
      </c>
      <c r="BH404" s="225">
        <f>IF(N404="sníž. přenesená",J404,0)</f>
        <v>0</v>
      </c>
      <c r="BI404" s="225">
        <f>IF(N404="nulová",J404,0)</f>
        <v>0</v>
      </c>
      <c r="BJ404" s="18" t="s">
        <v>80</v>
      </c>
      <c r="BK404" s="225">
        <f>ROUND(I404*H404,2)</f>
        <v>0</v>
      </c>
      <c r="BL404" s="18" t="s">
        <v>440</v>
      </c>
      <c r="BM404" s="224" t="s">
        <v>1586</v>
      </c>
    </row>
    <row r="405" s="2" customFormat="1" ht="16.5" customHeight="1">
      <c r="A405" s="39"/>
      <c r="B405" s="40"/>
      <c r="C405" s="231" t="s">
        <v>1587</v>
      </c>
      <c r="D405" s="231" t="s">
        <v>241</v>
      </c>
      <c r="E405" s="232" t="s">
        <v>1588</v>
      </c>
      <c r="F405" s="233" t="s">
        <v>1589</v>
      </c>
      <c r="G405" s="234" t="s">
        <v>258</v>
      </c>
      <c r="H405" s="235">
        <v>1</v>
      </c>
      <c r="I405" s="236"/>
      <c r="J405" s="237">
        <f>ROUND(I405*H405,2)</f>
        <v>0</v>
      </c>
      <c r="K405" s="233" t="s">
        <v>359</v>
      </c>
      <c r="L405" s="238"/>
      <c r="M405" s="239" t="s">
        <v>19</v>
      </c>
      <c r="N405" s="240" t="s">
        <v>44</v>
      </c>
      <c r="O405" s="85"/>
      <c r="P405" s="222">
        <f>O405*H405</f>
        <v>0</v>
      </c>
      <c r="Q405" s="222">
        <v>0</v>
      </c>
      <c r="R405" s="222">
        <f>Q405*H405</f>
        <v>0</v>
      </c>
      <c r="S405" s="222">
        <v>0</v>
      </c>
      <c r="T405" s="223">
        <f>S405*H405</f>
        <v>0</v>
      </c>
      <c r="U405" s="39"/>
      <c r="V405" s="39"/>
      <c r="W405" s="39"/>
      <c r="X405" s="39"/>
      <c r="Y405" s="39"/>
      <c r="Z405" s="39"/>
      <c r="AA405" s="39"/>
      <c r="AB405" s="39"/>
      <c r="AC405" s="39"/>
      <c r="AD405" s="39"/>
      <c r="AE405" s="39"/>
      <c r="AR405" s="224" t="s">
        <v>440</v>
      </c>
      <c r="AT405" s="224" t="s">
        <v>241</v>
      </c>
      <c r="AU405" s="224" t="s">
        <v>82</v>
      </c>
      <c r="AY405" s="18" t="s">
        <v>244</v>
      </c>
      <c r="BE405" s="225">
        <f>IF(N405="základní",J405,0)</f>
        <v>0</v>
      </c>
      <c r="BF405" s="225">
        <f>IF(N405="snížená",J405,0)</f>
        <v>0</v>
      </c>
      <c r="BG405" s="225">
        <f>IF(N405="zákl. přenesená",J405,0)</f>
        <v>0</v>
      </c>
      <c r="BH405" s="225">
        <f>IF(N405="sníž. přenesená",J405,0)</f>
        <v>0</v>
      </c>
      <c r="BI405" s="225">
        <f>IF(N405="nulová",J405,0)</f>
        <v>0</v>
      </c>
      <c r="BJ405" s="18" t="s">
        <v>80</v>
      </c>
      <c r="BK405" s="225">
        <f>ROUND(I405*H405,2)</f>
        <v>0</v>
      </c>
      <c r="BL405" s="18" t="s">
        <v>440</v>
      </c>
      <c r="BM405" s="224" t="s">
        <v>1590</v>
      </c>
    </row>
    <row r="406" s="2" customFormat="1" ht="16.5" customHeight="1">
      <c r="A406" s="39"/>
      <c r="B406" s="40"/>
      <c r="C406" s="231" t="s">
        <v>1591</v>
      </c>
      <c r="D406" s="231" t="s">
        <v>241</v>
      </c>
      <c r="E406" s="232" t="s">
        <v>1592</v>
      </c>
      <c r="F406" s="233" t="s">
        <v>1593</v>
      </c>
      <c r="G406" s="234" t="s">
        <v>258</v>
      </c>
      <c r="H406" s="235">
        <v>1</v>
      </c>
      <c r="I406" s="236"/>
      <c r="J406" s="237">
        <f>ROUND(I406*H406,2)</f>
        <v>0</v>
      </c>
      <c r="K406" s="233" t="s">
        <v>359</v>
      </c>
      <c r="L406" s="238"/>
      <c r="M406" s="239" t="s">
        <v>19</v>
      </c>
      <c r="N406" s="240" t="s">
        <v>44</v>
      </c>
      <c r="O406" s="85"/>
      <c r="P406" s="222">
        <f>O406*H406</f>
        <v>0</v>
      </c>
      <c r="Q406" s="222">
        <v>0</v>
      </c>
      <c r="R406" s="222">
        <f>Q406*H406</f>
        <v>0</v>
      </c>
      <c r="S406" s="222">
        <v>0</v>
      </c>
      <c r="T406" s="223">
        <f>S406*H406</f>
        <v>0</v>
      </c>
      <c r="U406" s="39"/>
      <c r="V406" s="39"/>
      <c r="W406" s="39"/>
      <c r="X406" s="39"/>
      <c r="Y406" s="39"/>
      <c r="Z406" s="39"/>
      <c r="AA406" s="39"/>
      <c r="AB406" s="39"/>
      <c r="AC406" s="39"/>
      <c r="AD406" s="39"/>
      <c r="AE406" s="39"/>
      <c r="AR406" s="224" t="s">
        <v>364</v>
      </c>
      <c r="AT406" s="224" t="s">
        <v>241</v>
      </c>
      <c r="AU406" s="224" t="s">
        <v>82</v>
      </c>
      <c r="AY406" s="18" t="s">
        <v>244</v>
      </c>
      <c r="BE406" s="225">
        <f>IF(N406="základní",J406,0)</f>
        <v>0</v>
      </c>
      <c r="BF406" s="225">
        <f>IF(N406="snížená",J406,0)</f>
        <v>0</v>
      </c>
      <c r="BG406" s="225">
        <f>IF(N406="zákl. přenesená",J406,0)</f>
        <v>0</v>
      </c>
      <c r="BH406" s="225">
        <f>IF(N406="sníž. přenesená",J406,0)</f>
        <v>0</v>
      </c>
      <c r="BI406" s="225">
        <f>IF(N406="nulová",J406,0)</f>
        <v>0</v>
      </c>
      <c r="BJ406" s="18" t="s">
        <v>80</v>
      </c>
      <c r="BK406" s="225">
        <f>ROUND(I406*H406,2)</f>
        <v>0</v>
      </c>
      <c r="BL406" s="18" t="s">
        <v>279</v>
      </c>
      <c r="BM406" s="224" t="s">
        <v>1594</v>
      </c>
    </row>
    <row r="407" s="2" customFormat="1" ht="16.5" customHeight="1">
      <c r="A407" s="39"/>
      <c r="B407" s="40"/>
      <c r="C407" s="231" t="s">
        <v>1595</v>
      </c>
      <c r="D407" s="231" t="s">
        <v>241</v>
      </c>
      <c r="E407" s="232" t="s">
        <v>1596</v>
      </c>
      <c r="F407" s="233" t="s">
        <v>1597</v>
      </c>
      <c r="G407" s="234" t="s">
        <v>258</v>
      </c>
      <c r="H407" s="235">
        <v>1</v>
      </c>
      <c r="I407" s="236"/>
      <c r="J407" s="237">
        <f>ROUND(I407*H407,2)</f>
        <v>0</v>
      </c>
      <c r="K407" s="233" t="s">
        <v>359</v>
      </c>
      <c r="L407" s="238"/>
      <c r="M407" s="239" t="s">
        <v>19</v>
      </c>
      <c r="N407" s="240" t="s">
        <v>44</v>
      </c>
      <c r="O407" s="85"/>
      <c r="P407" s="222">
        <f>O407*H407</f>
        <v>0</v>
      </c>
      <c r="Q407" s="222">
        <v>0</v>
      </c>
      <c r="R407" s="222">
        <f>Q407*H407</f>
        <v>0</v>
      </c>
      <c r="S407" s="222">
        <v>0</v>
      </c>
      <c r="T407" s="223">
        <f>S407*H407</f>
        <v>0</v>
      </c>
      <c r="U407" s="39"/>
      <c r="V407" s="39"/>
      <c r="W407" s="39"/>
      <c r="X407" s="39"/>
      <c r="Y407" s="39"/>
      <c r="Z407" s="39"/>
      <c r="AA407" s="39"/>
      <c r="AB407" s="39"/>
      <c r="AC407" s="39"/>
      <c r="AD407" s="39"/>
      <c r="AE407" s="39"/>
      <c r="AR407" s="224" t="s">
        <v>440</v>
      </c>
      <c r="AT407" s="224" t="s">
        <v>241</v>
      </c>
      <c r="AU407" s="224" t="s">
        <v>82</v>
      </c>
      <c r="AY407" s="18" t="s">
        <v>244</v>
      </c>
      <c r="BE407" s="225">
        <f>IF(N407="základní",J407,0)</f>
        <v>0</v>
      </c>
      <c r="BF407" s="225">
        <f>IF(N407="snížená",J407,0)</f>
        <v>0</v>
      </c>
      <c r="BG407" s="225">
        <f>IF(N407="zákl. přenesená",J407,0)</f>
        <v>0</v>
      </c>
      <c r="BH407" s="225">
        <f>IF(N407="sníž. přenesená",J407,0)</f>
        <v>0</v>
      </c>
      <c r="BI407" s="225">
        <f>IF(N407="nulová",J407,0)</f>
        <v>0</v>
      </c>
      <c r="BJ407" s="18" t="s">
        <v>80</v>
      </c>
      <c r="BK407" s="225">
        <f>ROUND(I407*H407,2)</f>
        <v>0</v>
      </c>
      <c r="BL407" s="18" t="s">
        <v>440</v>
      </c>
      <c r="BM407" s="224" t="s">
        <v>1598</v>
      </c>
    </row>
    <row r="408" s="2" customFormat="1" ht="24.15" customHeight="1">
      <c r="A408" s="39"/>
      <c r="B408" s="40"/>
      <c r="C408" s="231" t="s">
        <v>1599</v>
      </c>
      <c r="D408" s="231" t="s">
        <v>241</v>
      </c>
      <c r="E408" s="232" t="s">
        <v>569</v>
      </c>
      <c r="F408" s="233" t="s">
        <v>570</v>
      </c>
      <c r="G408" s="234" t="s">
        <v>250</v>
      </c>
      <c r="H408" s="235">
        <v>126</v>
      </c>
      <c r="I408" s="236"/>
      <c r="J408" s="237">
        <f>ROUND(I408*H408,2)</f>
        <v>0</v>
      </c>
      <c r="K408" s="233" t="s">
        <v>359</v>
      </c>
      <c r="L408" s="238"/>
      <c r="M408" s="239" t="s">
        <v>19</v>
      </c>
      <c r="N408" s="240" t="s">
        <v>44</v>
      </c>
      <c r="O408" s="85"/>
      <c r="P408" s="222">
        <f>O408*H408</f>
        <v>0</v>
      </c>
      <c r="Q408" s="222">
        <v>0</v>
      </c>
      <c r="R408" s="222">
        <f>Q408*H408</f>
        <v>0</v>
      </c>
      <c r="S408" s="222">
        <v>0</v>
      </c>
      <c r="T408" s="223">
        <f>S408*H408</f>
        <v>0</v>
      </c>
      <c r="U408" s="39"/>
      <c r="V408" s="39"/>
      <c r="W408" s="39"/>
      <c r="X408" s="39"/>
      <c r="Y408" s="39"/>
      <c r="Z408" s="39"/>
      <c r="AA408" s="39"/>
      <c r="AB408" s="39"/>
      <c r="AC408" s="39"/>
      <c r="AD408" s="39"/>
      <c r="AE408" s="39"/>
      <c r="AR408" s="224" t="s">
        <v>364</v>
      </c>
      <c r="AT408" s="224" t="s">
        <v>241</v>
      </c>
      <c r="AU408" s="224" t="s">
        <v>82</v>
      </c>
      <c r="AY408" s="18" t="s">
        <v>244</v>
      </c>
      <c r="BE408" s="225">
        <f>IF(N408="základní",J408,0)</f>
        <v>0</v>
      </c>
      <c r="BF408" s="225">
        <f>IF(N408="snížená",J408,0)</f>
        <v>0</v>
      </c>
      <c r="BG408" s="225">
        <f>IF(N408="zákl. přenesená",J408,0)</f>
        <v>0</v>
      </c>
      <c r="BH408" s="225">
        <f>IF(N408="sníž. přenesená",J408,0)</f>
        <v>0</v>
      </c>
      <c r="BI408" s="225">
        <f>IF(N408="nulová",J408,0)</f>
        <v>0</v>
      </c>
      <c r="BJ408" s="18" t="s">
        <v>80</v>
      </c>
      <c r="BK408" s="225">
        <f>ROUND(I408*H408,2)</f>
        <v>0</v>
      </c>
      <c r="BL408" s="18" t="s">
        <v>279</v>
      </c>
      <c r="BM408" s="224" t="s">
        <v>1600</v>
      </c>
    </row>
    <row r="409" s="2" customFormat="1" ht="16.5" customHeight="1">
      <c r="A409" s="39"/>
      <c r="B409" s="40"/>
      <c r="C409" s="231" t="s">
        <v>1601</v>
      </c>
      <c r="D409" s="231" t="s">
        <v>241</v>
      </c>
      <c r="E409" s="232" t="s">
        <v>1602</v>
      </c>
      <c r="F409" s="233" t="s">
        <v>1603</v>
      </c>
      <c r="G409" s="234" t="s">
        <v>258</v>
      </c>
      <c r="H409" s="235">
        <v>36</v>
      </c>
      <c r="I409" s="236"/>
      <c r="J409" s="237">
        <f>ROUND(I409*H409,2)</f>
        <v>0</v>
      </c>
      <c r="K409" s="233" t="s">
        <v>359</v>
      </c>
      <c r="L409" s="238"/>
      <c r="M409" s="239" t="s">
        <v>19</v>
      </c>
      <c r="N409" s="240" t="s">
        <v>44</v>
      </c>
      <c r="O409" s="85"/>
      <c r="P409" s="222">
        <f>O409*H409</f>
        <v>0</v>
      </c>
      <c r="Q409" s="222">
        <v>0</v>
      </c>
      <c r="R409" s="222">
        <f>Q409*H409</f>
        <v>0</v>
      </c>
      <c r="S409" s="222">
        <v>0</v>
      </c>
      <c r="T409" s="223">
        <f>S409*H409</f>
        <v>0</v>
      </c>
      <c r="U409" s="39"/>
      <c r="V409" s="39"/>
      <c r="W409" s="39"/>
      <c r="X409" s="39"/>
      <c r="Y409" s="39"/>
      <c r="Z409" s="39"/>
      <c r="AA409" s="39"/>
      <c r="AB409" s="39"/>
      <c r="AC409" s="39"/>
      <c r="AD409" s="39"/>
      <c r="AE409" s="39"/>
      <c r="AR409" s="224" t="s">
        <v>364</v>
      </c>
      <c r="AT409" s="224" t="s">
        <v>241</v>
      </c>
      <c r="AU409" s="224" t="s">
        <v>82</v>
      </c>
      <c r="AY409" s="18" t="s">
        <v>244</v>
      </c>
      <c r="BE409" s="225">
        <f>IF(N409="základní",J409,0)</f>
        <v>0</v>
      </c>
      <c r="BF409" s="225">
        <f>IF(N409="snížená",J409,0)</f>
        <v>0</v>
      </c>
      <c r="BG409" s="225">
        <f>IF(N409="zákl. přenesená",J409,0)</f>
        <v>0</v>
      </c>
      <c r="BH409" s="225">
        <f>IF(N409="sníž. přenesená",J409,0)</f>
        <v>0</v>
      </c>
      <c r="BI409" s="225">
        <f>IF(N409="nulová",J409,0)</f>
        <v>0</v>
      </c>
      <c r="BJ409" s="18" t="s">
        <v>80</v>
      </c>
      <c r="BK409" s="225">
        <f>ROUND(I409*H409,2)</f>
        <v>0</v>
      </c>
      <c r="BL409" s="18" t="s">
        <v>279</v>
      </c>
      <c r="BM409" s="224" t="s">
        <v>1604</v>
      </c>
    </row>
    <row r="410" s="2" customFormat="1" ht="24.15" customHeight="1">
      <c r="A410" s="39"/>
      <c r="B410" s="40"/>
      <c r="C410" s="231" t="s">
        <v>1605</v>
      </c>
      <c r="D410" s="231" t="s">
        <v>241</v>
      </c>
      <c r="E410" s="232" t="s">
        <v>1606</v>
      </c>
      <c r="F410" s="233" t="s">
        <v>1607</v>
      </c>
      <c r="G410" s="234" t="s">
        <v>258</v>
      </c>
      <c r="H410" s="235">
        <v>12</v>
      </c>
      <c r="I410" s="236"/>
      <c r="J410" s="237">
        <f>ROUND(I410*H410,2)</f>
        <v>0</v>
      </c>
      <c r="K410" s="233" t="s">
        <v>359</v>
      </c>
      <c r="L410" s="238"/>
      <c r="M410" s="239" t="s">
        <v>19</v>
      </c>
      <c r="N410" s="240" t="s">
        <v>44</v>
      </c>
      <c r="O410" s="85"/>
      <c r="P410" s="222">
        <f>O410*H410</f>
        <v>0</v>
      </c>
      <c r="Q410" s="222">
        <v>0</v>
      </c>
      <c r="R410" s="222">
        <f>Q410*H410</f>
        <v>0</v>
      </c>
      <c r="S410" s="222">
        <v>0</v>
      </c>
      <c r="T410" s="223">
        <f>S410*H410</f>
        <v>0</v>
      </c>
      <c r="U410" s="39"/>
      <c r="V410" s="39"/>
      <c r="W410" s="39"/>
      <c r="X410" s="39"/>
      <c r="Y410" s="39"/>
      <c r="Z410" s="39"/>
      <c r="AA410" s="39"/>
      <c r="AB410" s="39"/>
      <c r="AC410" s="39"/>
      <c r="AD410" s="39"/>
      <c r="AE410" s="39"/>
      <c r="AR410" s="224" t="s">
        <v>440</v>
      </c>
      <c r="AT410" s="224" t="s">
        <v>241</v>
      </c>
      <c r="AU410" s="224" t="s">
        <v>82</v>
      </c>
      <c r="AY410" s="18" t="s">
        <v>244</v>
      </c>
      <c r="BE410" s="225">
        <f>IF(N410="základní",J410,0)</f>
        <v>0</v>
      </c>
      <c r="BF410" s="225">
        <f>IF(N410="snížená",J410,0)</f>
        <v>0</v>
      </c>
      <c r="BG410" s="225">
        <f>IF(N410="zákl. přenesená",J410,0)</f>
        <v>0</v>
      </c>
      <c r="BH410" s="225">
        <f>IF(N410="sníž. přenesená",J410,0)</f>
        <v>0</v>
      </c>
      <c r="BI410" s="225">
        <f>IF(N410="nulová",J410,0)</f>
        <v>0</v>
      </c>
      <c r="BJ410" s="18" t="s">
        <v>80</v>
      </c>
      <c r="BK410" s="225">
        <f>ROUND(I410*H410,2)</f>
        <v>0</v>
      </c>
      <c r="BL410" s="18" t="s">
        <v>440</v>
      </c>
      <c r="BM410" s="224" t="s">
        <v>1608</v>
      </c>
    </row>
    <row r="411" s="2" customFormat="1" ht="16.5" customHeight="1">
      <c r="A411" s="39"/>
      <c r="B411" s="40"/>
      <c r="C411" s="231" t="s">
        <v>1609</v>
      </c>
      <c r="D411" s="231" t="s">
        <v>241</v>
      </c>
      <c r="E411" s="232" t="s">
        <v>1610</v>
      </c>
      <c r="F411" s="233" t="s">
        <v>1611</v>
      </c>
      <c r="G411" s="234" t="s">
        <v>258</v>
      </c>
      <c r="H411" s="235">
        <v>12</v>
      </c>
      <c r="I411" s="236"/>
      <c r="J411" s="237">
        <f>ROUND(I411*H411,2)</f>
        <v>0</v>
      </c>
      <c r="K411" s="233" t="s">
        <v>359</v>
      </c>
      <c r="L411" s="238"/>
      <c r="M411" s="239" t="s">
        <v>19</v>
      </c>
      <c r="N411" s="240" t="s">
        <v>44</v>
      </c>
      <c r="O411" s="85"/>
      <c r="P411" s="222">
        <f>O411*H411</f>
        <v>0</v>
      </c>
      <c r="Q411" s="222">
        <v>0</v>
      </c>
      <c r="R411" s="222">
        <f>Q411*H411</f>
        <v>0</v>
      </c>
      <c r="S411" s="222">
        <v>0</v>
      </c>
      <c r="T411" s="223">
        <f>S411*H411</f>
        <v>0</v>
      </c>
      <c r="U411" s="39"/>
      <c r="V411" s="39"/>
      <c r="W411" s="39"/>
      <c r="X411" s="39"/>
      <c r="Y411" s="39"/>
      <c r="Z411" s="39"/>
      <c r="AA411" s="39"/>
      <c r="AB411" s="39"/>
      <c r="AC411" s="39"/>
      <c r="AD411" s="39"/>
      <c r="AE411" s="39"/>
      <c r="AR411" s="224" t="s">
        <v>364</v>
      </c>
      <c r="AT411" s="224" t="s">
        <v>241</v>
      </c>
      <c r="AU411" s="224" t="s">
        <v>82</v>
      </c>
      <c r="AY411" s="18" t="s">
        <v>244</v>
      </c>
      <c r="BE411" s="225">
        <f>IF(N411="základní",J411,0)</f>
        <v>0</v>
      </c>
      <c r="BF411" s="225">
        <f>IF(N411="snížená",J411,0)</f>
        <v>0</v>
      </c>
      <c r="BG411" s="225">
        <f>IF(N411="zákl. přenesená",J411,0)</f>
        <v>0</v>
      </c>
      <c r="BH411" s="225">
        <f>IF(N411="sníž. přenesená",J411,0)</f>
        <v>0</v>
      </c>
      <c r="BI411" s="225">
        <f>IF(N411="nulová",J411,0)</f>
        <v>0</v>
      </c>
      <c r="BJ411" s="18" t="s">
        <v>80</v>
      </c>
      <c r="BK411" s="225">
        <f>ROUND(I411*H411,2)</f>
        <v>0</v>
      </c>
      <c r="BL411" s="18" t="s">
        <v>279</v>
      </c>
      <c r="BM411" s="224" t="s">
        <v>1612</v>
      </c>
    </row>
    <row r="412" s="2" customFormat="1" ht="37.8" customHeight="1">
      <c r="A412" s="39"/>
      <c r="B412" s="40"/>
      <c r="C412" s="231" t="s">
        <v>1613</v>
      </c>
      <c r="D412" s="231" t="s">
        <v>241</v>
      </c>
      <c r="E412" s="232" t="s">
        <v>1614</v>
      </c>
      <c r="F412" s="233" t="s">
        <v>1615</v>
      </c>
      <c r="G412" s="234" t="s">
        <v>258</v>
      </c>
      <c r="H412" s="235">
        <v>1</v>
      </c>
      <c r="I412" s="236"/>
      <c r="J412" s="237">
        <f>ROUND(I412*H412,2)</f>
        <v>0</v>
      </c>
      <c r="K412" s="233" t="s">
        <v>359</v>
      </c>
      <c r="L412" s="238"/>
      <c r="M412" s="239" t="s">
        <v>19</v>
      </c>
      <c r="N412" s="240" t="s">
        <v>44</v>
      </c>
      <c r="O412" s="85"/>
      <c r="P412" s="222">
        <f>O412*H412</f>
        <v>0</v>
      </c>
      <c r="Q412" s="222">
        <v>0</v>
      </c>
      <c r="R412" s="222">
        <f>Q412*H412</f>
        <v>0</v>
      </c>
      <c r="S412" s="222">
        <v>0</v>
      </c>
      <c r="T412" s="223">
        <f>S412*H412</f>
        <v>0</v>
      </c>
      <c r="U412" s="39"/>
      <c r="V412" s="39"/>
      <c r="W412" s="39"/>
      <c r="X412" s="39"/>
      <c r="Y412" s="39"/>
      <c r="Z412" s="39"/>
      <c r="AA412" s="39"/>
      <c r="AB412" s="39"/>
      <c r="AC412" s="39"/>
      <c r="AD412" s="39"/>
      <c r="AE412" s="39"/>
      <c r="AR412" s="224" t="s">
        <v>440</v>
      </c>
      <c r="AT412" s="224" t="s">
        <v>241</v>
      </c>
      <c r="AU412" s="224" t="s">
        <v>82</v>
      </c>
      <c r="AY412" s="18" t="s">
        <v>244</v>
      </c>
      <c r="BE412" s="225">
        <f>IF(N412="základní",J412,0)</f>
        <v>0</v>
      </c>
      <c r="BF412" s="225">
        <f>IF(N412="snížená",J412,0)</f>
        <v>0</v>
      </c>
      <c r="BG412" s="225">
        <f>IF(N412="zákl. přenesená",J412,0)</f>
        <v>0</v>
      </c>
      <c r="BH412" s="225">
        <f>IF(N412="sníž. přenesená",J412,0)</f>
        <v>0</v>
      </c>
      <c r="BI412" s="225">
        <f>IF(N412="nulová",J412,0)</f>
        <v>0</v>
      </c>
      <c r="BJ412" s="18" t="s">
        <v>80</v>
      </c>
      <c r="BK412" s="225">
        <f>ROUND(I412*H412,2)</f>
        <v>0</v>
      </c>
      <c r="BL412" s="18" t="s">
        <v>440</v>
      </c>
      <c r="BM412" s="224" t="s">
        <v>1616</v>
      </c>
    </row>
    <row r="413" s="2" customFormat="1" ht="16.5" customHeight="1">
      <c r="A413" s="39"/>
      <c r="B413" s="40"/>
      <c r="C413" s="231" t="s">
        <v>1617</v>
      </c>
      <c r="D413" s="231" t="s">
        <v>241</v>
      </c>
      <c r="E413" s="232" t="s">
        <v>535</v>
      </c>
      <c r="F413" s="233" t="s">
        <v>536</v>
      </c>
      <c r="G413" s="234" t="s">
        <v>258</v>
      </c>
      <c r="H413" s="235">
        <v>16</v>
      </c>
      <c r="I413" s="236"/>
      <c r="J413" s="237">
        <f>ROUND(I413*H413,2)</f>
        <v>0</v>
      </c>
      <c r="K413" s="233" t="s">
        <v>359</v>
      </c>
      <c r="L413" s="238"/>
      <c r="M413" s="239" t="s">
        <v>19</v>
      </c>
      <c r="N413" s="240" t="s">
        <v>44</v>
      </c>
      <c r="O413" s="85"/>
      <c r="P413" s="222">
        <f>O413*H413</f>
        <v>0</v>
      </c>
      <c r="Q413" s="222">
        <v>0</v>
      </c>
      <c r="R413" s="222">
        <f>Q413*H413</f>
        <v>0</v>
      </c>
      <c r="S413" s="222">
        <v>0</v>
      </c>
      <c r="T413" s="223">
        <f>S413*H413</f>
        <v>0</v>
      </c>
      <c r="U413" s="39"/>
      <c r="V413" s="39"/>
      <c r="W413" s="39"/>
      <c r="X413" s="39"/>
      <c r="Y413" s="39"/>
      <c r="Z413" s="39"/>
      <c r="AA413" s="39"/>
      <c r="AB413" s="39"/>
      <c r="AC413" s="39"/>
      <c r="AD413" s="39"/>
      <c r="AE413" s="39"/>
      <c r="AR413" s="224" t="s">
        <v>364</v>
      </c>
      <c r="AT413" s="224" t="s">
        <v>241</v>
      </c>
      <c r="AU413" s="224" t="s">
        <v>82</v>
      </c>
      <c r="AY413" s="18" t="s">
        <v>244</v>
      </c>
      <c r="BE413" s="225">
        <f>IF(N413="základní",J413,0)</f>
        <v>0</v>
      </c>
      <c r="BF413" s="225">
        <f>IF(N413="snížená",J413,0)</f>
        <v>0</v>
      </c>
      <c r="BG413" s="225">
        <f>IF(N413="zákl. přenesená",J413,0)</f>
        <v>0</v>
      </c>
      <c r="BH413" s="225">
        <f>IF(N413="sníž. přenesená",J413,0)</f>
        <v>0</v>
      </c>
      <c r="BI413" s="225">
        <f>IF(N413="nulová",J413,0)</f>
        <v>0</v>
      </c>
      <c r="BJ413" s="18" t="s">
        <v>80</v>
      </c>
      <c r="BK413" s="225">
        <f>ROUND(I413*H413,2)</f>
        <v>0</v>
      </c>
      <c r="BL413" s="18" t="s">
        <v>279</v>
      </c>
      <c r="BM413" s="224" t="s">
        <v>1618</v>
      </c>
    </row>
    <row r="414" s="2" customFormat="1" ht="16.5" customHeight="1">
      <c r="A414" s="39"/>
      <c r="B414" s="40"/>
      <c r="C414" s="231" t="s">
        <v>1619</v>
      </c>
      <c r="D414" s="231" t="s">
        <v>241</v>
      </c>
      <c r="E414" s="232" t="s">
        <v>539</v>
      </c>
      <c r="F414" s="233" t="s">
        <v>540</v>
      </c>
      <c r="G414" s="234" t="s">
        <v>258</v>
      </c>
      <c r="H414" s="235">
        <v>16</v>
      </c>
      <c r="I414" s="236"/>
      <c r="J414" s="237">
        <f>ROUND(I414*H414,2)</f>
        <v>0</v>
      </c>
      <c r="K414" s="233" t="s">
        <v>359</v>
      </c>
      <c r="L414" s="238"/>
      <c r="M414" s="239" t="s">
        <v>19</v>
      </c>
      <c r="N414" s="240" t="s">
        <v>44</v>
      </c>
      <c r="O414" s="85"/>
      <c r="P414" s="222">
        <f>O414*H414</f>
        <v>0</v>
      </c>
      <c r="Q414" s="222">
        <v>0</v>
      </c>
      <c r="R414" s="222">
        <f>Q414*H414</f>
        <v>0</v>
      </c>
      <c r="S414" s="222">
        <v>0</v>
      </c>
      <c r="T414" s="223">
        <f>S414*H414</f>
        <v>0</v>
      </c>
      <c r="U414" s="39"/>
      <c r="V414" s="39"/>
      <c r="W414" s="39"/>
      <c r="X414" s="39"/>
      <c r="Y414" s="39"/>
      <c r="Z414" s="39"/>
      <c r="AA414" s="39"/>
      <c r="AB414" s="39"/>
      <c r="AC414" s="39"/>
      <c r="AD414" s="39"/>
      <c r="AE414" s="39"/>
      <c r="AR414" s="224" t="s">
        <v>364</v>
      </c>
      <c r="AT414" s="224" t="s">
        <v>241</v>
      </c>
      <c r="AU414" s="224" t="s">
        <v>82</v>
      </c>
      <c r="AY414" s="18" t="s">
        <v>244</v>
      </c>
      <c r="BE414" s="225">
        <f>IF(N414="základní",J414,0)</f>
        <v>0</v>
      </c>
      <c r="BF414" s="225">
        <f>IF(N414="snížená",J414,0)</f>
        <v>0</v>
      </c>
      <c r="BG414" s="225">
        <f>IF(N414="zákl. přenesená",J414,0)</f>
        <v>0</v>
      </c>
      <c r="BH414" s="225">
        <f>IF(N414="sníž. přenesená",J414,0)</f>
        <v>0</v>
      </c>
      <c r="BI414" s="225">
        <f>IF(N414="nulová",J414,0)</f>
        <v>0</v>
      </c>
      <c r="BJ414" s="18" t="s">
        <v>80</v>
      </c>
      <c r="BK414" s="225">
        <f>ROUND(I414*H414,2)</f>
        <v>0</v>
      </c>
      <c r="BL414" s="18" t="s">
        <v>279</v>
      </c>
      <c r="BM414" s="224" t="s">
        <v>1620</v>
      </c>
    </row>
    <row r="415" s="2" customFormat="1" ht="16.5" customHeight="1">
      <c r="A415" s="39"/>
      <c r="B415" s="40"/>
      <c r="C415" s="231" t="s">
        <v>1621</v>
      </c>
      <c r="D415" s="231" t="s">
        <v>241</v>
      </c>
      <c r="E415" s="232" t="s">
        <v>1622</v>
      </c>
      <c r="F415" s="233" t="s">
        <v>1623</v>
      </c>
      <c r="G415" s="234" t="s">
        <v>258</v>
      </c>
      <c r="H415" s="235">
        <v>2</v>
      </c>
      <c r="I415" s="236"/>
      <c r="J415" s="237">
        <f>ROUND(I415*H415,2)</f>
        <v>0</v>
      </c>
      <c r="K415" s="233" t="s">
        <v>359</v>
      </c>
      <c r="L415" s="238"/>
      <c r="M415" s="239" t="s">
        <v>19</v>
      </c>
      <c r="N415" s="240" t="s">
        <v>44</v>
      </c>
      <c r="O415" s="85"/>
      <c r="P415" s="222">
        <f>O415*H415</f>
        <v>0</v>
      </c>
      <c r="Q415" s="222">
        <v>0</v>
      </c>
      <c r="R415" s="222">
        <f>Q415*H415</f>
        <v>0</v>
      </c>
      <c r="S415" s="222">
        <v>0</v>
      </c>
      <c r="T415" s="223">
        <f>S415*H415</f>
        <v>0</v>
      </c>
      <c r="U415" s="39"/>
      <c r="V415" s="39"/>
      <c r="W415" s="39"/>
      <c r="X415" s="39"/>
      <c r="Y415" s="39"/>
      <c r="Z415" s="39"/>
      <c r="AA415" s="39"/>
      <c r="AB415" s="39"/>
      <c r="AC415" s="39"/>
      <c r="AD415" s="39"/>
      <c r="AE415" s="39"/>
      <c r="AR415" s="224" t="s">
        <v>440</v>
      </c>
      <c r="AT415" s="224" t="s">
        <v>241</v>
      </c>
      <c r="AU415" s="224" t="s">
        <v>82</v>
      </c>
      <c r="AY415" s="18" t="s">
        <v>244</v>
      </c>
      <c r="BE415" s="225">
        <f>IF(N415="základní",J415,0)</f>
        <v>0</v>
      </c>
      <c r="BF415" s="225">
        <f>IF(N415="snížená",J415,0)</f>
        <v>0</v>
      </c>
      <c r="BG415" s="225">
        <f>IF(N415="zákl. přenesená",J415,0)</f>
        <v>0</v>
      </c>
      <c r="BH415" s="225">
        <f>IF(N415="sníž. přenesená",J415,0)</f>
        <v>0</v>
      </c>
      <c r="BI415" s="225">
        <f>IF(N415="nulová",J415,0)</f>
        <v>0</v>
      </c>
      <c r="BJ415" s="18" t="s">
        <v>80</v>
      </c>
      <c r="BK415" s="225">
        <f>ROUND(I415*H415,2)</f>
        <v>0</v>
      </c>
      <c r="BL415" s="18" t="s">
        <v>440</v>
      </c>
      <c r="BM415" s="224" t="s">
        <v>1624</v>
      </c>
    </row>
    <row r="416" s="2" customFormat="1" ht="24.15" customHeight="1">
      <c r="A416" s="39"/>
      <c r="B416" s="40"/>
      <c r="C416" s="231" t="s">
        <v>1625</v>
      </c>
      <c r="D416" s="231" t="s">
        <v>241</v>
      </c>
      <c r="E416" s="232" t="s">
        <v>1626</v>
      </c>
      <c r="F416" s="233" t="s">
        <v>1627</v>
      </c>
      <c r="G416" s="234" t="s">
        <v>258</v>
      </c>
      <c r="H416" s="235">
        <v>1</v>
      </c>
      <c r="I416" s="236"/>
      <c r="J416" s="237">
        <f>ROUND(I416*H416,2)</f>
        <v>0</v>
      </c>
      <c r="K416" s="233" t="s">
        <v>359</v>
      </c>
      <c r="L416" s="238"/>
      <c r="M416" s="239" t="s">
        <v>19</v>
      </c>
      <c r="N416" s="240" t="s">
        <v>44</v>
      </c>
      <c r="O416" s="85"/>
      <c r="P416" s="222">
        <f>O416*H416</f>
        <v>0</v>
      </c>
      <c r="Q416" s="222">
        <v>0</v>
      </c>
      <c r="R416" s="222">
        <f>Q416*H416</f>
        <v>0</v>
      </c>
      <c r="S416" s="222">
        <v>0</v>
      </c>
      <c r="T416" s="223">
        <f>S416*H416</f>
        <v>0</v>
      </c>
      <c r="U416" s="39"/>
      <c r="V416" s="39"/>
      <c r="W416" s="39"/>
      <c r="X416" s="39"/>
      <c r="Y416" s="39"/>
      <c r="Z416" s="39"/>
      <c r="AA416" s="39"/>
      <c r="AB416" s="39"/>
      <c r="AC416" s="39"/>
      <c r="AD416" s="39"/>
      <c r="AE416" s="39"/>
      <c r="AR416" s="224" t="s">
        <v>440</v>
      </c>
      <c r="AT416" s="224" t="s">
        <v>241</v>
      </c>
      <c r="AU416" s="224" t="s">
        <v>82</v>
      </c>
      <c r="AY416" s="18" t="s">
        <v>244</v>
      </c>
      <c r="BE416" s="225">
        <f>IF(N416="základní",J416,0)</f>
        <v>0</v>
      </c>
      <c r="BF416" s="225">
        <f>IF(N416="snížená",J416,0)</f>
        <v>0</v>
      </c>
      <c r="BG416" s="225">
        <f>IF(N416="zákl. přenesená",J416,0)</f>
        <v>0</v>
      </c>
      <c r="BH416" s="225">
        <f>IF(N416="sníž. přenesená",J416,0)</f>
        <v>0</v>
      </c>
      <c r="BI416" s="225">
        <f>IF(N416="nulová",J416,0)</f>
        <v>0</v>
      </c>
      <c r="BJ416" s="18" t="s">
        <v>80</v>
      </c>
      <c r="BK416" s="225">
        <f>ROUND(I416*H416,2)</f>
        <v>0</v>
      </c>
      <c r="BL416" s="18" t="s">
        <v>440</v>
      </c>
      <c r="BM416" s="224" t="s">
        <v>1628</v>
      </c>
    </row>
    <row r="417" s="2" customFormat="1" ht="24.15" customHeight="1">
      <c r="A417" s="39"/>
      <c r="B417" s="40"/>
      <c r="C417" s="231" t="s">
        <v>1629</v>
      </c>
      <c r="D417" s="231" t="s">
        <v>241</v>
      </c>
      <c r="E417" s="232" t="s">
        <v>1630</v>
      </c>
      <c r="F417" s="233" t="s">
        <v>1631</v>
      </c>
      <c r="G417" s="234" t="s">
        <v>258</v>
      </c>
      <c r="H417" s="235">
        <v>58</v>
      </c>
      <c r="I417" s="236"/>
      <c r="J417" s="237">
        <f>ROUND(I417*H417,2)</f>
        <v>0</v>
      </c>
      <c r="K417" s="233" t="s">
        <v>359</v>
      </c>
      <c r="L417" s="238"/>
      <c r="M417" s="239" t="s">
        <v>19</v>
      </c>
      <c r="N417" s="240" t="s">
        <v>44</v>
      </c>
      <c r="O417" s="85"/>
      <c r="P417" s="222">
        <f>O417*H417</f>
        <v>0</v>
      </c>
      <c r="Q417" s="222">
        <v>0</v>
      </c>
      <c r="R417" s="222">
        <f>Q417*H417</f>
        <v>0</v>
      </c>
      <c r="S417" s="222">
        <v>0</v>
      </c>
      <c r="T417" s="223">
        <f>S417*H417</f>
        <v>0</v>
      </c>
      <c r="U417" s="39"/>
      <c r="V417" s="39"/>
      <c r="W417" s="39"/>
      <c r="X417" s="39"/>
      <c r="Y417" s="39"/>
      <c r="Z417" s="39"/>
      <c r="AA417" s="39"/>
      <c r="AB417" s="39"/>
      <c r="AC417" s="39"/>
      <c r="AD417" s="39"/>
      <c r="AE417" s="39"/>
      <c r="AR417" s="224" t="s">
        <v>364</v>
      </c>
      <c r="AT417" s="224" t="s">
        <v>241</v>
      </c>
      <c r="AU417" s="224" t="s">
        <v>82</v>
      </c>
      <c r="AY417" s="18" t="s">
        <v>244</v>
      </c>
      <c r="BE417" s="225">
        <f>IF(N417="základní",J417,0)</f>
        <v>0</v>
      </c>
      <c r="BF417" s="225">
        <f>IF(N417="snížená",J417,0)</f>
        <v>0</v>
      </c>
      <c r="BG417" s="225">
        <f>IF(N417="zákl. přenesená",J417,0)</f>
        <v>0</v>
      </c>
      <c r="BH417" s="225">
        <f>IF(N417="sníž. přenesená",J417,0)</f>
        <v>0</v>
      </c>
      <c r="BI417" s="225">
        <f>IF(N417="nulová",J417,0)</f>
        <v>0</v>
      </c>
      <c r="BJ417" s="18" t="s">
        <v>80</v>
      </c>
      <c r="BK417" s="225">
        <f>ROUND(I417*H417,2)</f>
        <v>0</v>
      </c>
      <c r="BL417" s="18" t="s">
        <v>279</v>
      </c>
      <c r="BM417" s="224" t="s">
        <v>1632</v>
      </c>
    </row>
    <row r="418" s="2" customFormat="1" ht="21.75" customHeight="1">
      <c r="A418" s="39"/>
      <c r="B418" s="40"/>
      <c r="C418" s="213" t="s">
        <v>1633</v>
      </c>
      <c r="D418" s="213" t="s">
        <v>247</v>
      </c>
      <c r="E418" s="214" t="s">
        <v>561</v>
      </c>
      <c r="F418" s="215" t="s">
        <v>562</v>
      </c>
      <c r="G418" s="216" t="s">
        <v>250</v>
      </c>
      <c r="H418" s="217">
        <v>352</v>
      </c>
      <c r="I418" s="218"/>
      <c r="J418" s="219">
        <f>ROUND(I418*H418,2)</f>
        <v>0</v>
      </c>
      <c r="K418" s="215" t="s">
        <v>359</v>
      </c>
      <c r="L418" s="45"/>
      <c r="M418" s="220" t="s">
        <v>19</v>
      </c>
      <c r="N418" s="221" t="s">
        <v>44</v>
      </c>
      <c r="O418" s="85"/>
      <c r="P418" s="222">
        <f>O418*H418</f>
        <v>0</v>
      </c>
      <c r="Q418" s="222">
        <v>0</v>
      </c>
      <c r="R418" s="222">
        <f>Q418*H418</f>
        <v>0</v>
      </c>
      <c r="S418" s="222">
        <v>0</v>
      </c>
      <c r="T418" s="223">
        <f>S418*H418</f>
        <v>0</v>
      </c>
      <c r="U418" s="39"/>
      <c r="V418" s="39"/>
      <c r="W418" s="39"/>
      <c r="X418" s="39"/>
      <c r="Y418" s="39"/>
      <c r="Z418" s="39"/>
      <c r="AA418" s="39"/>
      <c r="AB418" s="39"/>
      <c r="AC418" s="39"/>
      <c r="AD418" s="39"/>
      <c r="AE418" s="39"/>
      <c r="AR418" s="224" t="s">
        <v>264</v>
      </c>
      <c r="AT418" s="224" t="s">
        <v>247</v>
      </c>
      <c r="AU418" s="224" t="s">
        <v>82</v>
      </c>
      <c r="AY418" s="18" t="s">
        <v>244</v>
      </c>
      <c r="BE418" s="225">
        <f>IF(N418="základní",J418,0)</f>
        <v>0</v>
      </c>
      <c r="BF418" s="225">
        <f>IF(N418="snížená",J418,0)</f>
        <v>0</v>
      </c>
      <c r="BG418" s="225">
        <f>IF(N418="zákl. přenesená",J418,0)</f>
        <v>0</v>
      </c>
      <c r="BH418" s="225">
        <f>IF(N418="sníž. přenesená",J418,0)</f>
        <v>0</v>
      </c>
      <c r="BI418" s="225">
        <f>IF(N418="nulová",J418,0)</f>
        <v>0</v>
      </c>
      <c r="BJ418" s="18" t="s">
        <v>80</v>
      </c>
      <c r="BK418" s="225">
        <f>ROUND(I418*H418,2)</f>
        <v>0</v>
      </c>
      <c r="BL418" s="18" t="s">
        <v>264</v>
      </c>
      <c r="BM418" s="224" t="s">
        <v>1634</v>
      </c>
    </row>
    <row r="419" s="2" customFormat="1" ht="21.75" customHeight="1">
      <c r="A419" s="39"/>
      <c r="B419" s="40"/>
      <c r="C419" s="213" t="s">
        <v>1635</v>
      </c>
      <c r="D419" s="213" t="s">
        <v>247</v>
      </c>
      <c r="E419" s="214" t="s">
        <v>565</v>
      </c>
      <c r="F419" s="215" t="s">
        <v>566</v>
      </c>
      <c r="G419" s="216" t="s">
        <v>250</v>
      </c>
      <c r="H419" s="217">
        <v>46</v>
      </c>
      <c r="I419" s="218"/>
      <c r="J419" s="219">
        <f>ROUND(I419*H419,2)</f>
        <v>0</v>
      </c>
      <c r="K419" s="215" t="s">
        <v>359</v>
      </c>
      <c r="L419" s="45"/>
      <c r="M419" s="220" t="s">
        <v>19</v>
      </c>
      <c r="N419" s="221" t="s">
        <v>44</v>
      </c>
      <c r="O419" s="85"/>
      <c r="P419" s="222">
        <f>O419*H419</f>
        <v>0</v>
      </c>
      <c r="Q419" s="222">
        <v>0</v>
      </c>
      <c r="R419" s="222">
        <f>Q419*H419</f>
        <v>0</v>
      </c>
      <c r="S419" s="222">
        <v>0</v>
      </c>
      <c r="T419" s="223">
        <f>S419*H419</f>
        <v>0</v>
      </c>
      <c r="U419" s="39"/>
      <c r="V419" s="39"/>
      <c r="W419" s="39"/>
      <c r="X419" s="39"/>
      <c r="Y419" s="39"/>
      <c r="Z419" s="39"/>
      <c r="AA419" s="39"/>
      <c r="AB419" s="39"/>
      <c r="AC419" s="39"/>
      <c r="AD419" s="39"/>
      <c r="AE419" s="39"/>
      <c r="AR419" s="224" t="s">
        <v>264</v>
      </c>
      <c r="AT419" s="224" t="s">
        <v>247</v>
      </c>
      <c r="AU419" s="224" t="s">
        <v>82</v>
      </c>
      <c r="AY419" s="18" t="s">
        <v>244</v>
      </c>
      <c r="BE419" s="225">
        <f>IF(N419="základní",J419,0)</f>
        <v>0</v>
      </c>
      <c r="BF419" s="225">
        <f>IF(N419="snížená",J419,0)</f>
        <v>0</v>
      </c>
      <c r="BG419" s="225">
        <f>IF(N419="zákl. přenesená",J419,0)</f>
        <v>0</v>
      </c>
      <c r="BH419" s="225">
        <f>IF(N419="sníž. přenesená",J419,0)</f>
        <v>0</v>
      </c>
      <c r="BI419" s="225">
        <f>IF(N419="nulová",J419,0)</f>
        <v>0</v>
      </c>
      <c r="BJ419" s="18" t="s">
        <v>80</v>
      </c>
      <c r="BK419" s="225">
        <f>ROUND(I419*H419,2)</f>
        <v>0</v>
      </c>
      <c r="BL419" s="18" t="s">
        <v>264</v>
      </c>
      <c r="BM419" s="224" t="s">
        <v>1636</v>
      </c>
    </row>
    <row r="420" s="2" customFormat="1" ht="16.5" customHeight="1">
      <c r="A420" s="39"/>
      <c r="B420" s="40"/>
      <c r="C420" s="213" t="s">
        <v>1637</v>
      </c>
      <c r="D420" s="213" t="s">
        <v>247</v>
      </c>
      <c r="E420" s="214" t="s">
        <v>543</v>
      </c>
      <c r="F420" s="215" t="s">
        <v>544</v>
      </c>
      <c r="G420" s="216" t="s">
        <v>258</v>
      </c>
      <c r="H420" s="217">
        <v>32</v>
      </c>
      <c r="I420" s="218"/>
      <c r="J420" s="219">
        <f>ROUND(I420*H420,2)</f>
        <v>0</v>
      </c>
      <c r="K420" s="215" t="s">
        <v>359</v>
      </c>
      <c r="L420" s="45"/>
      <c r="M420" s="220" t="s">
        <v>19</v>
      </c>
      <c r="N420" s="221" t="s">
        <v>44</v>
      </c>
      <c r="O420" s="85"/>
      <c r="P420" s="222">
        <f>O420*H420</f>
        <v>0</v>
      </c>
      <c r="Q420" s="222">
        <v>0</v>
      </c>
      <c r="R420" s="222">
        <f>Q420*H420</f>
        <v>0</v>
      </c>
      <c r="S420" s="222">
        <v>0</v>
      </c>
      <c r="T420" s="223">
        <f>S420*H420</f>
        <v>0</v>
      </c>
      <c r="U420" s="39"/>
      <c r="V420" s="39"/>
      <c r="W420" s="39"/>
      <c r="X420" s="39"/>
      <c r="Y420" s="39"/>
      <c r="Z420" s="39"/>
      <c r="AA420" s="39"/>
      <c r="AB420" s="39"/>
      <c r="AC420" s="39"/>
      <c r="AD420" s="39"/>
      <c r="AE420" s="39"/>
      <c r="AR420" s="224" t="s">
        <v>252</v>
      </c>
      <c r="AT420" s="224" t="s">
        <v>247</v>
      </c>
      <c r="AU420" s="224" t="s">
        <v>82</v>
      </c>
      <c r="AY420" s="18" t="s">
        <v>244</v>
      </c>
      <c r="BE420" s="225">
        <f>IF(N420="základní",J420,0)</f>
        <v>0</v>
      </c>
      <c r="BF420" s="225">
        <f>IF(N420="snížená",J420,0)</f>
        <v>0</v>
      </c>
      <c r="BG420" s="225">
        <f>IF(N420="zákl. přenesená",J420,0)</f>
        <v>0</v>
      </c>
      <c r="BH420" s="225">
        <f>IF(N420="sníž. přenesená",J420,0)</f>
        <v>0</v>
      </c>
      <c r="BI420" s="225">
        <f>IF(N420="nulová",J420,0)</f>
        <v>0</v>
      </c>
      <c r="BJ420" s="18" t="s">
        <v>80</v>
      </c>
      <c r="BK420" s="225">
        <f>ROUND(I420*H420,2)</f>
        <v>0</v>
      </c>
      <c r="BL420" s="18" t="s">
        <v>252</v>
      </c>
      <c r="BM420" s="224" t="s">
        <v>1638</v>
      </c>
    </row>
    <row r="421" s="2" customFormat="1" ht="44.25" customHeight="1">
      <c r="A421" s="39"/>
      <c r="B421" s="40"/>
      <c r="C421" s="213" t="s">
        <v>1639</v>
      </c>
      <c r="D421" s="213" t="s">
        <v>247</v>
      </c>
      <c r="E421" s="214" t="s">
        <v>547</v>
      </c>
      <c r="F421" s="215" t="s">
        <v>548</v>
      </c>
      <c r="G421" s="216" t="s">
        <v>258</v>
      </c>
      <c r="H421" s="217">
        <v>96</v>
      </c>
      <c r="I421" s="218"/>
      <c r="J421" s="219">
        <f>ROUND(I421*H421,2)</f>
        <v>0</v>
      </c>
      <c r="K421" s="215" t="s">
        <v>359</v>
      </c>
      <c r="L421" s="45"/>
      <c r="M421" s="220" t="s">
        <v>19</v>
      </c>
      <c r="N421" s="221" t="s">
        <v>44</v>
      </c>
      <c r="O421" s="85"/>
      <c r="P421" s="222">
        <f>O421*H421</f>
        <v>0</v>
      </c>
      <c r="Q421" s="222">
        <v>0</v>
      </c>
      <c r="R421" s="222">
        <f>Q421*H421</f>
        <v>0</v>
      </c>
      <c r="S421" s="222">
        <v>0</v>
      </c>
      <c r="T421" s="223">
        <f>S421*H421</f>
        <v>0</v>
      </c>
      <c r="U421" s="39"/>
      <c r="V421" s="39"/>
      <c r="W421" s="39"/>
      <c r="X421" s="39"/>
      <c r="Y421" s="39"/>
      <c r="Z421" s="39"/>
      <c r="AA421" s="39"/>
      <c r="AB421" s="39"/>
      <c r="AC421" s="39"/>
      <c r="AD421" s="39"/>
      <c r="AE421" s="39"/>
      <c r="AR421" s="224" t="s">
        <v>391</v>
      </c>
      <c r="AT421" s="224" t="s">
        <v>247</v>
      </c>
      <c r="AU421" s="224" t="s">
        <v>82</v>
      </c>
      <c r="AY421" s="18" t="s">
        <v>244</v>
      </c>
      <c r="BE421" s="225">
        <f>IF(N421="základní",J421,0)</f>
        <v>0</v>
      </c>
      <c r="BF421" s="225">
        <f>IF(N421="snížená",J421,0)</f>
        <v>0</v>
      </c>
      <c r="BG421" s="225">
        <f>IF(N421="zákl. přenesená",J421,0)</f>
        <v>0</v>
      </c>
      <c r="BH421" s="225">
        <f>IF(N421="sníž. přenesená",J421,0)</f>
        <v>0</v>
      </c>
      <c r="BI421" s="225">
        <f>IF(N421="nulová",J421,0)</f>
        <v>0</v>
      </c>
      <c r="BJ421" s="18" t="s">
        <v>80</v>
      </c>
      <c r="BK421" s="225">
        <f>ROUND(I421*H421,2)</f>
        <v>0</v>
      </c>
      <c r="BL421" s="18" t="s">
        <v>391</v>
      </c>
      <c r="BM421" s="224" t="s">
        <v>1640</v>
      </c>
    </row>
    <row r="422" s="2" customFormat="1" ht="16.5" customHeight="1">
      <c r="A422" s="39"/>
      <c r="B422" s="40"/>
      <c r="C422" s="213" t="s">
        <v>1641</v>
      </c>
      <c r="D422" s="213" t="s">
        <v>247</v>
      </c>
      <c r="E422" s="214" t="s">
        <v>1642</v>
      </c>
      <c r="F422" s="215" t="s">
        <v>1643</v>
      </c>
      <c r="G422" s="216" t="s">
        <v>258</v>
      </c>
      <c r="H422" s="217">
        <v>2</v>
      </c>
      <c r="I422" s="218"/>
      <c r="J422" s="219">
        <f>ROUND(I422*H422,2)</f>
        <v>0</v>
      </c>
      <c r="K422" s="215" t="s">
        <v>359</v>
      </c>
      <c r="L422" s="45"/>
      <c r="M422" s="220" t="s">
        <v>19</v>
      </c>
      <c r="N422" s="221" t="s">
        <v>44</v>
      </c>
      <c r="O422" s="85"/>
      <c r="P422" s="222">
        <f>O422*H422</f>
        <v>0</v>
      </c>
      <c r="Q422" s="222">
        <v>0</v>
      </c>
      <c r="R422" s="222">
        <f>Q422*H422</f>
        <v>0</v>
      </c>
      <c r="S422" s="222">
        <v>0</v>
      </c>
      <c r="T422" s="223">
        <f>S422*H422</f>
        <v>0</v>
      </c>
      <c r="U422" s="39"/>
      <c r="V422" s="39"/>
      <c r="W422" s="39"/>
      <c r="X422" s="39"/>
      <c r="Y422" s="39"/>
      <c r="Z422" s="39"/>
      <c r="AA422" s="39"/>
      <c r="AB422" s="39"/>
      <c r="AC422" s="39"/>
      <c r="AD422" s="39"/>
      <c r="AE422" s="39"/>
      <c r="AR422" s="224" t="s">
        <v>264</v>
      </c>
      <c r="AT422" s="224" t="s">
        <v>247</v>
      </c>
      <c r="AU422" s="224" t="s">
        <v>82</v>
      </c>
      <c r="AY422" s="18" t="s">
        <v>244</v>
      </c>
      <c r="BE422" s="225">
        <f>IF(N422="základní",J422,0)</f>
        <v>0</v>
      </c>
      <c r="BF422" s="225">
        <f>IF(N422="snížená",J422,0)</f>
        <v>0</v>
      </c>
      <c r="BG422" s="225">
        <f>IF(N422="zákl. přenesená",J422,0)</f>
        <v>0</v>
      </c>
      <c r="BH422" s="225">
        <f>IF(N422="sníž. přenesená",J422,0)</f>
        <v>0</v>
      </c>
      <c r="BI422" s="225">
        <f>IF(N422="nulová",J422,0)</f>
        <v>0</v>
      </c>
      <c r="BJ422" s="18" t="s">
        <v>80</v>
      </c>
      <c r="BK422" s="225">
        <f>ROUND(I422*H422,2)</f>
        <v>0</v>
      </c>
      <c r="BL422" s="18" t="s">
        <v>264</v>
      </c>
      <c r="BM422" s="224" t="s">
        <v>1644</v>
      </c>
    </row>
    <row r="423" s="2" customFormat="1" ht="37.8" customHeight="1">
      <c r="A423" s="39"/>
      <c r="B423" s="40"/>
      <c r="C423" s="213" t="s">
        <v>1645</v>
      </c>
      <c r="D423" s="213" t="s">
        <v>247</v>
      </c>
      <c r="E423" s="214" t="s">
        <v>1646</v>
      </c>
      <c r="F423" s="215" t="s">
        <v>1647</v>
      </c>
      <c r="G423" s="216" t="s">
        <v>258</v>
      </c>
      <c r="H423" s="217">
        <v>12</v>
      </c>
      <c r="I423" s="218"/>
      <c r="J423" s="219">
        <f>ROUND(I423*H423,2)</f>
        <v>0</v>
      </c>
      <c r="K423" s="215" t="s">
        <v>359</v>
      </c>
      <c r="L423" s="45"/>
      <c r="M423" s="220" t="s">
        <v>19</v>
      </c>
      <c r="N423" s="221" t="s">
        <v>44</v>
      </c>
      <c r="O423" s="85"/>
      <c r="P423" s="222">
        <f>O423*H423</f>
        <v>0</v>
      </c>
      <c r="Q423" s="222">
        <v>0</v>
      </c>
      <c r="R423" s="222">
        <f>Q423*H423</f>
        <v>0</v>
      </c>
      <c r="S423" s="222">
        <v>0</v>
      </c>
      <c r="T423" s="223">
        <f>S423*H423</f>
        <v>0</v>
      </c>
      <c r="U423" s="39"/>
      <c r="V423" s="39"/>
      <c r="W423" s="39"/>
      <c r="X423" s="39"/>
      <c r="Y423" s="39"/>
      <c r="Z423" s="39"/>
      <c r="AA423" s="39"/>
      <c r="AB423" s="39"/>
      <c r="AC423" s="39"/>
      <c r="AD423" s="39"/>
      <c r="AE423" s="39"/>
      <c r="AR423" s="224" t="s">
        <v>264</v>
      </c>
      <c r="AT423" s="224" t="s">
        <v>247</v>
      </c>
      <c r="AU423" s="224" t="s">
        <v>82</v>
      </c>
      <c r="AY423" s="18" t="s">
        <v>244</v>
      </c>
      <c r="BE423" s="225">
        <f>IF(N423="základní",J423,0)</f>
        <v>0</v>
      </c>
      <c r="BF423" s="225">
        <f>IF(N423="snížená",J423,0)</f>
        <v>0</v>
      </c>
      <c r="BG423" s="225">
        <f>IF(N423="zákl. přenesená",J423,0)</f>
        <v>0</v>
      </c>
      <c r="BH423" s="225">
        <f>IF(N423="sníž. přenesená",J423,0)</f>
        <v>0</v>
      </c>
      <c r="BI423" s="225">
        <f>IF(N423="nulová",J423,0)</f>
        <v>0</v>
      </c>
      <c r="BJ423" s="18" t="s">
        <v>80</v>
      </c>
      <c r="BK423" s="225">
        <f>ROUND(I423*H423,2)</f>
        <v>0</v>
      </c>
      <c r="BL423" s="18" t="s">
        <v>264</v>
      </c>
      <c r="BM423" s="224" t="s">
        <v>1648</v>
      </c>
    </row>
    <row r="424" s="2" customFormat="1" ht="16.5" customHeight="1">
      <c r="A424" s="39"/>
      <c r="B424" s="40"/>
      <c r="C424" s="213" t="s">
        <v>1649</v>
      </c>
      <c r="D424" s="213" t="s">
        <v>247</v>
      </c>
      <c r="E424" s="214" t="s">
        <v>1650</v>
      </c>
      <c r="F424" s="215" t="s">
        <v>1651</v>
      </c>
      <c r="G424" s="216" t="s">
        <v>258</v>
      </c>
      <c r="H424" s="217">
        <v>12</v>
      </c>
      <c r="I424" s="218"/>
      <c r="J424" s="219">
        <f>ROUND(I424*H424,2)</f>
        <v>0</v>
      </c>
      <c r="K424" s="215" t="s">
        <v>359</v>
      </c>
      <c r="L424" s="45"/>
      <c r="M424" s="220" t="s">
        <v>19</v>
      </c>
      <c r="N424" s="221" t="s">
        <v>44</v>
      </c>
      <c r="O424" s="85"/>
      <c r="P424" s="222">
        <f>O424*H424</f>
        <v>0</v>
      </c>
      <c r="Q424" s="222">
        <v>0</v>
      </c>
      <c r="R424" s="222">
        <f>Q424*H424</f>
        <v>0</v>
      </c>
      <c r="S424" s="222">
        <v>0</v>
      </c>
      <c r="T424" s="223">
        <f>S424*H424</f>
        <v>0</v>
      </c>
      <c r="U424" s="39"/>
      <c r="V424" s="39"/>
      <c r="W424" s="39"/>
      <c r="X424" s="39"/>
      <c r="Y424" s="39"/>
      <c r="Z424" s="39"/>
      <c r="AA424" s="39"/>
      <c r="AB424" s="39"/>
      <c r="AC424" s="39"/>
      <c r="AD424" s="39"/>
      <c r="AE424" s="39"/>
      <c r="AR424" s="224" t="s">
        <v>252</v>
      </c>
      <c r="AT424" s="224" t="s">
        <v>247</v>
      </c>
      <c r="AU424" s="224" t="s">
        <v>82</v>
      </c>
      <c r="AY424" s="18" t="s">
        <v>244</v>
      </c>
      <c r="BE424" s="225">
        <f>IF(N424="základní",J424,0)</f>
        <v>0</v>
      </c>
      <c r="BF424" s="225">
        <f>IF(N424="snížená",J424,0)</f>
        <v>0</v>
      </c>
      <c r="BG424" s="225">
        <f>IF(N424="zákl. přenesená",J424,0)</f>
        <v>0</v>
      </c>
      <c r="BH424" s="225">
        <f>IF(N424="sníž. přenesená",J424,0)</f>
        <v>0</v>
      </c>
      <c r="BI424" s="225">
        <f>IF(N424="nulová",J424,0)</f>
        <v>0</v>
      </c>
      <c r="BJ424" s="18" t="s">
        <v>80</v>
      </c>
      <c r="BK424" s="225">
        <f>ROUND(I424*H424,2)</f>
        <v>0</v>
      </c>
      <c r="BL424" s="18" t="s">
        <v>252</v>
      </c>
      <c r="BM424" s="224" t="s">
        <v>1652</v>
      </c>
    </row>
    <row r="425" s="2" customFormat="1" ht="24.15" customHeight="1">
      <c r="A425" s="39"/>
      <c r="B425" s="40"/>
      <c r="C425" s="213" t="s">
        <v>1653</v>
      </c>
      <c r="D425" s="213" t="s">
        <v>247</v>
      </c>
      <c r="E425" s="214" t="s">
        <v>1654</v>
      </c>
      <c r="F425" s="215" t="s">
        <v>1655</v>
      </c>
      <c r="G425" s="216" t="s">
        <v>258</v>
      </c>
      <c r="H425" s="217">
        <v>1</v>
      </c>
      <c r="I425" s="218"/>
      <c r="J425" s="219">
        <f>ROUND(I425*H425,2)</f>
        <v>0</v>
      </c>
      <c r="K425" s="215" t="s">
        <v>359</v>
      </c>
      <c r="L425" s="45"/>
      <c r="M425" s="220" t="s">
        <v>19</v>
      </c>
      <c r="N425" s="221" t="s">
        <v>44</v>
      </c>
      <c r="O425" s="85"/>
      <c r="P425" s="222">
        <f>O425*H425</f>
        <v>0</v>
      </c>
      <c r="Q425" s="222">
        <v>0</v>
      </c>
      <c r="R425" s="222">
        <f>Q425*H425</f>
        <v>0</v>
      </c>
      <c r="S425" s="222">
        <v>0</v>
      </c>
      <c r="T425" s="223">
        <f>S425*H425</f>
        <v>0</v>
      </c>
      <c r="U425" s="39"/>
      <c r="V425" s="39"/>
      <c r="W425" s="39"/>
      <c r="X425" s="39"/>
      <c r="Y425" s="39"/>
      <c r="Z425" s="39"/>
      <c r="AA425" s="39"/>
      <c r="AB425" s="39"/>
      <c r="AC425" s="39"/>
      <c r="AD425" s="39"/>
      <c r="AE425" s="39"/>
      <c r="AR425" s="224" t="s">
        <v>264</v>
      </c>
      <c r="AT425" s="224" t="s">
        <v>247</v>
      </c>
      <c r="AU425" s="224" t="s">
        <v>82</v>
      </c>
      <c r="AY425" s="18" t="s">
        <v>244</v>
      </c>
      <c r="BE425" s="225">
        <f>IF(N425="základní",J425,0)</f>
        <v>0</v>
      </c>
      <c r="BF425" s="225">
        <f>IF(N425="snížená",J425,0)</f>
        <v>0</v>
      </c>
      <c r="BG425" s="225">
        <f>IF(N425="zákl. přenesená",J425,0)</f>
        <v>0</v>
      </c>
      <c r="BH425" s="225">
        <f>IF(N425="sníž. přenesená",J425,0)</f>
        <v>0</v>
      </c>
      <c r="BI425" s="225">
        <f>IF(N425="nulová",J425,0)</f>
        <v>0</v>
      </c>
      <c r="BJ425" s="18" t="s">
        <v>80</v>
      </c>
      <c r="BK425" s="225">
        <f>ROUND(I425*H425,2)</f>
        <v>0</v>
      </c>
      <c r="BL425" s="18" t="s">
        <v>264</v>
      </c>
      <c r="BM425" s="224" t="s">
        <v>1656</v>
      </c>
    </row>
    <row r="426" s="2" customFormat="1" ht="16.5" customHeight="1">
      <c r="A426" s="39"/>
      <c r="B426" s="40"/>
      <c r="C426" s="213" t="s">
        <v>1657</v>
      </c>
      <c r="D426" s="213" t="s">
        <v>247</v>
      </c>
      <c r="E426" s="214" t="s">
        <v>1658</v>
      </c>
      <c r="F426" s="215" t="s">
        <v>1659</v>
      </c>
      <c r="G426" s="216" t="s">
        <v>258</v>
      </c>
      <c r="H426" s="217">
        <v>5</v>
      </c>
      <c r="I426" s="218"/>
      <c r="J426" s="219">
        <f>ROUND(I426*H426,2)</f>
        <v>0</v>
      </c>
      <c r="K426" s="215" t="s">
        <v>359</v>
      </c>
      <c r="L426" s="45"/>
      <c r="M426" s="220" t="s">
        <v>19</v>
      </c>
      <c r="N426" s="221" t="s">
        <v>44</v>
      </c>
      <c r="O426" s="85"/>
      <c r="P426" s="222">
        <f>O426*H426</f>
        <v>0</v>
      </c>
      <c r="Q426" s="222">
        <v>0</v>
      </c>
      <c r="R426" s="222">
        <f>Q426*H426</f>
        <v>0</v>
      </c>
      <c r="S426" s="222">
        <v>0</v>
      </c>
      <c r="T426" s="223">
        <f>S426*H426</f>
        <v>0</v>
      </c>
      <c r="U426" s="39"/>
      <c r="V426" s="39"/>
      <c r="W426" s="39"/>
      <c r="X426" s="39"/>
      <c r="Y426" s="39"/>
      <c r="Z426" s="39"/>
      <c r="AA426" s="39"/>
      <c r="AB426" s="39"/>
      <c r="AC426" s="39"/>
      <c r="AD426" s="39"/>
      <c r="AE426" s="39"/>
      <c r="AR426" s="224" t="s">
        <v>264</v>
      </c>
      <c r="AT426" s="224" t="s">
        <v>247</v>
      </c>
      <c r="AU426" s="224" t="s">
        <v>82</v>
      </c>
      <c r="AY426" s="18" t="s">
        <v>244</v>
      </c>
      <c r="BE426" s="225">
        <f>IF(N426="základní",J426,0)</f>
        <v>0</v>
      </c>
      <c r="BF426" s="225">
        <f>IF(N426="snížená",J426,0)</f>
        <v>0</v>
      </c>
      <c r="BG426" s="225">
        <f>IF(N426="zákl. přenesená",J426,0)</f>
        <v>0</v>
      </c>
      <c r="BH426" s="225">
        <f>IF(N426="sníž. přenesená",J426,0)</f>
        <v>0</v>
      </c>
      <c r="BI426" s="225">
        <f>IF(N426="nulová",J426,0)</f>
        <v>0</v>
      </c>
      <c r="BJ426" s="18" t="s">
        <v>80</v>
      </c>
      <c r="BK426" s="225">
        <f>ROUND(I426*H426,2)</f>
        <v>0</v>
      </c>
      <c r="BL426" s="18" t="s">
        <v>264</v>
      </c>
      <c r="BM426" s="224" t="s">
        <v>1660</v>
      </c>
    </row>
    <row r="427" s="2" customFormat="1" ht="16.5" customHeight="1">
      <c r="A427" s="39"/>
      <c r="B427" s="40"/>
      <c r="C427" s="213" t="s">
        <v>1661</v>
      </c>
      <c r="D427" s="213" t="s">
        <v>247</v>
      </c>
      <c r="E427" s="214" t="s">
        <v>1662</v>
      </c>
      <c r="F427" s="215" t="s">
        <v>1663</v>
      </c>
      <c r="G427" s="216" t="s">
        <v>258</v>
      </c>
      <c r="H427" s="217">
        <v>4</v>
      </c>
      <c r="I427" s="218"/>
      <c r="J427" s="219">
        <f>ROUND(I427*H427,2)</f>
        <v>0</v>
      </c>
      <c r="K427" s="215" t="s">
        <v>359</v>
      </c>
      <c r="L427" s="45"/>
      <c r="M427" s="220" t="s">
        <v>19</v>
      </c>
      <c r="N427" s="221" t="s">
        <v>44</v>
      </c>
      <c r="O427" s="85"/>
      <c r="P427" s="222">
        <f>O427*H427</f>
        <v>0</v>
      </c>
      <c r="Q427" s="222">
        <v>0</v>
      </c>
      <c r="R427" s="222">
        <f>Q427*H427</f>
        <v>0</v>
      </c>
      <c r="S427" s="222">
        <v>0</v>
      </c>
      <c r="T427" s="223">
        <f>S427*H427</f>
        <v>0</v>
      </c>
      <c r="U427" s="39"/>
      <c r="V427" s="39"/>
      <c r="W427" s="39"/>
      <c r="X427" s="39"/>
      <c r="Y427" s="39"/>
      <c r="Z427" s="39"/>
      <c r="AA427" s="39"/>
      <c r="AB427" s="39"/>
      <c r="AC427" s="39"/>
      <c r="AD427" s="39"/>
      <c r="AE427" s="39"/>
      <c r="AR427" s="224" t="s">
        <v>264</v>
      </c>
      <c r="AT427" s="224" t="s">
        <v>247</v>
      </c>
      <c r="AU427" s="224" t="s">
        <v>82</v>
      </c>
      <c r="AY427" s="18" t="s">
        <v>244</v>
      </c>
      <c r="BE427" s="225">
        <f>IF(N427="základní",J427,0)</f>
        <v>0</v>
      </c>
      <c r="BF427" s="225">
        <f>IF(N427="snížená",J427,0)</f>
        <v>0</v>
      </c>
      <c r="BG427" s="225">
        <f>IF(N427="zákl. přenesená",J427,0)</f>
        <v>0</v>
      </c>
      <c r="BH427" s="225">
        <f>IF(N427="sníž. přenesená",J427,0)</f>
        <v>0</v>
      </c>
      <c r="BI427" s="225">
        <f>IF(N427="nulová",J427,0)</f>
        <v>0</v>
      </c>
      <c r="BJ427" s="18" t="s">
        <v>80</v>
      </c>
      <c r="BK427" s="225">
        <f>ROUND(I427*H427,2)</f>
        <v>0</v>
      </c>
      <c r="BL427" s="18" t="s">
        <v>264</v>
      </c>
      <c r="BM427" s="224" t="s">
        <v>1664</v>
      </c>
    </row>
    <row r="428" s="2" customFormat="1" ht="16.5" customHeight="1">
      <c r="A428" s="39"/>
      <c r="B428" s="40"/>
      <c r="C428" s="213" t="s">
        <v>1665</v>
      </c>
      <c r="D428" s="213" t="s">
        <v>247</v>
      </c>
      <c r="E428" s="214" t="s">
        <v>1666</v>
      </c>
      <c r="F428" s="215" t="s">
        <v>1667</v>
      </c>
      <c r="G428" s="216" t="s">
        <v>258</v>
      </c>
      <c r="H428" s="217">
        <v>7</v>
      </c>
      <c r="I428" s="218"/>
      <c r="J428" s="219">
        <f>ROUND(I428*H428,2)</f>
        <v>0</v>
      </c>
      <c r="K428" s="215" t="s">
        <v>359</v>
      </c>
      <c r="L428" s="45"/>
      <c r="M428" s="220" t="s">
        <v>19</v>
      </c>
      <c r="N428" s="221" t="s">
        <v>44</v>
      </c>
      <c r="O428" s="85"/>
      <c r="P428" s="222">
        <f>O428*H428</f>
        <v>0</v>
      </c>
      <c r="Q428" s="222">
        <v>0</v>
      </c>
      <c r="R428" s="222">
        <f>Q428*H428</f>
        <v>0</v>
      </c>
      <c r="S428" s="222">
        <v>0</v>
      </c>
      <c r="T428" s="223">
        <f>S428*H428</f>
        <v>0</v>
      </c>
      <c r="U428" s="39"/>
      <c r="V428" s="39"/>
      <c r="W428" s="39"/>
      <c r="X428" s="39"/>
      <c r="Y428" s="39"/>
      <c r="Z428" s="39"/>
      <c r="AA428" s="39"/>
      <c r="AB428" s="39"/>
      <c r="AC428" s="39"/>
      <c r="AD428" s="39"/>
      <c r="AE428" s="39"/>
      <c r="AR428" s="224" t="s">
        <v>264</v>
      </c>
      <c r="AT428" s="224" t="s">
        <v>247</v>
      </c>
      <c r="AU428" s="224" t="s">
        <v>82</v>
      </c>
      <c r="AY428" s="18" t="s">
        <v>244</v>
      </c>
      <c r="BE428" s="225">
        <f>IF(N428="základní",J428,0)</f>
        <v>0</v>
      </c>
      <c r="BF428" s="225">
        <f>IF(N428="snížená",J428,0)</f>
        <v>0</v>
      </c>
      <c r="BG428" s="225">
        <f>IF(N428="zákl. přenesená",J428,0)</f>
        <v>0</v>
      </c>
      <c r="BH428" s="225">
        <f>IF(N428="sníž. přenesená",J428,0)</f>
        <v>0</v>
      </c>
      <c r="BI428" s="225">
        <f>IF(N428="nulová",J428,0)</f>
        <v>0</v>
      </c>
      <c r="BJ428" s="18" t="s">
        <v>80</v>
      </c>
      <c r="BK428" s="225">
        <f>ROUND(I428*H428,2)</f>
        <v>0</v>
      </c>
      <c r="BL428" s="18" t="s">
        <v>264</v>
      </c>
      <c r="BM428" s="224" t="s">
        <v>1668</v>
      </c>
    </row>
    <row r="429" s="2" customFormat="1" ht="16.5" customHeight="1">
      <c r="A429" s="39"/>
      <c r="B429" s="40"/>
      <c r="C429" s="213" t="s">
        <v>1669</v>
      </c>
      <c r="D429" s="213" t="s">
        <v>247</v>
      </c>
      <c r="E429" s="214" t="s">
        <v>1670</v>
      </c>
      <c r="F429" s="215" t="s">
        <v>1671</v>
      </c>
      <c r="G429" s="216" t="s">
        <v>258</v>
      </c>
      <c r="H429" s="217">
        <v>7</v>
      </c>
      <c r="I429" s="218"/>
      <c r="J429" s="219">
        <f>ROUND(I429*H429,2)</f>
        <v>0</v>
      </c>
      <c r="K429" s="215" t="s">
        <v>359</v>
      </c>
      <c r="L429" s="45"/>
      <c r="M429" s="220" t="s">
        <v>19</v>
      </c>
      <c r="N429" s="221" t="s">
        <v>44</v>
      </c>
      <c r="O429" s="85"/>
      <c r="P429" s="222">
        <f>O429*H429</f>
        <v>0</v>
      </c>
      <c r="Q429" s="222">
        <v>0</v>
      </c>
      <c r="R429" s="222">
        <f>Q429*H429</f>
        <v>0</v>
      </c>
      <c r="S429" s="222">
        <v>0</v>
      </c>
      <c r="T429" s="223">
        <f>S429*H429</f>
        <v>0</v>
      </c>
      <c r="U429" s="39"/>
      <c r="V429" s="39"/>
      <c r="W429" s="39"/>
      <c r="X429" s="39"/>
      <c r="Y429" s="39"/>
      <c r="Z429" s="39"/>
      <c r="AA429" s="39"/>
      <c r="AB429" s="39"/>
      <c r="AC429" s="39"/>
      <c r="AD429" s="39"/>
      <c r="AE429" s="39"/>
      <c r="AR429" s="224" t="s">
        <v>264</v>
      </c>
      <c r="AT429" s="224" t="s">
        <v>247</v>
      </c>
      <c r="AU429" s="224" t="s">
        <v>82</v>
      </c>
      <c r="AY429" s="18" t="s">
        <v>244</v>
      </c>
      <c r="BE429" s="225">
        <f>IF(N429="základní",J429,0)</f>
        <v>0</v>
      </c>
      <c r="BF429" s="225">
        <f>IF(N429="snížená",J429,0)</f>
        <v>0</v>
      </c>
      <c r="BG429" s="225">
        <f>IF(N429="zákl. přenesená",J429,0)</f>
        <v>0</v>
      </c>
      <c r="BH429" s="225">
        <f>IF(N429="sníž. přenesená",J429,0)</f>
        <v>0</v>
      </c>
      <c r="BI429" s="225">
        <f>IF(N429="nulová",J429,0)</f>
        <v>0</v>
      </c>
      <c r="BJ429" s="18" t="s">
        <v>80</v>
      </c>
      <c r="BK429" s="225">
        <f>ROUND(I429*H429,2)</f>
        <v>0</v>
      </c>
      <c r="BL429" s="18" t="s">
        <v>264</v>
      </c>
      <c r="BM429" s="224" t="s">
        <v>1672</v>
      </c>
    </row>
    <row r="430" s="2" customFormat="1" ht="16.5" customHeight="1">
      <c r="A430" s="39"/>
      <c r="B430" s="40"/>
      <c r="C430" s="213" t="s">
        <v>1673</v>
      </c>
      <c r="D430" s="213" t="s">
        <v>247</v>
      </c>
      <c r="E430" s="214" t="s">
        <v>551</v>
      </c>
      <c r="F430" s="215" t="s">
        <v>552</v>
      </c>
      <c r="G430" s="216" t="s">
        <v>258</v>
      </c>
      <c r="H430" s="217">
        <v>312</v>
      </c>
      <c r="I430" s="218"/>
      <c r="J430" s="219">
        <f>ROUND(I430*H430,2)</f>
        <v>0</v>
      </c>
      <c r="K430" s="215" t="s">
        <v>359</v>
      </c>
      <c r="L430" s="45"/>
      <c r="M430" s="220" t="s">
        <v>19</v>
      </c>
      <c r="N430" s="221" t="s">
        <v>44</v>
      </c>
      <c r="O430" s="85"/>
      <c r="P430" s="222">
        <f>O430*H430</f>
        <v>0</v>
      </c>
      <c r="Q430" s="222">
        <v>0</v>
      </c>
      <c r="R430" s="222">
        <f>Q430*H430</f>
        <v>0</v>
      </c>
      <c r="S430" s="222">
        <v>0</v>
      </c>
      <c r="T430" s="223">
        <f>S430*H430</f>
        <v>0</v>
      </c>
      <c r="U430" s="39"/>
      <c r="V430" s="39"/>
      <c r="W430" s="39"/>
      <c r="X430" s="39"/>
      <c r="Y430" s="39"/>
      <c r="Z430" s="39"/>
      <c r="AA430" s="39"/>
      <c r="AB430" s="39"/>
      <c r="AC430" s="39"/>
      <c r="AD430" s="39"/>
      <c r="AE430" s="39"/>
      <c r="AR430" s="224" t="s">
        <v>391</v>
      </c>
      <c r="AT430" s="224" t="s">
        <v>247</v>
      </c>
      <c r="AU430" s="224" t="s">
        <v>82</v>
      </c>
      <c r="AY430" s="18" t="s">
        <v>244</v>
      </c>
      <c r="BE430" s="225">
        <f>IF(N430="základní",J430,0)</f>
        <v>0</v>
      </c>
      <c r="BF430" s="225">
        <f>IF(N430="snížená",J430,0)</f>
        <v>0</v>
      </c>
      <c r="BG430" s="225">
        <f>IF(N430="zákl. přenesená",J430,0)</f>
        <v>0</v>
      </c>
      <c r="BH430" s="225">
        <f>IF(N430="sníž. přenesená",J430,0)</f>
        <v>0</v>
      </c>
      <c r="BI430" s="225">
        <f>IF(N430="nulová",J430,0)</f>
        <v>0</v>
      </c>
      <c r="BJ430" s="18" t="s">
        <v>80</v>
      </c>
      <c r="BK430" s="225">
        <f>ROUND(I430*H430,2)</f>
        <v>0</v>
      </c>
      <c r="BL430" s="18" t="s">
        <v>391</v>
      </c>
      <c r="BM430" s="224" t="s">
        <v>1674</v>
      </c>
    </row>
    <row r="431" s="2" customFormat="1" ht="16.5" customHeight="1">
      <c r="A431" s="39"/>
      <c r="B431" s="40"/>
      <c r="C431" s="213" t="s">
        <v>908</v>
      </c>
      <c r="D431" s="213" t="s">
        <v>247</v>
      </c>
      <c r="E431" s="214" t="s">
        <v>555</v>
      </c>
      <c r="F431" s="215" t="s">
        <v>556</v>
      </c>
      <c r="G431" s="216" t="s">
        <v>258</v>
      </c>
      <c r="H431" s="217">
        <v>282</v>
      </c>
      <c r="I431" s="218"/>
      <c r="J431" s="219">
        <f>ROUND(I431*H431,2)</f>
        <v>0</v>
      </c>
      <c r="K431" s="215" t="s">
        <v>359</v>
      </c>
      <c r="L431" s="45"/>
      <c r="M431" s="220" t="s">
        <v>19</v>
      </c>
      <c r="N431" s="221" t="s">
        <v>44</v>
      </c>
      <c r="O431" s="85"/>
      <c r="P431" s="222">
        <f>O431*H431</f>
        <v>0</v>
      </c>
      <c r="Q431" s="222">
        <v>0</v>
      </c>
      <c r="R431" s="222">
        <f>Q431*H431</f>
        <v>0</v>
      </c>
      <c r="S431" s="222">
        <v>0</v>
      </c>
      <c r="T431" s="223">
        <f>S431*H431</f>
        <v>0</v>
      </c>
      <c r="U431" s="39"/>
      <c r="V431" s="39"/>
      <c r="W431" s="39"/>
      <c r="X431" s="39"/>
      <c r="Y431" s="39"/>
      <c r="Z431" s="39"/>
      <c r="AA431" s="39"/>
      <c r="AB431" s="39"/>
      <c r="AC431" s="39"/>
      <c r="AD431" s="39"/>
      <c r="AE431" s="39"/>
      <c r="AR431" s="224" t="s">
        <v>80</v>
      </c>
      <c r="AT431" s="224" t="s">
        <v>247</v>
      </c>
      <c r="AU431" s="224" t="s">
        <v>82</v>
      </c>
      <c r="AY431" s="18" t="s">
        <v>244</v>
      </c>
      <c r="BE431" s="225">
        <f>IF(N431="základní",J431,0)</f>
        <v>0</v>
      </c>
      <c r="BF431" s="225">
        <f>IF(N431="snížená",J431,0)</f>
        <v>0</v>
      </c>
      <c r="BG431" s="225">
        <f>IF(N431="zákl. přenesená",J431,0)</f>
        <v>0</v>
      </c>
      <c r="BH431" s="225">
        <f>IF(N431="sníž. přenesená",J431,0)</f>
        <v>0</v>
      </c>
      <c r="BI431" s="225">
        <f>IF(N431="nulová",J431,0)</f>
        <v>0</v>
      </c>
      <c r="BJ431" s="18" t="s">
        <v>80</v>
      </c>
      <c r="BK431" s="225">
        <f>ROUND(I431*H431,2)</f>
        <v>0</v>
      </c>
      <c r="BL431" s="18" t="s">
        <v>80</v>
      </c>
      <c r="BM431" s="224" t="s">
        <v>1675</v>
      </c>
    </row>
    <row r="432" s="2" customFormat="1" ht="16.5" customHeight="1">
      <c r="A432" s="39"/>
      <c r="B432" s="40"/>
      <c r="C432" s="213" t="s">
        <v>1676</v>
      </c>
      <c r="D432" s="213" t="s">
        <v>247</v>
      </c>
      <c r="E432" s="214" t="s">
        <v>1677</v>
      </c>
      <c r="F432" s="215" t="s">
        <v>1678</v>
      </c>
      <c r="G432" s="216" t="s">
        <v>258</v>
      </c>
      <c r="H432" s="217">
        <v>36</v>
      </c>
      <c r="I432" s="218"/>
      <c r="J432" s="219">
        <f>ROUND(I432*H432,2)</f>
        <v>0</v>
      </c>
      <c r="K432" s="215" t="s">
        <v>359</v>
      </c>
      <c r="L432" s="45"/>
      <c r="M432" s="220" t="s">
        <v>19</v>
      </c>
      <c r="N432" s="221" t="s">
        <v>44</v>
      </c>
      <c r="O432" s="85"/>
      <c r="P432" s="222">
        <f>O432*H432</f>
        <v>0</v>
      </c>
      <c r="Q432" s="222">
        <v>0</v>
      </c>
      <c r="R432" s="222">
        <f>Q432*H432</f>
        <v>0</v>
      </c>
      <c r="S432" s="222">
        <v>0</v>
      </c>
      <c r="T432" s="223">
        <f>S432*H432</f>
        <v>0</v>
      </c>
      <c r="U432" s="39"/>
      <c r="V432" s="39"/>
      <c r="W432" s="39"/>
      <c r="X432" s="39"/>
      <c r="Y432" s="39"/>
      <c r="Z432" s="39"/>
      <c r="AA432" s="39"/>
      <c r="AB432" s="39"/>
      <c r="AC432" s="39"/>
      <c r="AD432" s="39"/>
      <c r="AE432" s="39"/>
      <c r="AR432" s="224" t="s">
        <v>252</v>
      </c>
      <c r="AT432" s="224" t="s">
        <v>247</v>
      </c>
      <c r="AU432" s="224" t="s">
        <v>82</v>
      </c>
      <c r="AY432" s="18" t="s">
        <v>244</v>
      </c>
      <c r="BE432" s="225">
        <f>IF(N432="základní",J432,0)</f>
        <v>0</v>
      </c>
      <c r="BF432" s="225">
        <f>IF(N432="snížená",J432,0)</f>
        <v>0</v>
      </c>
      <c r="BG432" s="225">
        <f>IF(N432="zákl. přenesená",J432,0)</f>
        <v>0</v>
      </c>
      <c r="BH432" s="225">
        <f>IF(N432="sníž. přenesená",J432,0)</f>
        <v>0</v>
      </c>
      <c r="BI432" s="225">
        <f>IF(N432="nulová",J432,0)</f>
        <v>0</v>
      </c>
      <c r="BJ432" s="18" t="s">
        <v>80</v>
      </c>
      <c r="BK432" s="225">
        <f>ROUND(I432*H432,2)</f>
        <v>0</v>
      </c>
      <c r="BL432" s="18" t="s">
        <v>252</v>
      </c>
      <c r="BM432" s="224" t="s">
        <v>1679</v>
      </c>
    </row>
    <row r="433" s="12" customFormat="1" ht="22.8" customHeight="1">
      <c r="A433" s="12"/>
      <c r="B433" s="197"/>
      <c r="C433" s="198"/>
      <c r="D433" s="199" t="s">
        <v>72</v>
      </c>
      <c r="E433" s="211" t="s">
        <v>1680</v>
      </c>
      <c r="F433" s="211" t="s">
        <v>1681</v>
      </c>
      <c r="G433" s="198"/>
      <c r="H433" s="198"/>
      <c r="I433" s="201"/>
      <c r="J433" s="212">
        <f>BK433</f>
        <v>0</v>
      </c>
      <c r="K433" s="198"/>
      <c r="L433" s="203"/>
      <c r="M433" s="204"/>
      <c r="N433" s="205"/>
      <c r="O433" s="205"/>
      <c r="P433" s="206">
        <f>SUM(P434:P438)</f>
        <v>0</v>
      </c>
      <c r="Q433" s="205"/>
      <c r="R433" s="206">
        <f>SUM(R434:R438)</f>
        <v>0</v>
      </c>
      <c r="S433" s="205"/>
      <c r="T433" s="207">
        <f>SUM(T434:T438)</f>
        <v>0</v>
      </c>
      <c r="U433" s="12"/>
      <c r="V433" s="12"/>
      <c r="W433" s="12"/>
      <c r="X433" s="12"/>
      <c r="Y433" s="12"/>
      <c r="Z433" s="12"/>
      <c r="AA433" s="12"/>
      <c r="AB433" s="12"/>
      <c r="AC433" s="12"/>
      <c r="AD433" s="12"/>
      <c r="AE433" s="12"/>
      <c r="AR433" s="208" t="s">
        <v>80</v>
      </c>
      <c r="AT433" s="209" t="s">
        <v>72</v>
      </c>
      <c r="AU433" s="209" t="s">
        <v>80</v>
      </c>
      <c r="AY433" s="208" t="s">
        <v>244</v>
      </c>
      <c r="BK433" s="210">
        <f>SUM(BK434:BK438)</f>
        <v>0</v>
      </c>
    </row>
    <row r="434" s="2" customFormat="1" ht="21.75" customHeight="1">
      <c r="A434" s="39"/>
      <c r="B434" s="40"/>
      <c r="C434" s="231" t="s">
        <v>1682</v>
      </c>
      <c r="D434" s="231" t="s">
        <v>241</v>
      </c>
      <c r="E434" s="232" t="s">
        <v>1683</v>
      </c>
      <c r="F434" s="233" t="s">
        <v>1684</v>
      </c>
      <c r="G434" s="234" t="s">
        <v>258</v>
      </c>
      <c r="H434" s="235">
        <v>1</v>
      </c>
      <c r="I434" s="236"/>
      <c r="J434" s="237">
        <f>ROUND(I434*H434,2)</f>
        <v>0</v>
      </c>
      <c r="K434" s="233" t="s">
        <v>359</v>
      </c>
      <c r="L434" s="238"/>
      <c r="M434" s="239" t="s">
        <v>19</v>
      </c>
      <c r="N434" s="240" t="s">
        <v>44</v>
      </c>
      <c r="O434" s="85"/>
      <c r="P434" s="222">
        <f>O434*H434</f>
        <v>0</v>
      </c>
      <c r="Q434" s="222">
        <v>0</v>
      </c>
      <c r="R434" s="222">
        <f>Q434*H434</f>
        <v>0</v>
      </c>
      <c r="S434" s="222">
        <v>0</v>
      </c>
      <c r="T434" s="223">
        <f>S434*H434</f>
        <v>0</v>
      </c>
      <c r="U434" s="39"/>
      <c r="V434" s="39"/>
      <c r="W434" s="39"/>
      <c r="X434" s="39"/>
      <c r="Y434" s="39"/>
      <c r="Z434" s="39"/>
      <c r="AA434" s="39"/>
      <c r="AB434" s="39"/>
      <c r="AC434" s="39"/>
      <c r="AD434" s="39"/>
      <c r="AE434" s="39"/>
      <c r="AR434" s="224" t="s">
        <v>440</v>
      </c>
      <c r="AT434" s="224" t="s">
        <v>241</v>
      </c>
      <c r="AU434" s="224" t="s">
        <v>82</v>
      </c>
      <c r="AY434" s="18" t="s">
        <v>244</v>
      </c>
      <c r="BE434" s="225">
        <f>IF(N434="základní",J434,0)</f>
        <v>0</v>
      </c>
      <c r="BF434" s="225">
        <f>IF(N434="snížená",J434,0)</f>
        <v>0</v>
      </c>
      <c r="BG434" s="225">
        <f>IF(N434="zákl. přenesená",J434,0)</f>
        <v>0</v>
      </c>
      <c r="BH434" s="225">
        <f>IF(N434="sníž. přenesená",J434,0)</f>
        <v>0</v>
      </c>
      <c r="BI434" s="225">
        <f>IF(N434="nulová",J434,0)</f>
        <v>0</v>
      </c>
      <c r="BJ434" s="18" t="s">
        <v>80</v>
      </c>
      <c r="BK434" s="225">
        <f>ROUND(I434*H434,2)</f>
        <v>0</v>
      </c>
      <c r="BL434" s="18" t="s">
        <v>440</v>
      </c>
      <c r="BM434" s="224" t="s">
        <v>1685</v>
      </c>
    </row>
    <row r="435" s="2" customFormat="1" ht="24.15" customHeight="1">
      <c r="A435" s="39"/>
      <c r="B435" s="40"/>
      <c r="C435" s="231" t="s">
        <v>1686</v>
      </c>
      <c r="D435" s="231" t="s">
        <v>241</v>
      </c>
      <c r="E435" s="232" t="s">
        <v>1687</v>
      </c>
      <c r="F435" s="233" t="s">
        <v>1688</v>
      </c>
      <c r="G435" s="234" t="s">
        <v>258</v>
      </c>
      <c r="H435" s="235">
        <v>1</v>
      </c>
      <c r="I435" s="236"/>
      <c r="J435" s="237">
        <f>ROUND(I435*H435,2)</f>
        <v>0</v>
      </c>
      <c r="K435" s="233" t="s">
        <v>359</v>
      </c>
      <c r="L435" s="238"/>
      <c r="M435" s="239" t="s">
        <v>19</v>
      </c>
      <c r="N435" s="240" t="s">
        <v>44</v>
      </c>
      <c r="O435" s="85"/>
      <c r="P435" s="222">
        <f>O435*H435</f>
        <v>0</v>
      </c>
      <c r="Q435" s="222">
        <v>0</v>
      </c>
      <c r="R435" s="222">
        <f>Q435*H435</f>
        <v>0</v>
      </c>
      <c r="S435" s="222">
        <v>0</v>
      </c>
      <c r="T435" s="223">
        <f>S435*H435</f>
        <v>0</v>
      </c>
      <c r="U435" s="39"/>
      <c r="V435" s="39"/>
      <c r="W435" s="39"/>
      <c r="X435" s="39"/>
      <c r="Y435" s="39"/>
      <c r="Z435" s="39"/>
      <c r="AA435" s="39"/>
      <c r="AB435" s="39"/>
      <c r="AC435" s="39"/>
      <c r="AD435" s="39"/>
      <c r="AE435" s="39"/>
      <c r="AR435" s="224" t="s">
        <v>364</v>
      </c>
      <c r="AT435" s="224" t="s">
        <v>241</v>
      </c>
      <c r="AU435" s="224" t="s">
        <v>82</v>
      </c>
      <c r="AY435" s="18" t="s">
        <v>244</v>
      </c>
      <c r="BE435" s="225">
        <f>IF(N435="základní",J435,0)</f>
        <v>0</v>
      </c>
      <c r="BF435" s="225">
        <f>IF(N435="snížená",J435,0)</f>
        <v>0</v>
      </c>
      <c r="BG435" s="225">
        <f>IF(N435="zákl. přenesená",J435,0)</f>
        <v>0</v>
      </c>
      <c r="BH435" s="225">
        <f>IF(N435="sníž. přenesená",J435,0)</f>
        <v>0</v>
      </c>
      <c r="BI435" s="225">
        <f>IF(N435="nulová",J435,0)</f>
        <v>0</v>
      </c>
      <c r="BJ435" s="18" t="s">
        <v>80</v>
      </c>
      <c r="BK435" s="225">
        <f>ROUND(I435*H435,2)</f>
        <v>0</v>
      </c>
      <c r="BL435" s="18" t="s">
        <v>279</v>
      </c>
      <c r="BM435" s="224" t="s">
        <v>1689</v>
      </c>
    </row>
    <row r="436" s="2" customFormat="1" ht="16.5" customHeight="1">
      <c r="A436" s="39"/>
      <c r="B436" s="40"/>
      <c r="C436" s="231" t="s">
        <v>1690</v>
      </c>
      <c r="D436" s="231" t="s">
        <v>241</v>
      </c>
      <c r="E436" s="232" t="s">
        <v>1691</v>
      </c>
      <c r="F436" s="233" t="s">
        <v>1692</v>
      </c>
      <c r="G436" s="234" t="s">
        <v>258</v>
      </c>
      <c r="H436" s="235">
        <v>1</v>
      </c>
      <c r="I436" s="236"/>
      <c r="J436" s="237">
        <f>ROUND(I436*H436,2)</f>
        <v>0</v>
      </c>
      <c r="K436" s="233" t="s">
        <v>359</v>
      </c>
      <c r="L436" s="238"/>
      <c r="M436" s="239" t="s">
        <v>19</v>
      </c>
      <c r="N436" s="240" t="s">
        <v>44</v>
      </c>
      <c r="O436" s="85"/>
      <c r="P436" s="222">
        <f>O436*H436</f>
        <v>0</v>
      </c>
      <c r="Q436" s="222">
        <v>0</v>
      </c>
      <c r="R436" s="222">
        <f>Q436*H436</f>
        <v>0</v>
      </c>
      <c r="S436" s="222">
        <v>0</v>
      </c>
      <c r="T436" s="223">
        <f>S436*H436</f>
        <v>0</v>
      </c>
      <c r="U436" s="39"/>
      <c r="V436" s="39"/>
      <c r="W436" s="39"/>
      <c r="X436" s="39"/>
      <c r="Y436" s="39"/>
      <c r="Z436" s="39"/>
      <c r="AA436" s="39"/>
      <c r="AB436" s="39"/>
      <c r="AC436" s="39"/>
      <c r="AD436" s="39"/>
      <c r="AE436" s="39"/>
      <c r="AR436" s="224" t="s">
        <v>364</v>
      </c>
      <c r="AT436" s="224" t="s">
        <v>241</v>
      </c>
      <c r="AU436" s="224" t="s">
        <v>82</v>
      </c>
      <c r="AY436" s="18" t="s">
        <v>244</v>
      </c>
      <c r="BE436" s="225">
        <f>IF(N436="základní",J436,0)</f>
        <v>0</v>
      </c>
      <c r="BF436" s="225">
        <f>IF(N436="snížená",J436,0)</f>
        <v>0</v>
      </c>
      <c r="BG436" s="225">
        <f>IF(N436="zákl. přenesená",J436,0)</f>
        <v>0</v>
      </c>
      <c r="BH436" s="225">
        <f>IF(N436="sníž. přenesená",J436,0)</f>
        <v>0</v>
      </c>
      <c r="BI436" s="225">
        <f>IF(N436="nulová",J436,0)</f>
        <v>0</v>
      </c>
      <c r="BJ436" s="18" t="s">
        <v>80</v>
      </c>
      <c r="BK436" s="225">
        <f>ROUND(I436*H436,2)</f>
        <v>0</v>
      </c>
      <c r="BL436" s="18" t="s">
        <v>279</v>
      </c>
      <c r="BM436" s="224" t="s">
        <v>1693</v>
      </c>
    </row>
    <row r="437" s="2" customFormat="1" ht="24.15" customHeight="1">
      <c r="A437" s="39"/>
      <c r="B437" s="40"/>
      <c r="C437" s="231" t="s">
        <v>1694</v>
      </c>
      <c r="D437" s="231" t="s">
        <v>241</v>
      </c>
      <c r="E437" s="232" t="s">
        <v>1695</v>
      </c>
      <c r="F437" s="233" t="s">
        <v>1696</v>
      </c>
      <c r="G437" s="234" t="s">
        <v>258</v>
      </c>
      <c r="H437" s="235">
        <v>1</v>
      </c>
      <c r="I437" s="236"/>
      <c r="J437" s="237">
        <f>ROUND(I437*H437,2)</f>
        <v>0</v>
      </c>
      <c r="K437" s="233" t="s">
        <v>359</v>
      </c>
      <c r="L437" s="238"/>
      <c r="M437" s="239" t="s">
        <v>19</v>
      </c>
      <c r="N437" s="240" t="s">
        <v>44</v>
      </c>
      <c r="O437" s="85"/>
      <c r="P437" s="222">
        <f>O437*H437</f>
        <v>0</v>
      </c>
      <c r="Q437" s="222">
        <v>0</v>
      </c>
      <c r="R437" s="222">
        <f>Q437*H437</f>
        <v>0</v>
      </c>
      <c r="S437" s="222">
        <v>0</v>
      </c>
      <c r="T437" s="223">
        <f>S437*H437</f>
        <v>0</v>
      </c>
      <c r="U437" s="39"/>
      <c r="V437" s="39"/>
      <c r="W437" s="39"/>
      <c r="X437" s="39"/>
      <c r="Y437" s="39"/>
      <c r="Z437" s="39"/>
      <c r="AA437" s="39"/>
      <c r="AB437" s="39"/>
      <c r="AC437" s="39"/>
      <c r="AD437" s="39"/>
      <c r="AE437" s="39"/>
      <c r="AR437" s="224" t="s">
        <v>364</v>
      </c>
      <c r="AT437" s="224" t="s">
        <v>241</v>
      </c>
      <c r="AU437" s="224" t="s">
        <v>82</v>
      </c>
      <c r="AY437" s="18" t="s">
        <v>244</v>
      </c>
      <c r="BE437" s="225">
        <f>IF(N437="základní",J437,0)</f>
        <v>0</v>
      </c>
      <c r="BF437" s="225">
        <f>IF(N437="snížená",J437,0)</f>
        <v>0</v>
      </c>
      <c r="BG437" s="225">
        <f>IF(N437="zákl. přenesená",J437,0)</f>
        <v>0</v>
      </c>
      <c r="BH437" s="225">
        <f>IF(N437="sníž. přenesená",J437,0)</f>
        <v>0</v>
      </c>
      <c r="BI437" s="225">
        <f>IF(N437="nulová",J437,0)</f>
        <v>0</v>
      </c>
      <c r="BJ437" s="18" t="s">
        <v>80</v>
      </c>
      <c r="BK437" s="225">
        <f>ROUND(I437*H437,2)</f>
        <v>0</v>
      </c>
      <c r="BL437" s="18" t="s">
        <v>279</v>
      </c>
      <c r="BM437" s="224" t="s">
        <v>1697</v>
      </c>
    </row>
    <row r="438" s="2" customFormat="1" ht="16.5" customHeight="1">
      <c r="A438" s="39"/>
      <c r="B438" s="40"/>
      <c r="C438" s="213" t="s">
        <v>1698</v>
      </c>
      <c r="D438" s="213" t="s">
        <v>247</v>
      </c>
      <c r="E438" s="214" t="s">
        <v>1699</v>
      </c>
      <c r="F438" s="215" t="s">
        <v>1700</v>
      </c>
      <c r="G438" s="216" t="s">
        <v>258</v>
      </c>
      <c r="H438" s="217">
        <v>1</v>
      </c>
      <c r="I438" s="218"/>
      <c r="J438" s="219">
        <f>ROUND(I438*H438,2)</f>
        <v>0</v>
      </c>
      <c r="K438" s="215" t="s">
        <v>359</v>
      </c>
      <c r="L438" s="45"/>
      <c r="M438" s="220" t="s">
        <v>19</v>
      </c>
      <c r="N438" s="221" t="s">
        <v>44</v>
      </c>
      <c r="O438" s="85"/>
      <c r="P438" s="222">
        <f>O438*H438</f>
        <v>0</v>
      </c>
      <c r="Q438" s="222">
        <v>0</v>
      </c>
      <c r="R438" s="222">
        <f>Q438*H438</f>
        <v>0</v>
      </c>
      <c r="S438" s="222">
        <v>0</v>
      </c>
      <c r="T438" s="223">
        <f>S438*H438</f>
        <v>0</v>
      </c>
      <c r="U438" s="39"/>
      <c r="V438" s="39"/>
      <c r="W438" s="39"/>
      <c r="X438" s="39"/>
      <c r="Y438" s="39"/>
      <c r="Z438" s="39"/>
      <c r="AA438" s="39"/>
      <c r="AB438" s="39"/>
      <c r="AC438" s="39"/>
      <c r="AD438" s="39"/>
      <c r="AE438" s="39"/>
      <c r="AR438" s="224" t="s">
        <v>264</v>
      </c>
      <c r="AT438" s="224" t="s">
        <v>247</v>
      </c>
      <c r="AU438" s="224" t="s">
        <v>82</v>
      </c>
      <c r="AY438" s="18" t="s">
        <v>244</v>
      </c>
      <c r="BE438" s="225">
        <f>IF(N438="základní",J438,0)</f>
        <v>0</v>
      </c>
      <c r="BF438" s="225">
        <f>IF(N438="snížená",J438,0)</f>
        <v>0</v>
      </c>
      <c r="BG438" s="225">
        <f>IF(N438="zákl. přenesená",J438,0)</f>
        <v>0</v>
      </c>
      <c r="BH438" s="225">
        <f>IF(N438="sníž. přenesená",J438,0)</f>
        <v>0</v>
      </c>
      <c r="BI438" s="225">
        <f>IF(N438="nulová",J438,0)</f>
        <v>0</v>
      </c>
      <c r="BJ438" s="18" t="s">
        <v>80</v>
      </c>
      <c r="BK438" s="225">
        <f>ROUND(I438*H438,2)</f>
        <v>0</v>
      </c>
      <c r="BL438" s="18" t="s">
        <v>264</v>
      </c>
      <c r="BM438" s="224" t="s">
        <v>1701</v>
      </c>
    </row>
    <row r="439" s="12" customFormat="1" ht="22.8" customHeight="1">
      <c r="A439" s="12"/>
      <c r="B439" s="197"/>
      <c r="C439" s="198"/>
      <c r="D439" s="199" t="s">
        <v>72</v>
      </c>
      <c r="E439" s="211" t="s">
        <v>1702</v>
      </c>
      <c r="F439" s="211" t="s">
        <v>1703</v>
      </c>
      <c r="G439" s="198"/>
      <c r="H439" s="198"/>
      <c r="I439" s="201"/>
      <c r="J439" s="212">
        <f>BK439</f>
        <v>0</v>
      </c>
      <c r="K439" s="198"/>
      <c r="L439" s="203"/>
      <c r="M439" s="204"/>
      <c r="N439" s="205"/>
      <c r="O439" s="205"/>
      <c r="P439" s="206">
        <f>SUM(P440:P465)</f>
        <v>0</v>
      </c>
      <c r="Q439" s="205"/>
      <c r="R439" s="206">
        <f>SUM(R440:R465)</f>
        <v>0</v>
      </c>
      <c r="S439" s="205"/>
      <c r="T439" s="207">
        <f>SUM(T440:T465)</f>
        <v>0</v>
      </c>
      <c r="U439" s="12"/>
      <c r="V439" s="12"/>
      <c r="W439" s="12"/>
      <c r="X439" s="12"/>
      <c r="Y439" s="12"/>
      <c r="Z439" s="12"/>
      <c r="AA439" s="12"/>
      <c r="AB439" s="12"/>
      <c r="AC439" s="12"/>
      <c r="AD439" s="12"/>
      <c r="AE439" s="12"/>
      <c r="AR439" s="208" t="s">
        <v>80</v>
      </c>
      <c r="AT439" s="209" t="s">
        <v>72</v>
      </c>
      <c r="AU439" s="209" t="s">
        <v>80</v>
      </c>
      <c r="AY439" s="208" t="s">
        <v>244</v>
      </c>
      <c r="BK439" s="210">
        <f>SUM(BK440:BK465)</f>
        <v>0</v>
      </c>
    </row>
    <row r="440" s="2" customFormat="1" ht="16.5" customHeight="1">
      <c r="A440" s="39"/>
      <c r="B440" s="40"/>
      <c r="C440" s="231" t="s">
        <v>1704</v>
      </c>
      <c r="D440" s="231" t="s">
        <v>241</v>
      </c>
      <c r="E440" s="232" t="s">
        <v>1705</v>
      </c>
      <c r="F440" s="233" t="s">
        <v>1706</v>
      </c>
      <c r="G440" s="234" t="s">
        <v>250</v>
      </c>
      <c r="H440" s="235">
        <v>15</v>
      </c>
      <c r="I440" s="236"/>
      <c r="J440" s="237">
        <f>ROUND(I440*H440,2)</f>
        <v>0</v>
      </c>
      <c r="K440" s="233" t="s">
        <v>359</v>
      </c>
      <c r="L440" s="238"/>
      <c r="M440" s="239" t="s">
        <v>19</v>
      </c>
      <c r="N440" s="240" t="s">
        <v>44</v>
      </c>
      <c r="O440" s="85"/>
      <c r="P440" s="222">
        <f>O440*H440</f>
        <v>0</v>
      </c>
      <c r="Q440" s="222">
        <v>0</v>
      </c>
      <c r="R440" s="222">
        <f>Q440*H440</f>
        <v>0</v>
      </c>
      <c r="S440" s="222">
        <v>0</v>
      </c>
      <c r="T440" s="223">
        <f>S440*H440</f>
        <v>0</v>
      </c>
      <c r="U440" s="39"/>
      <c r="V440" s="39"/>
      <c r="W440" s="39"/>
      <c r="X440" s="39"/>
      <c r="Y440" s="39"/>
      <c r="Z440" s="39"/>
      <c r="AA440" s="39"/>
      <c r="AB440" s="39"/>
      <c r="AC440" s="39"/>
      <c r="AD440" s="39"/>
      <c r="AE440" s="39"/>
      <c r="AR440" s="224" t="s">
        <v>364</v>
      </c>
      <c r="AT440" s="224" t="s">
        <v>241</v>
      </c>
      <c r="AU440" s="224" t="s">
        <v>82</v>
      </c>
      <c r="AY440" s="18" t="s">
        <v>244</v>
      </c>
      <c r="BE440" s="225">
        <f>IF(N440="základní",J440,0)</f>
        <v>0</v>
      </c>
      <c r="BF440" s="225">
        <f>IF(N440="snížená",J440,0)</f>
        <v>0</v>
      </c>
      <c r="BG440" s="225">
        <f>IF(N440="zákl. přenesená",J440,0)</f>
        <v>0</v>
      </c>
      <c r="BH440" s="225">
        <f>IF(N440="sníž. přenesená",J440,0)</f>
        <v>0</v>
      </c>
      <c r="BI440" s="225">
        <f>IF(N440="nulová",J440,0)</f>
        <v>0</v>
      </c>
      <c r="BJ440" s="18" t="s">
        <v>80</v>
      </c>
      <c r="BK440" s="225">
        <f>ROUND(I440*H440,2)</f>
        <v>0</v>
      </c>
      <c r="BL440" s="18" t="s">
        <v>279</v>
      </c>
      <c r="BM440" s="224" t="s">
        <v>1707</v>
      </c>
    </row>
    <row r="441" s="2" customFormat="1" ht="16.5" customHeight="1">
      <c r="A441" s="39"/>
      <c r="B441" s="40"/>
      <c r="C441" s="213" t="s">
        <v>364</v>
      </c>
      <c r="D441" s="213" t="s">
        <v>247</v>
      </c>
      <c r="E441" s="214" t="s">
        <v>1708</v>
      </c>
      <c r="F441" s="215" t="s">
        <v>1709</v>
      </c>
      <c r="G441" s="216" t="s">
        <v>250</v>
      </c>
      <c r="H441" s="217">
        <v>15</v>
      </c>
      <c r="I441" s="218"/>
      <c r="J441" s="219">
        <f>ROUND(I441*H441,2)</f>
        <v>0</v>
      </c>
      <c r="K441" s="215" t="s">
        <v>359</v>
      </c>
      <c r="L441" s="45"/>
      <c r="M441" s="220" t="s">
        <v>19</v>
      </c>
      <c r="N441" s="221" t="s">
        <v>44</v>
      </c>
      <c r="O441" s="85"/>
      <c r="P441" s="222">
        <f>O441*H441</f>
        <v>0</v>
      </c>
      <c r="Q441" s="222">
        <v>0</v>
      </c>
      <c r="R441" s="222">
        <f>Q441*H441</f>
        <v>0</v>
      </c>
      <c r="S441" s="222">
        <v>0</v>
      </c>
      <c r="T441" s="223">
        <f>S441*H441</f>
        <v>0</v>
      </c>
      <c r="U441" s="39"/>
      <c r="V441" s="39"/>
      <c r="W441" s="39"/>
      <c r="X441" s="39"/>
      <c r="Y441" s="39"/>
      <c r="Z441" s="39"/>
      <c r="AA441" s="39"/>
      <c r="AB441" s="39"/>
      <c r="AC441" s="39"/>
      <c r="AD441" s="39"/>
      <c r="AE441" s="39"/>
      <c r="AR441" s="224" t="s">
        <v>252</v>
      </c>
      <c r="AT441" s="224" t="s">
        <v>247</v>
      </c>
      <c r="AU441" s="224" t="s">
        <v>82</v>
      </c>
      <c r="AY441" s="18" t="s">
        <v>244</v>
      </c>
      <c r="BE441" s="225">
        <f>IF(N441="základní",J441,0)</f>
        <v>0</v>
      </c>
      <c r="BF441" s="225">
        <f>IF(N441="snížená",J441,0)</f>
        <v>0</v>
      </c>
      <c r="BG441" s="225">
        <f>IF(N441="zákl. přenesená",J441,0)</f>
        <v>0</v>
      </c>
      <c r="BH441" s="225">
        <f>IF(N441="sníž. přenesená",J441,0)</f>
        <v>0</v>
      </c>
      <c r="BI441" s="225">
        <f>IF(N441="nulová",J441,0)</f>
        <v>0</v>
      </c>
      <c r="BJ441" s="18" t="s">
        <v>80</v>
      </c>
      <c r="BK441" s="225">
        <f>ROUND(I441*H441,2)</f>
        <v>0</v>
      </c>
      <c r="BL441" s="18" t="s">
        <v>252</v>
      </c>
      <c r="BM441" s="224" t="s">
        <v>1710</v>
      </c>
    </row>
    <row r="442" s="2" customFormat="1" ht="21.75" customHeight="1">
      <c r="A442" s="39"/>
      <c r="B442" s="40"/>
      <c r="C442" s="231" t="s">
        <v>1711</v>
      </c>
      <c r="D442" s="231" t="s">
        <v>241</v>
      </c>
      <c r="E442" s="232" t="s">
        <v>1712</v>
      </c>
      <c r="F442" s="233" t="s">
        <v>1713</v>
      </c>
      <c r="G442" s="234" t="s">
        <v>258</v>
      </c>
      <c r="H442" s="235">
        <v>1</v>
      </c>
      <c r="I442" s="236"/>
      <c r="J442" s="237">
        <f>ROUND(I442*H442,2)</f>
        <v>0</v>
      </c>
      <c r="K442" s="233" t="s">
        <v>359</v>
      </c>
      <c r="L442" s="238"/>
      <c r="M442" s="239" t="s">
        <v>19</v>
      </c>
      <c r="N442" s="240" t="s">
        <v>44</v>
      </c>
      <c r="O442" s="85"/>
      <c r="P442" s="222">
        <f>O442*H442</f>
        <v>0</v>
      </c>
      <c r="Q442" s="222">
        <v>0</v>
      </c>
      <c r="R442" s="222">
        <f>Q442*H442</f>
        <v>0</v>
      </c>
      <c r="S442" s="222">
        <v>0</v>
      </c>
      <c r="T442" s="223">
        <f>S442*H442</f>
        <v>0</v>
      </c>
      <c r="U442" s="39"/>
      <c r="V442" s="39"/>
      <c r="W442" s="39"/>
      <c r="X442" s="39"/>
      <c r="Y442" s="39"/>
      <c r="Z442" s="39"/>
      <c r="AA442" s="39"/>
      <c r="AB442" s="39"/>
      <c r="AC442" s="39"/>
      <c r="AD442" s="39"/>
      <c r="AE442" s="39"/>
      <c r="AR442" s="224" t="s">
        <v>440</v>
      </c>
      <c r="AT442" s="224" t="s">
        <v>241</v>
      </c>
      <c r="AU442" s="224" t="s">
        <v>82</v>
      </c>
      <c r="AY442" s="18" t="s">
        <v>244</v>
      </c>
      <c r="BE442" s="225">
        <f>IF(N442="základní",J442,0)</f>
        <v>0</v>
      </c>
      <c r="BF442" s="225">
        <f>IF(N442="snížená",J442,0)</f>
        <v>0</v>
      </c>
      <c r="BG442" s="225">
        <f>IF(N442="zákl. přenesená",J442,0)</f>
        <v>0</v>
      </c>
      <c r="BH442" s="225">
        <f>IF(N442="sníž. přenesená",J442,0)</f>
        <v>0</v>
      </c>
      <c r="BI442" s="225">
        <f>IF(N442="nulová",J442,0)</f>
        <v>0</v>
      </c>
      <c r="BJ442" s="18" t="s">
        <v>80</v>
      </c>
      <c r="BK442" s="225">
        <f>ROUND(I442*H442,2)</f>
        <v>0</v>
      </c>
      <c r="BL442" s="18" t="s">
        <v>440</v>
      </c>
      <c r="BM442" s="224" t="s">
        <v>1714</v>
      </c>
    </row>
    <row r="443" s="2" customFormat="1">
      <c r="A443" s="39"/>
      <c r="B443" s="40"/>
      <c r="C443" s="41"/>
      <c r="D443" s="241" t="s">
        <v>282</v>
      </c>
      <c r="E443" s="41"/>
      <c r="F443" s="242" t="s">
        <v>1715</v>
      </c>
      <c r="G443" s="41"/>
      <c r="H443" s="41"/>
      <c r="I443" s="228"/>
      <c r="J443" s="41"/>
      <c r="K443" s="41"/>
      <c r="L443" s="45"/>
      <c r="M443" s="229"/>
      <c r="N443" s="230"/>
      <c r="O443" s="85"/>
      <c r="P443" s="85"/>
      <c r="Q443" s="85"/>
      <c r="R443" s="85"/>
      <c r="S443" s="85"/>
      <c r="T443" s="86"/>
      <c r="U443" s="39"/>
      <c r="V443" s="39"/>
      <c r="W443" s="39"/>
      <c r="X443" s="39"/>
      <c r="Y443" s="39"/>
      <c r="Z443" s="39"/>
      <c r="AA443" s="39"/>
      <c r="AB443" s="39"/>
      <c r="AC443" s="39"/>
      <c r="AD443" s="39"/>
      <c r="AE443" s="39"/>
      <c r="AT443" s="18" t="s">
        <v>282</v>
      </c>
      <c r="AU443" s="18" t="s">
        <v>82</v>
      </c>
    </row>
    <row r="444" s="2" customFormat="1" ht="37.8" customHeight="1">
      <c r="A444" s="39"/>
      <c r="B444" s="40"/>
      <c r="C444" s="231" t="s">
        <v>1716</v>
      </c>
      <c r="D444" s="231" t="s">
        <v>241</v>
      </c>
      <c r="E444" s="232" t="s">
        <v>1717</v>
      </c>
      <c r="F444" s="233" t="s">
        <v>1718</v>
      </c>
      <c r="G444" s="234" t="s">
        <v>258</v>
      </c>
      <c r="H444" s="235">
        <v>1</v>
      </c>
      <c r="I444" s="236"/>
      <c r="J444" s="237">
        <f>ROUND(I444*H444,2)</f>
        <v>0</v>
      </c>
      <c r="K444" s="233" t="s">
        <v>359</v>
      </c>
      <c r="L444" s="238"/>
      <c r="M444" s="239" t="s">
        <v>19</v>
      </c>
      <c r="N444" s="240" t="s">
        <v>44</v>
      </c>
      <c r="O444" s="85"/>
      <c r="P444" s="222">
        <f>O444*H444</f>
        <v>0</v>
      </c>
      <c r="Q444" s="222">
        <v>0</v>
      </c>
      <c r="R444" s="222">
        <f>Q444*H444</f>
        <v>0</v>
      </c>
      <c r="S444" s="222">
        <v>0</v>
      </c>
      <c r="T444" s="223">
        <f>S444*H444</f>
        <v>0</v>
      </c>
      <c r="U444" s="39"/>
      <c r="V444" s="39"/>
      <c r="W444" s="39"/>
      <c r="X444" s="39"/>
      <c r="Y444" s="39"/>
      <c r="Z444" s="39"/>
      <c r="AA444" s="39"/>
      <c r="AB444" s="39"/>
      <c r="AC444" s="39"/>
      <c r="AD444" s="39"/>
      <c r="AE444" s="39"/>
      <c r="AR444" s="224" t="s">
        <v>440</v>
      </c>
      <c r="AT444" s="224" t="s">
        <v>241</v>
      </c>
      <c r="AU444" s="224" t="s">
        <v>82</v>
      </c>
      <c r="AY444" s="18" t="s">
        <v>244</v>
      </c>
      <c r="BE444" s="225">
        <f>IF(N444="základní",J444,0)</f>
        <v>0</v>
      </c>
      <c r="BF444" s="225">
        <f>IF(N444="snížená",J444,0)</f>
        <v>0</v>
      </c>
      <c r="BG444" s="225">
        <f>IF(N444="zákl. přenesená",J444,0)</f>
        <v>0</v>
      </c>
      <c r="BH444" s="225">
        <f>IF(N444="sníž. přenesená",J444,0)</f>
        <v>0</v>
      </c>
      <c r="BI444" s="225">
        <f>IF(N444="nulová",J444,0)</f>
        <v>0</v>
      </c>
      <c r="BJ444" s="18" t="s">
        <v>80</v>
      </c>
      <c r="BK444" s="225">
        <f>ROUND(I444*H444,2)</f>
        <v>0</v>
      </c>
      <c r="BL444" s="18" t="s">
        <v>440</v>
      </c>
      <c r="BM444" s="224" t="s">
        <v>1719</v>
      </c>
    </row>
    <row r="445" s="2" customFormat="1" ht="37.8" customHeight="1">
      <c r="A445" s="39"/>
      <c r="B445" s="40"/>
      <c r="C445" s="231" t="s">
        <v>1720</v>
      </c>
      <c r="D445" s="231" t="s">
        <v>241</v>
      </c>
      <c r="E445" s="232" t="s">
        <v>1721</v>
      </c>
      <c r="F445" s="233" t="s">
        <v>1722</v>
      </c>
      <c r="G445" s="234" t="s">
        <v>258</v>
      </c>
      <c r="H445" s="235">
        <v>1</v>
      </c>
      <c r="I445" s="236"/>
      <c r="J445" s="237">
        <f>ROUND(I445*H445,2)</f>
        <v>0</v>
      </c>
      <c r="K445" s="233" t="s">
        <v>359</v>
      </c>
      <c r="L445" s="238"/>
      <c r="M445" s="239" t="s">
        <v>19</v>
      </c>
      <c r="N445" s="240" t="s">
        <v>44</v>
      </c>
      <c r="O445" s="85"/>
      <c r="P445" s="222">
        <f>O445*H445</f>
        <v>0</v>
      </c>
      <c r="Q445" s="222">
        <v>0</v>
      </c>
      <c r="R445" s="222">
        <f>Q445*H445</f>
        <v>0</v>
      </c>
      <c r="S445" s="222">
        <v>0</v>
      </c>
      <c r="T445" s="223">
        <f>S445*H445</f>
        <v>0</v>
      </c>
      <c r="U445" s="39"/>
      <c r="V445" s="39"/>
      <c r="W445" s="39"/>
      <c r="X445" s="39"/>
      <c r="Y445" s="39"/>
      <c r="Z445" s="39"/>
      <c r="AA445" s="39"/>
      <c r="AB445" s="39"/>
      <c r="AC445" s="39"/>
      <c r="AD445" s="39"/>
      <c r="AE445" s="39"/>
      <c r="AR445" s="224" t="s">
        <v>440</v>
      </c>
      <c r="AT445" s="224" t="s">
        <v>241</v>
      </c>
      <c r="AU445" s="224" t="s">
        <v>82</v>
      </c>
      <c r="AY445" s="18" t="s">
        <v>244</v>
      </c>
      <c r="BE445" s="225">
        <f>IF(N445="základní",J445,0)</f>
        <v>0</v>
      </c>
      <c r="BF445" s="225">
        <f>IF(N445="snížená",J445,0)</f>
        <v>0</v>
      </c>
      <c r="BG445" s="225">
        <f>IF(N445="zákl. přenesená",J445,0)</f>
        <v>0</v>
      </c>
      <c r="BH445" s="225">
        <f>IF(N445="sníž. přenesená",J445,0)</f>
        <v>0</v>
      </c>
      <c r="BI445" s="225">
        <f>IF(N445="nulová",J445,0)</f>
        <v>0</v>
      </c>
      <c r="BJ445" s="18" t="s">
        <v>80</v>
      </c>
      <c r="BK445" s="225">
        <f>ROUND(I445*H445,2)</f>
        <v>0</v>
      </c>
      <c r="BL445" s="18" t="s">
        <v>440</v>
      </c>
      <c r="BM445" s="224" t="s">
        <v>1723</v>
      </c>
    </row>
    <row r="446" s="2" customFormat="1" ht="37.8" customHeight="1">
      <c r="A446" s="39"/>
      <c r="B446" s="40"/>
      <c r="C446" s="231" t="s">
        <v>1724</v>
      </c>
      <c r="D446" s="231" t="s">
        <v>241</v>
      </c>
      <c r="E446" s="232" t="s">
        <v>1725</v>
      </c>
      <c r="F446" s="233" t="s">
        <v>1726</v>
      </c>
      <c r="G446" s="234" t="s">
        <v>258</v>
      </c>
      <c r="H446" s="235">
        <v>1</v>
      </c>
      <c r="I446" s="236"/>
      <c r="J446" s="237">
        <f>ROUND(I446*H446,2)</f>
        <v>0</v>
      </c>
      <c r="K446" s="233" t="s">
        <v>359</v>
      </c>
      <c r="L446" s="238"/>
      <c r="M446" s="239" t="s">
        <v>19</v>
      </c>
      <c r="N446" s="240" t="s">
        <v>44</v>
      </c>
      <c r="O446" s="85"/>
      <c r="P446" s="222">
        <f>O446*H446</f>
        <v>0</v>
      </c>
      <c r="Q446" s="222">
        <v>0</v>
      </c>
      <c r="R446" s="222">
        <f>Q446*H446</f>
        <v>0</v>
      </c>
      <c r="S446" s="222">
        <v>0</v>
      </c>
      <c r="T446" s="223">
        <f>S446*H446</f>
        <v>0</v>
      </c>
      <c r="U446" s="39"/>
      <c r="V446" s="39"/>
      <c r="W446" s="39"/>
      <c r="X446" s="39"/>
      <c r="Y446" s="39"/>
      <c r="Z446" s="39"/>
      <c r="AA446" s="39"/>
      <c r="AB446" s="39"/>
      <c r="AC446" s="39"/>
      <c r="AD446" s="39"/>
      <c r="AE446" s="39"/>
      <c r="AR446" s="224" t="s">
        <v>440</v>
      </c>
      <c r="AT446" s="224" t="s">
        <v>241</v>
      </c>
      <c r="AU446" s="224" t="s">
        <v>82</v>
      </c>
      <c r="AY446" s="18" t="s">
        <v>244</v>
      </c>
      <c r="BE446" s="225">
        <f>IF(N446="základní",J446,0)</f>
        <v>0</v>
      </c>
      <c r="BF446" s="225">
        <f>IF(N446="snížená",J446,0)</f>
        <v>0</v>
      </c>
      <c r="BG446" s="225">
        <f>IF(N446="zákl. přenesená",J446,0)</f>
        <v>0</v>
      </c>
      <c r="BH446" s="225">
        <f>IF(N446="sníž. přenesená",J446,0)</f>
        <v>0</v>
      </c>
      <c r="BI446" s="225">
        <f>IF(N446="nulová",J446,0)</f>
        <v>0</v>
      </c>
      <c r="BJ446" s="18" t="s">
        <v>80</v>
      </c>
      <c r="BK446" s="225">
        <f>ROUND(I446*H446,2)</f>
        <v>0</v>
      </c>
      <c r="BL446" s="18" t="s">
        <v>440</v>
      </c>
      <c r="BM446" s="224" t="s">
        <v>1727</v>
      </c>
    </row>
    <row r="447" s="2" customFormat="1" ht="24.15" customHeight="1">
      <c r="A447" s="39"/>
      <c r="B447" s="40"/>
      <c r="C447" s="231" t="s">
        <v>1728</v>
      </c>
      <c r="D447" s="231" t="s">
        <v>241</v>
      </c>
      <c r="E447" s="232" t="s">
        <v>1729</v>
      </c>
      <c r="F447" s="233" t="s">
        <v>1730</v>
      </c>
      <c r="G447" s="234" t="s">
        <v>258</v>
      </c>
      <c r="H447" s="235">
        <v>1</v>
      </c>
      <c r="I447" s="236"/>
      <c r="J447" s="237">
        <f>ROUND(I447*H447,2)</f>
        <v>0</v>
      </c>
      <c r="K447" s="233" t="s">
        <v>359</v>
      </c>
      <c r="L447" s="238"/>
      <c r="M447" s="239" t="s">
        <v>19</v>
      </c>
      <c r="N447" s="240" t="s">
        <v>44</v>
      </c>
      <c r="O447" s="85"/>
      <c r="P447" s="222">
        <f>O447*H447</f>
        <v>0</v>
      </c>
      <c r="Q447" s="222">
        <v>0</v>
      </c>
      <c r="R447" s="222">
        <f>Q447*H447</f>
        <v>0</v>
      </c>
      <c r="S447" s="222">
        <v>0</v>
      </c>
      <c r="T447" s="223">
        <f>S447*H447</f>
        <v>0</v>
      </c>
      <c r="U447" s="39"/>
      <c r="V447" s="39"/>
      <c r="W447" s="39"/>
      <c r="X447" s="39"/>
      <c r="Y447" s="39"/>
      <c r="Z447" s="39"/>
      <c r="AA447" s="39"/>
      <c r="AB447" s="39"/>
      <c r="AC447" s="39"/>
      <c r="AD447" s="39"/>
      <c r="AE447" s="39"/>
      <c r="AR447" s="224" t="s">
        <v>440</v>
      </c>
      <c r="AT447" s="224" t="s">
        <v>241</v>
      </c>
      <c r="AU447" s="224" t="s">
        <v>82</v>
      </c>
      <c r="AY447" s="18" t="s">
        <v>244</v>
      </c>
      <c r="BE447" s="225">
        <f>IF(N447="základní",J447,0)</f>
        <v>0</v>
      </c>
      <c r="BF447" s="225">
        <f>IF(N447="snížená",J447,0)</f>
        <v>0</v>
      </c>
      <c r="BG447" s="225">
        <f>IF(N447="zákl. přenesená",J447,0)</f>
        <v>0</v>
      </c>
      <c r="BH447" s="225">
        <f>IF(N447="sníž. přenesená",J447,0)</f>
        <v>0</v>
      </c>
      <c r="BI447" s="225">
        <f>IF(N447="nulová",J447,0)</f>
        <v>0</v>
      </c>
      <c r="BJ447" s="18" t="s">
        <v>80</v>
      </c>
      <c r="BK447" s="225">
        <f>ROUND(I447*H447,2)</f>
        <v>0</v>
      </c>
      <c r="BL447" s="18" t="s">
        <v>440</v>
      </c>
      <c r="BM447" s="224" t="s">
        <v>1731</v>
      </c>
    </row>
    <row r="448" s="2" customFormat="1" ht="44.25" customHeight="1">
      <c r="A448" s="39"/>
      <c r="B448" s="40"/>
      <c r="C448" s="213" t="s">
        <v>1732</v>
      </c>
      <c r="D448" s="213" t="s">
        <v>247</v>
      </c>
      <c r="E448" s="214" t="s">
        <v>1733</v>
      </c>
      <c r="F448" s="215" t="s">
        <v>1734</v>
      </c>
      <c r="G448" s="216" t="s">
        <v>258</v>
      </c>
      <c r="H448" s="217">
        <v>1</v>
      </c>
      <c r="I448" s="218"/>
      <c r="J448" s="219">
        <f>ROUND(I448*H448,2)</f>
        <v>0</v>
      </c>
      <c r="K448" s="215" t="s">
        <v>359</v>
      </c>
      <c r="L448" s="45"/>
      <c r="M448" s="220" t="s">
        <v>19</v>
      </c>
      <c r="N448" s="221" t="s">
        <v>44</v>
      </c>
      <c r="O448" s="85"/>
      <c r="P448" s="222">
        <f>O448*H448</f>
        <v>0</v>
      </c>
      <c r="Q448" s="222">
        <v>0</v>
      </c>
      <c r="R448" s="222">
        <f>Q448*H448</f>
        <v>0</v>
      </c>
      <c r="S448" s="222">
        <v>0</v>
      </c>
      <c r="T448" s="223">
        <f>S448*H448</f>
        <v>0</v>
      </c>
      <c r="U448" s="39"/>
      <c r="V448" s="39"/>
      <c r="W448" s="39"/>
      <c r="X448" s="39"/>
      <c r="Y448" s="39"/>
      <c r="Z448" s="39"/>
      <c r="AA448" s="39"/>
      <c r="AB448" s="39"/>
      <c r="AC448" s="39"/>
      <c r="AD448" s="39"/>
      <c r="AE448" s="39"/>
      <c r="AR448" s="224" t="s">
        <v>391</v>
      </c>
      <c r="AT448" s="224" t="s">
        <v>247</v>
      </c>
      <c r="AU448" s="224" t="s">
        <v>82</v>
      </c>
      <c r="AY448" s="18" t="s">
        <v>244</v>
      </c>
      <c r="BE448" s="225">
        <f>IF(N448="základní",J448,0)</f>
        <v>0</v>
      </c>
      <c r="BF448" s="225">
        <f>IF(N448="snížená",J448,0)</f>
        <v>0</v>
      </c>
      <c r="BG448" s="225">
        <f>IF(N448="zákl. přenesená",J448,0)</f>
        <v>0</v>
      </c>
      <c r="BH448" s="225">
        <f>IF(N448="sníž. přenesená",J448,0)</f>
        <v>0</v>
      </c>
      <c r="BI448" s="225">
        <f>IF(N448="nulová",J448,0)</f>
        <v>0</v>
      </c>
      <c r="BJ448" s="18" t="s">
        <v>80</v>
      </c>
      <c r="BK448" s="225">
        <f>ROUND(I448*H448,2)</f>
        <v>0</v>
      </c>
      <c r="BL448" s="18" t="s">
        <v>391</v>
      </c>
      <c r="BM448" s="224" t="s">
        <v>1735</v>
      </c>
    </row>
    <row r="449" s="2" customFormat="1" ht="37.8" customHeight="1">
      <c r="A449" s="39"/>
      <c r="B449" s="40"/>
      <c r="C449" s="213" t="s">
        <v>1736</v>
      </c>
      <c r="D449" s="213" t="s">
        <v>247</v>
      </c>
      <c r="E449" s="214" t="s">
        <v>1737</v>
      </c>
      <c r="F449" s="215" t="s">
        <v>1738</v>
      </c>
      <c r="G449" s="216" t="s">
        <v>258</v>
      </c>
      <c r="H449" s="217">
        <v>1</v>
      </c>
      <c r="I449" s="218"/>
      <c r="J449" s="219">
        <f>ROUND(I449*H449,2)</f>
        <v>0</v>
      </c>
      <c r="K449" s="215" t="s">
        <v>359</v>
      </c>
      <c r="L449" s="45"/>
      <c r="M449" s="220" t="s">
        <v>19</v>
      </c>
      <c r="N449" s="221" t="s">
        <v>44</v>
      </c>
      <c r="O449" s="85"/>
      <c r="P449" s="222">
        <f>O449*H449</f>
        <v>0</v>
      </c>
      <c r="Q449" s="222">
        <v>0</v>
      </c>
      <c r="R449" s="222">
        <f>Q449*H449</f>
        <v>0</v>
      </c>
      <c r="S449" s="222">
        <v>0</v>
      </c>
      <c r="T449" s="223">
        <f>S449*H449</f>
        <v>0</v>
      </c>
      <c r="U449" s="39"/>
      <c r="V449" s="39"/>
      <c r="W449" s="39"/>
      <c r="X449" s="39"/>
      <c r="Y449" s="39"/>
      <c r="Z449" s="39"/>
      <c r="AA449" s="39"/>
      <c r="AB449" s="39"/>
      <c r="AC449" s="39"/>
      <c r="AD449" s="39"/>
      <c r="AE449" s="39"/>
      <c r="AR449" s="224" t="s">
        <v>391</v>
      </c>
      <c r="AT449" s="224" t="s">
        <v>247</v>
      </c>
      <c r="AU449" s="224" t="s">
        <v>82</v>
      </c>
      <c r="AY449" s="18" t="s">
        <v>244</v>
      </c>
      <c r="BE449" s="225">
        <f>IF(N449="základní",J449,0)</f>
        <v>0</v>
      </c>
      <c r="BF449" s="225">
        <f>IF(N449="snížená",J449,0)</f>
        <v>0</v>
      </c>
      <c r="BG449" s="225">
        <f>IF(N449="zákl. přenesená",J449,0)</f>
        <v>0</v>
      </c>
      <c r="BH449" s="225">
        <f>IF(N449="sníž. přenesená",J449,0)</f>
        <v>0</v>
      </c>
      <c r="BI449" s="225">
        <f>IF(N449="nulová",J449,0)</f>
        <v>0</v>
      </c>
      <c r="BJ449" s="18" t="s">
        <v>80</v>
      </c>
      <c r="BK449" s="225">
        <f>ROUND(I449*H449,2)</f>
        <v>0</v>
      </c>
      <c r="BL449" s="18" t="s">
        <v>391</v>
      </c>
      <c r="BM449" s="224" t="s">
        <v>1739</v>
      </c>
    </row>
    <row r="450" s="2" customFormat="1" ht="49.05" customHeight="1">
      <c r="A450" s="39"/>
      <c r="B450" s="40"/>
      <c r="C450" s="213" t="s">
        <v>1740</v>
      </c>
      <c r="D450" s="213" t="s">
        <v>247</v>
      </c>
      <c r="E450" s="214" t="s">
        <v>1741</v>
      </c>
      <c r="F450" s="215" t="s">
        <v>1742</v>
      </c>
      <c r="G450" s="216" t="s">
        <v>258</v>
      </c>
      <c r="H450" s="217">
        <v>1</v>
      </c>
      <c r="I450" s="218"/>
      <c r="J450" s="219">
        <f>ROUND(I450*H450,2)</f>
        <v>0</v>
      </c>
      <c r="K450" s="215" t="s">
        <v>359</v>
      </c>
      <c r="L450" s="45"/>
      <c r="M450" s="220" t="s">
        <v>19</v>
      </c>
      <c r="N450" s="221" t="s">
        <v>44</v>
      </c>
      <c r="O450" s="85"/>
      <c r="P450" s="222">
        <f>O450*H450</f>
        <v>0</v>
      </c>
      <c r="Q450" s="222">
        <v>0</v>
      </c>
      <c r="R450" s="222">
        <f>Q450*H450</f>
        <v>0</v>
      </c>
      <c r="S450" s="222">
        <v>0</v>
      </c>
      <c r="T450" s="223">
        <f>S450*H450</f>
        <v>0</v>
      </c>
      <c r="U450" s="39"/>
      <c r="V450" s="39"/>
      <c r="W450" s="39"/>
      <c r="X450" s="39"/>
      <c r="Y450" s="39"/>
      <c r="Z450" s="39"/>
      <c r="AA450" s="39"/>
      <c r="AB450" s="39"/>
      <c r="AC450" s="39"/>
      <c r="AD450" s="39"/>
      <c r="AE450" s="39"/>
      <c r="AR450" s="224" t="s">
        <v>391</v>
      </c>
      <c r="AT450" s="224" t="s">
        <v>247</v>
      </c>
      <c r="AU450" s="224" t="s">
        <v>82</v>
      </c>
      <c r="AY450" s="18" t="s">
        <v>244</v>
      </c>
      <c r="BE450" s="225">
        <f>IF(N450="základní",J450,0)</f>
        <v>0</v>
      </c>
      <c r="BF450" s="225">
        <f>IF(N450="snížená",J450,0)</f>
        <v>0</v>
      </c>
      <c r="BG450" s="225">
        <f>IF(N450="zákl. přenesená",J450,0)</f>
        <v>0</v>
      </c>
      <c r="BH450" s="225">
        <f>IF(N450="sníž. přenesená",J450,0)</f>
        <v>0</v>
      </c>
      <c r="BI450" s="225">
        <f>IF(N450="nulová",J450,0)</f>
        <v>0</v>
      </c>
      <c r="BJ450" s="18" t="s">
        <v>80</v>
      </c>
      <c r="BK450" s="225">
        <f>ROUND(I450*H450,2)</f>
        <v>0</v>
      </c>
      <c r="BL450" s="18" t="s">
        <v>391</v>
      </c>
      <c r="BM450" s="224" t="s">
        <v>1743</v>
      </c>
    </row>
    <row r="451" s="2" customFormat="1" ht="16.5" customHeight="1">
      <c r="A451" s="39"/>
      <c r="B451" s="40"/>
      <c r="C451" s="213" t="s">
        <v>1744</v>
      </c>
      <c r="D451" s="213" t="s">
        <v>247</v>
      </c>
      <c r="E451" s="214" t="s">
        <v>1745</v>
      </c>
      <c r="F451" s="215" t="s">
        <v>1746</v>
      </c>
      <c r="G451" s="216" t="s">
        <v>258</v>
      </c>
      <c r="H451" s="217">
        <v>1</v>
      </c>
      <c r="I451" s="218"/>
      <c r="J451" s="219">
        <f>ROUND(I451*H451,2)</f>
        <v>0</v>
      </c>
      <c r="K451" s="215" t="s">
        <v>359</v>
      </c>
      <c r="L451" s="45"/>
      <c r="M451" s="220" t="s">
        <v>19</v>
      </c>
      <c r="N451" s="221" t="s">
        <v>44</v>
      </c>
      <c r="O451" s="85"/>
      <c r="P451" s="222">
        <f>O451*H451</f>
        <v>0</v>
      </c>
      <c r="Q451" s="222">
        <v>0</v>
      </c>
      <c r="R451" s="222">
        <f>Q451*H451</f>
        <v>0</v>
      </c>
      <c r="S451" s="222">
        <v>0</v>
      </c>
      <c r="T451" s="223">
        <f>S451*H451</f>
        <v>0</v>
      </c>
      <c r="U451" s="39"/>
      <c r="V451" s="39"/>
      <c r="W451" s="39"/>
      <c r="X451" s="39"/>
      <c r="Y451" s="39"/>
      <c r="Z451" s="39"/>
      <c r="AA451" s="39"/>
      <c r="AB451" s="39"/>
      <c r="AC451" s="39"/>
      <c r="AD451" s="39"/>
      <c r="AE451" s="39"/>
      <c r="AR451" s="224" t="s">
        <v>391</v>
      </c>
      <c r="AT451" s="224" t="s">
        <v>247</v>
      </c>
      <c r="AU451" s="224" t="s">
        <v>82</v>
      </c>
      <c r="AY451" s="18" t="s">
        <v>244</v>
      </c>
      <c r="BE451" s="225">
        <f>IF(N451="základní",J451,0)</f>
        <v>0</v>
      </c>
      <c r="BF451" s="225">
        <f>IF(N451="snížená",J451,0)</f>
        <v>0</v>
      </c>
      <c r="BG451" s="225">
        <f>IF(N451="zákl. přenesená",J451,0)</f>
        <v>0</v>
      </c>
      <c r="BH451" s="225">
        <f>IF(N451="sníž. přenesená",J451,0)</f>
        <v>0</v>
      </c>
      <c r="BI451" s="225">
        <f>IF(N451="nulová",J451,0)</f>
        <v>0</v>
      </c>
      <c r="BJ451" s="18" t="s">
        <v>80</v>
      </c>
      <c r="BK451" s="225">
        <f>ROUND(I451*H451,2)</f>
        <v>0</v>
      </c>
      <c r="BL451" s="18" t="s">
        <v>391</v>
      </c>
      <c r="BM451" s="224" t="s">
        <v>1747</v>
      </c>
    </row>
    <row r="452" s="2" customFormat="1" ht="24.15" customHeight="1">
      <c r="A452" s="39"/>
      <c r="B452" s="40"/>
      <c r="C452" s="213" t="s">
        <v>1748</v>
      </c>
      <c r="D452" s="213" t="s">
        <v>247</v>
      </c>
      <c r="E452" s="214" t="s">
        <v>1749</v>
      </c>
      <c r="F452" s="215" t="s">
        <v>1750</v>
      </c>
      <c r="G452" s="216" t="s">
        <v>258</v>
      </c>
      <c r="H452" s="217">
        <v>1</v>
      </c>
      <c r="I452" s="218"/>
      <c r="J452" s="219">
        <f>ROUND(I452*H452,2)</f>
        <v>0</v>
      </c>
      <c r="K452" s="215" t="s">
        <v>359</v>
      </c>
      <c r="L452" s="45"/>
      <c r="M452" s="220" t="s">
        <v>19</v>
      </c>
      <c r="N452" s="221" t="s">
        <v>44</v>
      </c>
      <c r="O452" s="85"/>
      <c r="P452" s="222">
        <f>O452*H452</f>
        <v>0</v>
      </c>
      <c r="Q452" s="222">
        <v>0</v>
      </c>
      <c r="R452" s="222">
        <f>Q452*H452</f>
        <v>0</v>
      </c>
      <c r="S452" s="222">
        <v>0</v>
      </c>
      <c r="T452" s="223">
        <f>S452*H452</f>
        <v>0</v>
      </c>
      <c r="U452" s="39"/>
      <c r="V452" s="39"/>
      <c r="W452" s="39"/>
      <c r="X452" s="39"/>
      <c r="Y452" s="39"/>
      <c r="Z452" s="39"/>
      <c r="AA452" s="39"/>
      <c r="AB452" s="39"/>
      <c r="AC452" s="39"/>
      <c r="AD452" s="39"/>
      <c r="AE452" s="39"/>
      <c r="AR452" s="224" t="s">
        <v>391</v>
      </c>
      <c r="AT452" s="224" t="s">
        <v>247</v>
      </c>
      <c r="AU452" s="224" t="s">
        <v>82</v>
      </c>
      <c r="AY452" s="18" t="s">
        <v>244</v>
      </c>
      <c r="BE452" s="225">
        <f>IF(N452="základní",J452,0)</f>
        <v>0</v>
      </c>
      <c r="BF452" s="225">
        <f>IF(N452="snížená",J452,0)</f>
        <v>0</v>
      </c>
      <c r="BG452" s="225">
        <f>IF(N452="zákl. přenesená",J452,0)</f>
        <v>0</v>
      </c>
      <c r="BH452" s="225">
        <f>IF(N452="sníž. přenesená",J452,0)</f>
        <v>0</v>
      </c>
      <c r="BI452" s="225">
        <f>IF(N452="nulová",J452,0)</f>
        <v>0</v>
      </c>
      <c r="BJ452" s="18" t="s">
        <v>80</v>
      </c>
      <c r="BK452" s="225">
        <f>ROUND(I452*H452,2)</f>
        <v>0</v>
      </c>
      <c r="BL452" s="18" t="s">
        <v>391</v>
      </c>
      <c r="BM452" s="224" t="s">
        <v>1751</v>
      </c>
    </row>
    <row r="453" s="2" customFormat="1" ht="24.15" customHeight="1">
      <c r="A453" s="39"/>
      <c r="B453" s="40"/>
      <c r="C453" s="213" t="s">
        <v>1752</v>
      </c>
      <c r="D453" s="213" t="s">
        <v>247</v>
      </c>
      <c r="E453" s="214" t="s">
        <v>1753</v>
      </c>
      <c r="F453" s="215" t="s">
        <v>1754</v>
      </c>
      <c r="G453" s="216" t="s">
        <v>258</v>
      </c>
      <c r="H453" s="217">
        <v>1</v>
      </c>
      <c r="I453" s="218"/>
      <c r="J453" s="219">
        <f>ROUND(I453*H453,2)</f>
        <v>0</v>
      </c>
      <c r="K453" s="215" t="s">
        <v>359</v>
      </c>
      <c r="L453" s="45"/>
      <c r="M453" s="220" t="s">
        <v>19</v>
      </c>
      <c r="N453" s="221" t="s">
        <v>44</v>
      </c>
      <c r="O453" s="85"/>
      <c r="P453" s="222">
        <f>O453*H453</f>
        <v>0</v>
      </c>
      <c r="Q453" s="222">
        <v>0</v>
      </c>
      <c r="R453" s="222">
        <f>Q453*H453</f>
        <v>0</v>
      </c>
      <c r="S453" s="222">
        <v>0</v>
      </c>
      <c r="T453" s="223">
        <f>S453*H453</f>
        <v>0</v>
      </c>
      <c r="U453" s="39"/>
      <c r="V453" s="39"/>
      <c r="W453" s="39"/>
      <c r="X453" s="39"/>
      <c r="Y453" s="39"/>
      <c r="Z453" s="39"/>
      <c r="AA453" s="39"/>
      <c r="AB453" s="39"/>
      <c r="AC453" s="39"/>
      <c r="AD453" s="39"/>
      <c r="AE453" s="39"/>
      <c r="AR453" s="224" t="s">
        <v>391</v>
      </c>
      <c r="AT453" s="224" t="s">
        <v>247</v>
      </c>
      <c r="AU453" s="224" t="s">
        <v>82</v>
      </c>
      <c r="AY453" s="18" t="s">
        <v>244</v>
      </c>
      <c r="BE453" s="225">
        <f>IF(N453="základní",J453,0)</f>
        <v>0</v>
      </c>
      <c r="BF453" s="225">
        <f>IF(N453="snížená",J453,0)</f>
        <v>0</v>
      </c>
      <c r="BG453" s="225">
        <f>IF(N453="zákl. přenesená",J453,0)</f>
        <v>0</v>
      </c>
      <c r="BH453" s="225">
        <f>IF(N453="sníž. přenesená",J453,0)</f>
        <v>0</v>
      </c>
      <c r="BI453" s="225">
        <f>IF(N453="nulová",J453,0)</f>
        <v>0</v>
      </c>
      <c r="BJ453" s="18" t="s">
        <v>80</v>
      </c>
      <c r="BK453" s="225">
        <f>ROUND(I453*H453,2)</f>
        <v>0</v>
      </c>
      <c r="BL453" s="18" t="s">
        <v>391</v>
      </c>
      <c r="BM453" s="224" t="s">
        <v>1755</v>
      </c>
    </row>
    <row r="454" s="2" customFormat="1" ht="44.25" customHeight="1">
      <c r="A454" s="39"/>
      <c r="B454" s="40"/>
      <c r="C454" s="213" t="s">
        <v>1756</v>
      </c>
      <c r="D454" s="213" t="s">
        <v>247</v>
      </c>
      <c r="E454" s="214" t="s">
        <v>1757</v>
      </c>
      <c r="F454" s="215" t="s">
        <v>1758</v>
      </c>
      <c r="G454" s="216" t="s">
        <v>258</v>
      </c>
      <c r="H454" s="217">
        <v>1</v>
      </c>
      <c r="I454" s="218"/>
      <c r="J454" s="219">
        <f>ROUND(I454*H454,2)</f>
        <v>0</v>
      </c>
      <c r="K454" s="215" t="s">
        <v>359</v>
      </c>
      <c r="L454" s="45"/>
      <c r="M454" s="220" t="s">
        <v>19</v>
      </c>
      <c r="N454" s="221" t="s">
        <v>44</v>
      </c>
      <c r="O454" s="85"/>
      <c r="P454" s="222">
        <f>O454*H454</f>
        <v>0</v>
      </c>
      <c r="Q454" s="222">
        <v>0</v>
      </c>
      <c r="R454" s="222">
        <f>Q454*H454</f>
        <v>0</v>
      </c>
      <c r="S454" s="222">
        <v>0</v>
      </c>
      <c r="T454" s="223">
        <f>S454*H454</f>
        <v>0</v>
      </c>
      <c r="U454" s="39"/>
      <c r="V454" s="39"/>
      <c r="W454" s="39"/>
      <c r="X454" s="39"/>
      <c r="Y454" s="39"/>
      <c r="Z454" s="39"/>
      <c r="AA454" s="39"/>
      <c r="AB454" s="39"/>
      <c r="AC454" s="39"/>
      <c r="AD454" s="39"/>
      <c r="AE454" s="39"/>
      <c r="AR454" s="224" t="s">
        <v>391</v>
      </c>
      <c r="AT454" s="224" t="s">
        <v>247</v>
      </c>
      <c r="AU454" s="224" t="s">
        <v>82</v>
      </c>
      <c r="AY454" s="18" t="s">
        <v>244</v>
      </c>
      <c r="BE454" s="225">
        <f>IF(N454="základní",J454,0)</f>
        <v>0</v>
      </c>
      <c r="BF454" s="225">
        <f>IF(N454="snížená",J454,0)</f>
        <v>0</v>
      </c>
      <c r="BG454" s="225">
        <f>IF(N454="zákl. přenesená",J454,0)</f>
        <v>0</v>
      </c>
      <c r="BH454" s="225">
        <f>IF(N454="sníž. přenesená",J454,0)</f>
        <v>0</v>
      </c>
      <c r="BI454" s="225">
        <f>IF(N454="nulová",J454,0)</f>
        <v>0</v>
      </c>
      <c r="BJ454" s="18" t="s">
        <v>80</v>
      </c>
      <c r="BK454" s="225">
        <f>ROUND(I454*H454,2)</f>
        <v>0</v>
      </c>
      <c r="BL454" s="18" t="s">
        <v>391</v>
      </c>
      <c r="BM454" s="224" t="s">
        <v>1759</v>
      </c>
    </row>
    <row r="455" s="2" customFormat="1" ht="24.15" customHeight="1">
      <c r="A455" s="39"/>
      <c r="B455" s="40"/>
      <c r="C455" s="213" t="s">
        <v>1760</v>
      </c>
      <c r="D455" s="213" t="s">
        <v>247</v>
      </c>
      <c r="E455" s="214" t="s">
        <v>1761</v>
      </c>
      <c r="F455" s="215" t="s">
        <v>1762</v>
      </c>
      <c r="G455" s="216" t="s">
        <v>258</v>
      </c>
      <c r="H455" s="217">
        <v>1</v>
      </c>
      <c r="I455" s="218"/>
      <c r="J455" s="219">
        <f>ROUND(I455*H455,2)</f>
        <v>0</v>
      </c>
      <c r="K455" s="215" t="s">
        <v>359</v>
      </c>
      <c r="L455" s="45"/>
      <c r="M455" s="220" t="s">
        <v>19</v>
      </c>
      <c r="N455" s="221" t="s">
        <v>44</v>
      </c>
      <c r="O455" s="85"/>
      <c r="P455" s="222">
        <f>O455*H455</f>
        <v>0</v>
      </c>
      <c r="Q455" s="222">
        <v>0</v>
      </c>
      <c r="R455" s="222">
        <f>Q455*H455</f>
        <v>0</v>
      </c>
      <c r="S455" s="222">
        <v>0</v>
      </c>
      <c r="T455" s="223">
        <f>S455*H455</f>
        <v>0</v>
      </c>
      <c r="U455" s="39"/>
      <c r="V455" s="39"/>
      <c r="W455" s="39"/>
      <c r="X455" s="39"/>
      <c r="Y455" s="39"/>
      <c r="Z455" s="39"/>
      <c r="AA455" s="39"/>
      <c r="AB455" s="39"/>
      <c r="AC455" s="39"/>
      <c r="AD455" s="39"/>
      <c r="AE455" s="39"/>
      <c r="AR455" s="224" t="s">
        <v>391</v>
      </c>
      <c r="AT455" s="224" t="s">
        <v>247</v>
      </c>
      <c r="AU455" s="224" t="s">
        <v>82</v>
      </c>
      <c r="AY455" s="18" t="s">
        <v>244</v>
      </c>
      <c r="BE455" s="225">
        <f>IF(N455="základní",J455,0)</f>
        <v>0</v>
      </c>
      <c r="BF455" s="225">
        <f>IF(N455="snížená",J455,0)</f>
        <v>0</v>
      </c>
      <c r="BG455" s="225">
        <f>IF(N455="zákl. přenesená",J455,0)</f>
        <v>0</v>
      </c>
      <c r="BH455" s="225">
        <f>IF(N455="sníž. přenesená",J455,0)</f>
        <v>0</v>
      </c>
      <c r="BI455" s="225">
        <f>IF(N455="nulová",J455,0)</f>
        <v>0</v>
      </c>
      <c r="BJ455" s="18" t="s">
        <v>80</v>
      </c>
      <c r="BK455" s="225">
        <f>ROUND(I455*H455,2)</f>
        <v>0</v>
      </c>
      <c r="BL455" s="18" t="s">
        <v>391</v>
      </c>
      <c r="BM455" s="224" t="s">
        <v>1763</v>
      </c>
    </row>
    <row r="456" s="2" customFormat="1" ht="16.5" customHeight="1">
      <c r="A456" s="39"/>
      <c r="B456" s="40"/>
      <c r="C456" s="213" t="s">
        <v>1764</v>
      </c>
      <c r="D456" s="213" t="s">
        <v>247</v>
      </c>
      <c r="E456" s="214" t="s">
        <v>1765</v>
      </c>
      <c r="F456" s="215" t="s">
        <v>1766</v>
      </c>
      <c r="G456" s="216" t="s">
        <v>250</v>
      </c>
      <c r="H456" s="217">
        <v>5</v>
      </c>
      <c r="I456" s="218"/>
      <c r="J456" s="219">
        <f>ROUND(I456*H456,2)</f>
        <v>0</v>
      </c>
      <c r="K456" s="215" t="s">
        <v>359</v>
      </c>
      <c r="L456" s="45"/>
      <c r="M456" s="220" t="s">
        <v>19</v>
      </c>
      <c r="N456" s="221" t="s">
        <v>44</v>
      </c>
      <c r="O456" s="85"/>
      <c r="P456" s="222">
        <f>O456*H456</f>
        <v>0</v>
      </c>
      <c r="Q456" s="222">
        <v>0</v>
      </c>
      <c r="R456" s="222">
        <f>Q456*H456</f>
        <v>0</v>
      </c>
      <c r="S456" s="222">
        <v>0</v>
      </c>
      <c r="T456" s="223">
        <f>S456*H456</f>
        <v>0</v>
      </c>
      <c r="U456" s="39"/>
      <c r="V456" s="39"/>
      <c r="W456" s="39"/>
      <c r="X456" s="39"/>
      <c r="Y456" s="39"/>
      <c r="Z456" s="39"/>
      <c r="AA456" s="39"/>
      <c r="AB456" s="39"/>
      <c r="AC456" s="39"/>
      <c r="AD456" s="39"/>
      <c r="AE456" s="39"/>
      <c r="AR456" s="224" t="s">
        <v>264</v>
      </c>
      <c r="AT456" s="224" t="s">
        <v>247</v>
      </c>
      <c r="AU456" s="224" t="s">
        <v>82</v>
      </c>
      <c r="AY456" s="18" t="s">
        <v>244</v>
      </c>
      <c r="BE456" s="225">
        <f>IF(N456="základní",J456,0)</f>
        <v>0</v>
      </c>
      <c r="BF456" s="225">
        <f>IF(N456="snížená",J456,0)</f>
        <v>0</v>
      </c>
      <c r="BG456" s="225">
        <f>IF(N456="zákl. přenesená",J456,0)</f>
        <v>0</v>
      </c>
      <c r="BH456" s="225">
        <f>IF(N456="sníž. přenesená",J456,0)</f>
        <v>0</v>
      </c>
      <c r="BI456" s="225">
        <f>IF(N456="nulová",J456,0)</f>
        <v>0</v>
      </c>
      <c r="BJ456" s="18" t="s">
        <v>80</v>
      </c>
      <c r="BK456" s="225">
        <f>ROUND(I456*H456,2)</f>
        <v>0</v>
      </c>
      <c r="BL456" s="18" t="s">
        <v>264</v>
      </c>
      <c r="BM456" s="224" t="s">
        <v>1767</v>
      </c>
    </row>
    <row r="457" s="2" customFormat="1" ht="16.5" customHeight="1">
      <c r="A457" s="39"/>
      <c r="B457" s="40"/>
      <c r="C457" s="213" t="s">
        <v>1768</v>
      </c>
      <c r="D457" s="213" t="s">
        <v>247</v>
      </c>
      <c r="E457" s="214" t="s">
        <v>1769</v>
      </c>
      <c r="F457" s="215" t="s">
        <v>1770</v>
      </c>
      <c r="G457" s="216" t="s">
        <v>258</v>
      </c>
      <c r="H457" s="217">
        <v>1</v>
      </c>
      <c r="I457" s="218"/>
      <c r="J457" s="219">
        <f>ROUND(I457*H457,2)</f>
        <v>0</v>
      </c>
      <c r="K457" s="215" t="s">
        <v>359</v>
      </c>
      <c r="L457" s="45"/>
      <c r="M457" s="220" t="s">
        <v>19</v>
      </c>
      <c r="N457" s="221" t="s">
        <v>44</v>
      </c>
      <c r="O457" s="85"/>
      <c r="P457" s="222">
        <f>O457*H457</f>
        <v>0</v>
      </c>
      <c r="Q457" s="222">
        <v>0</v>
      </c>
      <c r="R457" s="222">
        <f>Q457*H457</f>
        <v>0</v>
      </c>
      <c r="S457" s="222">
        <v>0</v>
      </c>
      <c r="T457" s="223">
        <f>S457*H457</f>
        <v>0</v>
      </c>
      <c r="U457" s="39"/>
      <c r="V457" s="39"/>
      <c r="W457" s="39"/>
      <c r="X457" s="39"/>
      <c r="Y457" s="39"/>
      <c r="Z457" s="39"/>
      <c r="AA457" s="39"/>
      <c r="AB457" s="39"/>
      <c r="AC457" s="39"/>
      <c r="AD457" s="39"/>
      <c r="AE457" s="39"/>
      <c r="AR457" s="224" t="s">
        <v>264</v>
      </c>
      <c r="AT457" s="224" t="s">
        <v>247</v>
      </c>
      <c r="AU457" s="224" t="s">
        <v>82</v>
      </c>
      <c r="AY457" s="18" t="s">
        <v>244</v>
      </c>
      <c r="BE457" s="225">
        <f>IF(N457="základní",J457,0)</f>
        <v>0</v>
      </c>
      <c r="BF457" s="225">
        <f>IF(N457="snížená",J457,0)</f>
        <v>0</v>
      </c>
      <c r="BG457" s="225">
        <f>IF(N457="zákl. přenesená",J457,0)</f>
        <v>0</v>
      </c>
      <c r="BH457" s="225">
        <f>IF(N457="sníž. přenesená",J457,0)</f>
        <v>0</v>
      </c>
      <c r="BI457" s="225">
        <f>IF(N457="nulová",J457,0)</f>
        <v>0</v>
      </c>
      <c r="BJ457" s="18" t="s">
        <v>80</v>
      </c>
      <c r="BK457" s="225">
        <f>ROUND(I457*H457,2)</f>
        <v>0</v>
      </c>
      <c r="BL457" s="18" t="s">
        <v>264</v>
      </c>
      <c r="BM457" s="224" t="s">
        <v>1771</v>
      </c>
    </row>
    <row r="458" s="2" customFormat="1" ht="16.5" customHeight="1">
      <c r="A458" s="39"/>
      <c r="B458" s="40"/>
      <c r="C458" s="231" t="s">
        <v>1772</v>
      </c>
      <c r="D458" s="231" t="s">
        <v>241</v>
      </c>
      <c r="E458" s="232" t="s">
        <v>1773</v>
      </c>
      <c r="F458" s="233" t="s">
        <v>1774</v>
      </c>
      <c r="G458" s="234" t="s">
        <v>258</v>
      </c>
      <c r="H458" s="235">
        <v>1</v>
      </c>
      <c r="I458" s="236"/>
      <c r="J458" s="237">
        <f>ROUND(I458*H458,2)</f>
        <v>0</v>
      </c>
      <c r="K458" s="233" t="s">
        <v>359</v>
      </c>
      <c r="L458" s="238"/>
      <c r="M458" s="239" t="s">
        <v>19</v>
      </c>
      <c r="N458" s="240" t="s">
        <v>44</v>
      </c>
      <c r="O458" s="85"/>
      <c r="P458" s="222">
        <f>O458*H458</f>
        <v>0</v>
      </c>
      <c r="Q458" s="222">
        <v>0</v>
      </c>
      <c r="R458" s="222">
        <f>Q458*H458</f>
        <v>0</v>
      </c>
      <c r="S458" s="222">
        <v>0</v>
      </c>
      <c r="T458" s="223">
        <f>S458*H458</f>
        <v>0</v>
      </c>
      <c r="U458" s="39"/>
      <c r="V458" s="39"/>
      <c r="W458" s="39"/>
      <c r="X458" s="39"/>
      <c r="Y458" s="39"/>
      <c r="Z458" s="39"/>
      <c r="AA458" s="39"/>
      <c r="AB458" s="39"/>
      <c r="AC458" s="39"/>
      <c r="AD458" s="39"/>
      <c r="AE458" s="39"/>
      <c r="AR458" s="224" t="s">
        <v>364</v>
      </c>
      <c r="AT458" s="224" t="s">
        <v>241</v>
      </c>
      <c r="AU458" s="224" t="s">
        <v>82</v>
      </c>
      <c r="AY458" s="18" t="s">
        <v>244</v>
      </c>
      <c r="BE458" s="225">
        <f>IF(N458="základní",J458,0)</f>
        <v>0</v>
      </c>
      <c r="BF458" s="225">
        <f>IF(N458="snížená",J458,0)</f>
        <v>0</v>
      </c>
      <c r="BG458" s="225">
        <f>IF(N458="zákl. přenesená",J458,0)</f>
        <v>0</v>
      </c>
      <c r="BH458" s="225">
        <f>IF(N458="sníž. přenesená",J458,0)</f>
        <v>0</v>
      </c>
      <c r="BI458" s="225">
        <f>IF(N458="nulová",J458,0)</f>
        <v>0</v>
      </c>
      <c r="BJ458" s="18" t="s">
        <v>80</v>
      </c>
      <c r="BK458" s="225">
        <f>ROUND(I458*H458,2)</f>
        <v>0</v>
      </c>
      <c r="BL458" s="18" t="s">
        <v>279</v>
      </c>
      <c r="BM458" s="224" t="s">
        <v>1775</v>
      </c>
    </row>
    <row r="459" s="2" customFormat="1" ht="16.5" customHeight="1">
      <c r="A459" s="39"/>
      <c r="B459" s="40"/>
      <c r="C459" s="231" t="s">
        <v>1776</v>
      </c>
      <c r="D459" s="231" t="s">
        <v>241</v>
      </c>
      <c r="E459" s="232" t="s">
        <v>1777</v>
      </c>
      <c r="F459" s="233" t="s">
        <v>1778</v>
      </c>
      <c r="G459" s="234" t="s">
        <v>258</v>
      </c>
      <c r="H459" s="235">
        <v>1</v>
      </c>
      <c r="I459" s="236"/>
      <c r="J459" s="237">
        <f>ROUND(I459*H459,2)</f>
        <v>0</v>
      </c>
      <c r="K459" s="233" t="s">
        <v>359</v>
      </c>
      <c r="L459" s="238"/>
      <c r="M459" s="239" t="s">
        <v>19</v>
      </c>
      <c r="N459" s="240" t="s">
        <v>44</v>
      </c>
      <c r="O459" s="85"/>
      <c r="P459" s="222">
        <f>O459*H459</f>
        <v>0</v>
      </c>
      <c r="Q459" s="222">
        <v>0</v>
      </c>
      <c r="R459" s="222">
        <f>Q459*H459</f>
        <v>0</v>
      </c>
      <c r="S459" s="222">
        <v>0</v>
      </c>
      <c r="T459" s="223">
        <f>S459*H459</f>
        <v>0</v>
      </c>
      <c r="U459" s="39"/>
      <c r="V459" s="39"/>
      <c r="W459" s="39"/>
      <c r="X459" s="39"/>
      <c r="Y459" s="39"/>
      <c r="Z459" s="39"/>
      <c r="AA459" s="39"/>
      <c r="AB459" s="39"/>
      <c r="AC459" s="39"/>
      <c r="AD459" s="39"/>
      <c r="AE459" s="39"/>
      <c r="AR459" s="224" t="s">
        <v>440</v>
      </c>
      <c r="AT459" s="224" t="s">
        <v>241</v>
      </c>
      <c r="AU459" s="224" t="s">
        <v>82</v>
      </c>
      <c r="AY459" s="18" t="s">
        <v>244</v>
      </c>
      <c r="BE459" s="225">
        <f>IF(N459="základní",J459,0)</f>
        <v>0</v>
      </c>
      <c r="BF459" s="225">
        <f>IF(N459="snížená",J459,0)</f>
        <v>0</v>
      </c>
      <c r="BG459" s="225">
        <f>IF(N459="zákl. přenesená",J459,0)</f>
        <v>0</v>
      </c>
      <c r="BH459" s="225">
        <f>IF(N459="sníž. přenesená",J459,0)</f>
        <v>0</v>
      </c>
      <c r="BI459" s="225">
        <f>IF(N459="nulová",J459,0)</f>
        <v>0</v>
      </c>
      <c r="BJ459" s="18" t="s">
        <v>80</v>
      </c>
      <c r="BK459" s="225">
        <f>ROUND(I459*H459,2)</f>
        <v>0</v>
      </c>
      <c r="BL459" s="18" t="s">
        <v>440</v>
      </c>
      <c r="BM459" s="224" t="s">
        <v>1779</v>
      </c>
    </row>
    <row r="460" s="2" customFormat="1" ht="44.25" customHeight="1">
      <c r="A460" s="39"/>
      <c r="B460" s="40"/>
      <c r="C460" s="213" t="s">
        <v>1780</v>
      </c>
      <c r="D460" s="213" t="s">
        <v>247</v>
      </c>
      <c r="E460" s="214" t="s">
        <v>1781</v>
      </c>
      <c r="F460" s="215" t="s">
        <v>1782</v>
      </c>
      <c r="G460" s="216" t="s">
        <v>258</v>
      </c>
      <c r="H460" s="217">
        <v>1</v>
      </c>
      <c r="I460" s="218"/>
      <c r="J460" s="219">
        <f>ROUND(I460*H460,2)</f>
        <v>0</v>
      </c>
      <c r="K460" s="215" t="s">
        <v>359</v>
      </c>
      <c r="L460" s="45"/>
      <c r="M460" s="220" t="s">
        <v>19</v>
      </c>
      <c r="N460" s="221" t="s">
        <v>44</v>
      </c>
      <c r="O460" s="85"/>
      <c r="P460" s="222">
        <f>O460*H460</f>
        <v>0</v>
      </c>
      <c r="Q460" s="222">
        <v>0</v>
      </c>
      <c r="R460" s="222">
        <f>Q460*H460</f>
        <v>0</v>
      </c>
      <c r="S460" s="222">
        <v>0</v>
      </c>
      <c r="T460" s="223">
        <f>S460*H460</f>
        <v>0</v>
      </c>
      <c r="U460" s="39"/>
      <c r="V460" s="39"/>
      <c r="W460" s="39"/>
      <c r="X460" s="39"/>
      <c r="Y460" s="39"/>
      <c r="Z460" s="39"/>
      <c r="AA460" s="39"/>
      <c r="AB460" s="39"/>
      <c r="AC460" s="39"/>
      <c r="AD460" s="39"/>
      <c r="AE460" s="39"/>
      <c r="AR460" s="224" t="s">
        <v>391</v>
      </c>
      <c r="AT460" s="224" t="s">
        <v>247</v>
      </c>
      <c r="AU460" s="224" t="s">
        <v>82</v>
      </c>
      <c r="AY460" s="18" t="s">
        <v>244</v>
      </c>
      <c r="BE460" s="225">
        <f>IF(N460="základní",J460,0)</f>
        <v>0</v>
      </c>
      <c r="BF460" s="225">
        <f>IF(N460="snížená",J460,0)</f>
        <v>0</v>
      </c>
      <c r="BG460" s="225">
        <f>IF(N460="zákl. přenesená",J460,0)</f>
        <v>0</v>
      </c>
      <c r="BH460" s="225">
        <f>IF(N460="sníž. přenesená",J460,0)</f>
        <v>0</v>
      </c>
      <c r="BI460" s="225">
        <f>IF(N460="nulová",J460,0)</f>
        <v>0</v>
      </c>
      <c r="BJ460" s="18" t="s">
        <v>80</v>
      </c>
      <c r="BK460" s="225">
        <f>ROUND(I460*H460,2)</f>
        <v>0</v>
      </c>
      <c r="BL460" s="18" t="s">
        <v>391</v>
      </c>
      <c r="BM460" s="224" t="s">
        <v>1783</v>
      </c>
    </row>
    <row r="461" s="2" customFormat="1" ht="33" customHeight="1">
      <c r="A461" s="39"/>
      <c r="B461" s="40"/>
      <c r="C461" s="213" t="s">
        <v>1784</v>
      </c>
      <c r="D461" s="213" t="s">
        <v>247</v>
      </c>
      <c r="E461" s="214" t="s">
        <v>1785</v>
      </c>
      <c r="F461" s="215" t="s">
        <v>1786</v>
      </c>
      <c r="G461" s="216" t="s">
        <v>258</v>
      </c>
      <c r="H461" s="217">
        <v>3</v>
      </c>
      <c r="I461" s="218"/>
      <c r="J461" s="219">
        <f>ROUND(I461*H461,2)</f>
        <v>0</v>
      </c>
      <c r="K461" s="215" t="s">
        <v>359</v>
      </c>
      <c r="L461" s="45"/>
      <c r="M461" s="220" t="s">
        <v>19</v>
      </c>
      <c r="N461" s="221" t="s">
        <v>44</v>
      </c>
      <c r="O461" s="85"/>
      <c r="P461" s="222">
        <f>O461*H461</f>
        <v>0</v>
      </c>
      <c r="Q461" s="222">
        <v>0</v>
      </c>
      <c r="R461" s="222">
        <f>Q461*H461</f>
        <v>0</v>
      </c>
      <c r="S461" s="222">
        <v>0</v>
      </c>
      <c r="T461" s="223">
        <f>S461*H461</f>
        <v>0</v>
      </c>
      <c r="U461" s="39"/>
      <c r="V461" s="39"/>
      <c r="W461" s="39"/>
      <c r="X461" s="39"/>
      <c r="Y461" s="39"/>
      <c r="Z461" s="39"/>
      <c r="AA461" s="39"/>
      <c r="AB461" s="39"/>
      <c r="AC461" s="39"/>
      <c r="AD461" s="39"/>
      <c r="AE461" s="39"/>
      <c r="AR461" s="224" t="s">
        <v>391</v>
      </c>
      <c r="AT461" s="224" t="s">
        <v>247</v>
      </c>
      <c r="AU461" s="224" t="s">
        <v>82</v>
      </c>
      <c r="AY461" s="18" t="s">
        <v>244</v>
      </c>
      <c r="BE461" s="225">
        <f>IF(N461="základní",J461,0)</f>
        <v>0</v>
      </c>
      <c r="BF461" s="225">
        <f>IF(N461="snížená",J461,0)</f>
        <v>0</v>
      </c>
      <c r="BG461" s="225">
        <f>IF(N461="zákl. přenesená",J461,0)</f>
        <v>0</v>
      </c>
      <c r="BH461" s="225">
        <f>IF(N461="sníž. přenesená",J461,0)</f>
        <v>0</v>
      </c>
      <c r="BI461" s="225">
        <f>IF(N461="nulová",J461,0)</f>
        <v>0</v>
      </c>
      <c r="BJ461" s="18" t="s">
        <v>80</v>
      </c>
      <c r="BK461" s="225">
        <f>ROUND(I461*H461,2)</f>
        <v>0</v>
      </c>
      <c r="BL461" s="18" t="s">
        <v>391</v>
      </c>
      <c r="BM461" s="224" t="s">
        <v>1787</v>
      </c>
    </row>
    <row r="462" s="2" customFormat="1" ht="33" customHeight="1">
      <c r="A462" s="39"/>
      <c r="B462" s="40"/>
      <c r="C462" s="213" t="s">
        <v>1788</v>
      </c>
      <c r="D462" s="213" t="s">
        <v>247</v>
      </c>
      <c r="E462" s="214" t="s">
        <v>1789</v>
      </c>
      <c r="F462" s="215" t="s">
        <v>1790</v>
      </c>
      <c r="G462" s="216" t="s">
        <v>258</v>
      </c>
      <c r="H462" s="217">
        <v>16</v>
      </c>
      <c r="I462" s="218"/>
      <c r="J462" s="219">
        <f>ROUND(I462*H462,2)</f>
        <v>0</v>
      </c>
      <c r="K462" s="215" t="s">
        <v>359</v>
      </c>
      <c r="L462" s="45"/>
      <c r="M462" s="220" t="s">
        <v>19</v>
      </c>
      <c r="N462" s="221" t="s">
        <v>44</v>
      </c>
      <c r="O462" s="85"/>
      <c r="P462" s="222">
        <f>O462*H462</f>
        <v>0</v>
      </c>
      <c r="Q462" s="222">
        <v>0</v>
      </c>
      <c r="R462" s="222">
        <f>Q462*H462</f>
        <v>0</v>
      </c>
      <c r="S462" s="222">
        <v>0</v>
      </c>
      <c r="T462" s="223">
        <f>S462*H462</f>
        <v>0</v>
      </c>
      <c r="U462" s="39"/>
      <c r="V462" s="39"/>
      <c r="W462" s="39"/>
      <c r="X462" s="39"/>
      <c r="Y462" s="39"/>
      <c r="Z462" s="39"/>
      <c r="AA462" s="39"/>
      <c r="AB462" s="39"/>
      <c r="AC462" s="39"/>
      <c r="AD462" s="39"/>
      <c r="AE462" s="39"/>
      <c r="AR462" s="224" t="s">
        <v>391</v>
      </c>
      <c r="AT462" s="224" t="s">
        <v>247</v>
      </c>
      <c r="AU462" s="224" t="s">
        <v>82</v>
      </c>
      <c r="AY462" s="18" t="s">
        <v>244</v>
      </c>
      <c r="BE462" s="225">
        <f>IF(N462="základní",J462,0)</f>
        <v>0</v>
      </c>
      <c r="BF462" s="225">
        <f>IF(N462="snížená",J462,0)</f>
        <v>0</v>
      </c>
      <c r="BG462" s="225">
        <f>IF(N462="zákl. přenesená",J462,0)</f>
        <v>0</v>
      </c>
      <c r="BH462" s="225">
        <f>IF(N462="sníž. přenesená",J462,0)</f>
        <v>0</v>
      </c>
      <c r="BI462" s="225">
        <f>IF(N462="nulová",J462,0)</f>
        <v>0</v>
      </c>
      <c r="BJ462" s="18" t="s">
        <v>80</v>
      </c>
      <c r="BK462" s="225">
        <f>ROUND(I462*H462,2)</f>
        <v>0</v>
      </c>
      <c r="BL462" s="18" t="s">
        <v>391</v>
      </c>
      <c r="BM462" s="224" t="s">
        <v>1791</v>
      </c>
    </row>
    <row r="463" s="2" customFormat="1" ht="21.75" customHeight="1">
      <c r="A463" s="39"/>
      <c r="B463" s="40"/>
      <c r="C463" s="213" t="s">
        <v>1792</v>
      </c>
      <c r="D463" s="213" t="s">
        <v>247</v>
      </c>
      <c r="E463" s="214" t="s">
        <v>1793</v>
      </c>
      <c r="F463" s="215" t="s">
        <v>1794</v>
      </c>
      <c r="G463" s="216" t="s">
        <v>611</v>
      </c>
      <c r="H463" s="217">
        <v>8</v>
      </c>
      <c r="I463" s="218"/>
      <c r="J463" s="219">
        <f>ROUND(I463*H463,2)</f>
        <v>0</v>
      </c>
      <c r="K463" s="215" t="s">
        <v>359</v>
      </c>
      <c r="L463" s="45"/>
      <c r="M463" s="220" t="s">
        <v>19</v>
      </c>
      <c r="N463" s="221" t="s">
        <v>44</v>
      </c>
      <c r="O463" s="85"/>
      <c r="P463" s="222">
        <f>O463*H463</f>
        <v>0</v>
      </c>
      <c r="Q463" s="222">
        <v>0</v>
      </c>
      <c r="R463" s="222">
        <f>Q463*H463</f>
        <v>0</v>
      </c>
      <c r="S463" s="222">
        <v>0</v>
      </c>
      <c r="T463" s="223">
        <f>S463*H463</f>
        <v>0</v>
      </c>
      <c r="U463" s="39"/>
      <c r="V463" s="39"/>
      <c r="W463" s="39"/>
      <c r="X463" s="39"/>
      <c r="Y463" s="39"/>
      <c r="Z463" s="39"/>
      <c r="AA463" s="39"/>
      <c r="AB463" s="39"/>
      <c r="AC463" s="39"/>
      <c r="AD463" s="39"/>
      <c r="AE463" s="39"/>
      <c r="AR463" s="224" t="s">
        <v>391</v>
      </c>
      <c r="AT463" s="224" t="s">
        <v>247</v>
      </c>
      <c r="AU463" s="224" t="s">
        <v>82</v>
      </c>
      <c r="AY463" s="18" t="s">
        <v>244</v>
      </c>
      <c r="BE463" s="225">
        <f>IF(N463="základní",J463,0)</f>
        <v>0</v>
      </c>
      <c r="BF463" s="225">
        <f>IF(N463="snížená",J463,0)</f>
        <v>0</v>
      </c>
      <c r="BG463" s="225">
        <f>IF(N463="zákl. přenesená",J463,0)</f>
        <v>0</v>
      </c>
      <c r="BH463" s="225">
        <f>IF(N463="sníž. přenesená",J463,0)</f>
        <v>0</v>
      </c>
      <c r="BI463" s="225">
        <f>IF(N463="nulová",J463,0)</f>
        <v>0</v>
      </c>
      <c r="BJ463" s="18" t="s">
        <v>80</v>
      </c>
      <c r="BK463" s="225">
        <f>ROUND(I463*H463,2)</f>
        <v>0</v>
      </c>
      <c r="BL463" s="18" t="s">
        <v>391</v>
      </c>
      <c r="BM463" s="224" t="s">
        <v>1795</v>
      </c>
    </row>
    <row r="464" s="2" customFormat="1" ht="24.15" customHeight="1">
      <c r="A464" s="39"/>
      <c r="B464" s="40"/>
      <c r="C464" s="213" t="s">
        <v>1796</v>
      </c>
      <c r="D464" s="213" t="s">
        <v>247</v>
      </c>
      <c r="E464" s="214" t="s">
        <v>1797</v>
      </c>
      <c r="F464" s="215" t="s">
        <v>1798</v>
      </c>
      <c r="G464" s="216" t="s">
        <v>258</v>
      </c>
      <c r="H464" s="217">
        <v>1</v>
      </c>
      <c r="I464" s="218"/>
      <c r="J464" s="219">
        <f>ROUND(I464*H464,2)</f>
        <v>0</v>
      </c>
      <c r="K464" s="215" t="s">
        <v>359</v>
      </c>
      <c r="L464" s="45"/>
      <c r="M464" s="220" t="s">
        <v>19</v>
      </c>
      <c r="N464" s="221" t="s">
        <v>44</v>
      </c>
      <c r="O464" s="85"/>
      <c r="P464" s="222">
        <f>O464*H464</f>
        <v>0</v>
      </c>
      <c r="Q464" s="222">
        <v>0</v>
      </c>
      <c r="R464" s="222">
        <f>Q464*H464</f>
        <v>0</v>
      </c>
      <c r="S464" s="222">
        <v>0</v>
      </c>
      <c r="T464" s="223">
        <f>S464*H464</f>
        <v>0</v>
      </c>
      <c r="U464" s="39"/>
      <c r="V464" s="39"/>
      <c r="W464" s="39"/>
      <c r="X464" s="39"/>
      <c r="Y464" s="39"/>
      <c r="Z464" s="39"/>
      <c r="AA464" s="39"/>
      <c r="AB464" s="39"/>
      <c r="AC464" s="39"/>
      <c r="AD464" s="39"/>
      <c r="AE464" s="39"/>
      <c r="AR464" s="224" t="s">
        <v>391</v>
      </c>
      <c r="AT464" s="224" t="s">
        <v>247</v>
      </c>
      <c r="AU464" s="224" t="s">
        <v>82</v>
      </c>
      <c r="AY464" s="18" t="s">
        <v>244</v>
      </c>
      <c r="BE464" s="225">
        <f>IF(N464="základní",J464,0)</f>
        <v>0</v>
      </c>
      <c r="BF464" s="225">
        <f>IF(N464="snížená",J464,0)</f>
        <v>0</v>
      </c>
      <c r="BG464" s="225">
        <f>IF(N464="zákl. přenesená",J464,0)</f>
        <v>0</v>
      </c>
      <c r="BH464" s="225">
        <f>IF(N464="sníž. přenesená",J464,0)</f>
        <v>0</v>
      </c>
      <c r="BI464" s="225">
        <f>IF(N464="nulová",J464,0)</f>
        <v>0</v>
      </c>
      <c r="BJ464" s="18" t="s">
        <v>80</v>
      </c>
      <c r="BK464" s="225">
        <f>ROUND(I464*H464,2)</f>
        <v>0</v>
      </c>
      <c r="BL464" s="18" t="s">
        <v>391</v>
      </c>
      <c r="BM464" s="224" t="s">
        <v>1799</v>
      </c>
    </row>
    <row r="465" s="2" customFormat="1" ht="33" customHeight="1">
      <c r="A465" s="39"/>
      <c r="B465" s="40"/>
      <c r="C465" s="213" t="s">
        <v>1800</v>
      </c>
      <c r="D465" s="213" t="s">
        <v>247</v>
      </c>
      <c r="E465" s="214" t="s">
        <v>1801</v>
      </c>
      <c r="F465" s="215" t="s">
        <v>1802</v>
      </c>
      <c r="G465" s="216" t="s">
        <v>258</v>
      </c>
      <c r="H465" s="217">
        <v>8</v>
      </c>
      <c r="I465" s="218"/>
      <c r="J465" s="219">
        <f>ROUND(I465*H465,2)</f>
        <v>0</v>
      </c>
      <c r="K465" s="215" t="s">
        <v>359</v>
      </c>
      <c r="L465" s="45"/>
      <c r="M465" s="220" t="s">
        <v>19</v>
      </c>
      <c r="N465" s="221" t="s">
        <v>44</v>
      </c>
      <c r="O465" s="85"/>
      <c r="P465" s="222">
        <f>O465*H465</f>
        <v>0</v>
      </c>
      <c r="Q465" s="222">
        <v>0</v>
      </c>
      <c r="R465" s="222">
        <f>Q465*H465</f>
        <v>0</v>
      </c>
      <c r="S465" s="222">
        <v>0</v>
      </c>
      <c r="T465" s="223">
        <f>S465*H465</f>
        <v>0</v>
      </c>
      <c r="U465" s="39"/>
      <c r="V465" s="39"/>
      <c r="W465" s="39"/>
      <c r="X465" s="39"/>
      <c r="Y465" s="39"/>
      <c r="Z465" s="39"/>
      <c r="AA465" s="39"/>
      <c r="AB465" s="39"/>
      <c r="AC465" s="39"/>
      <c r="AD465" s="39"/>
      <c r="AE465" s="39"/>
      <c r="AR465" s="224" t="s">
        <v>391</v>
      </c>
      <c r="AT465" s="224" t="s">
        <v>247</v>
      </c>
      <c r="AU465" s="224" t="s">
        <v>82</v>
      </c>
      <c r="AY465" s="18" t="s">
        <v>244</v>
      </c>
      <c r="BE465" s="225">
        <f>IF(N465="základní",J465,0)</f>
        <v>0</v>
      </c>
      <c r="BF465" s="225">
        <f>IF(N465="snížená",J465,0)</f>
        <v>0</v>
      </c>
      <c r="BG465" s="225">
        <f>IF(N465="zákl. přenesená",J465,0)</f>
        <v>0</v>
      </c>
      <c r="BH465" s="225">
        <f>IF(N465="sníž. přenesená",J465,0)</f>
        <v>0</v>
      </c>
      <c r="BI465" s="225">
        <f>IF(N465="nulová",J465,0)</f>
        <v>0</v>
      </c>
      <c r="BJ465" s="18" t="s">
        <v>80</v>
      </c>
      <c r="BK465" s="225">
        <f>ROUND(I465*H465,2)</f>
        <v>0</v>
      </c>
      <c r="BL465" s="18" t="s">
        <v>391</v>
      </c>
      <c r="BM465" s="224" t="s">
        <v>1803</v>
      </c>
    </row>
    <row r="466" s="12" customFormat="1" ht="25.92" customHeight="1">
      <c r="A466" s="12"/>
      <c r="B466" s="197"/>
      <c r="C466" s="198"/>
      <c r="D466" s="199" t="s">
        <v>72</v>
      </c>
      <c r="E466" s="200" t="s">
        <v>572</v>
      </c>
      <c r="F466" s="200" t="s">
        <v>1804</v>
      </c>
      <c r="G466" s="198"/>
      <c r="H466" s="198"/>
      <c r="I466" s="201"/>
      <c r="J466" s="202">
        <f>BK466</f>
        <v>0</v>
      </c>
      <c r="K466" s="198"/>
      <c r="L466" s="203"/>
      <c r="M466" s="204"/>
      <c r="N466" s="205"/>
      <c r="O466" s="205"/>
      <c r="P466" s="206">
        <f>SUM(P467:P500)</f>
        <v>0</v>
      </c>
      <c r="Q466" s="205"/>
      <c r="R466" s="206">
        <f>SUM(R467:R500)</f>
        <v>0</v>
      </c>
      <c r="S466" s="205"/>
      <c r="T466" s="207">
        <f>SUM(T467:T500)</f>
        <v>0</v>
      </c>
      <c r="U466" s="12"/>
      <c r="V466" s="12"/>
      <c r="W466" s="12"/>
      <c r="X466" s="12"/>
      <c r="Y466" s="12"/>
      <c r="Z466" s="12"/>
      <c r="AA466" s="12"/>
      <c r="AB466" s="12"/>
      <c r="AC466" s="12"/>
      <c r="AD466" s="12"/>
      <c r="AE466" s="12"/>
      <c r="AR466" s="208" t="s">
        <v>80</v>
      </c>
      <c r="AT466" s="209" t="s">
        <v>72</v>
      </c>
      <c r="AU466" s="209" t="s">
        <v>73</v>
      </c>
      <c r="AY466" s="208" t="s">
        <v>244</v>
      </c>
      <c r="BK466" s="210">
        <f>SUM(BK467:BK500)</f>
        <v>0</v>
      </c>
    </row>
    <row r="467" s="2" customFormat="1" ht="33" customHeight="1">
      <c r="A467" s="39"/>
      <c r="B467" s="40"/>
      <c r="C467" s="213" t="s">
        <v>1805</v>
      </c>
      <c r="D467" s="213" t="s">
        <v>247</v>
      </c>
      <c r="E467" s="214" t="s">
        <v>1806</v>
      </c>
      <c r="F467" s="215" t="s">
        <v>1807</v>
      </c>
      <c r="G467" s="216" t="s">
        <v>258</v>
      </c>
      <c r="H467" s="217">
        <v>3</v>
      </c>
      <c r="I467" s="218"/>
      <c r="J467" s="219">
        <f>ROUND(I467*H467,2)</f>
        <v>0</v>
      </c>
      <c r="K467" s="215" t="s">
        <v>359</v>
      </c>
      <c r="L467" s="45"/>
      <c r="M467" s="220" t="s">
        <v>19</v>
      </c>
      <c r="N467" s="221" t="s">
        <v>44</v>
      </c>
      <c r="O467" s="85"/>
      <c r="P467" s="222">
        <f>O467*H467</f>
        <v>0</v>
      </c>
      <c r="Q467" s="222">
        <v>0</v>
      </c>
      <c r="R467" s="222">
        <f>Q467*H467</f>
        <v>0</v>
      </c>
      <c r="S467" s="222">
        <v>0</v>
      </c>
      <c r="T467" s="223">
        <f>S467*H467</f>
        <v>0</v>
      </c>
      <c r="U467" s="39"/>
      <c r="V467" s="39"/>
      <c r="W467" s="39"/>
      <c r="X467" s="39"/>
      <c r="Y467" s="39"/>
      <c r="Z467" s="39"/>
      <c r="AA467" s="39"/>
      <c r="AB467" s="39"/>
      <c r="AC467" s="39"/>
      <c r="AD467" s="39"/>
      <c r="AE467" s="39"/>
      <c r="AR467" s="224" t="s">
        <v>80</v>
      </c>
      <c r="AT467" s="224" t="s">
        <v>247</v>
      </c>
      <c r="AU467" s="224" t="s">
        <v>80</v>
      </c>
      <c r="AY467" s="18" t="s">
        <v>244</v>
      </c>
      <c r="BE467" s="225">
        <f>IF(N467="základní",J467,0)</f>
        <v>0</v>
      </c>
      <c r="BF467" s="225">
        <f>IF(N467="snížená",J467,0)</f>
        <v>0</v>
      </c>
      <c r="BG467" s="225">
        <f>IF(N467="zákl. přenesená",J467,0)</f>
        <v>0</v>
      </c>
      <c r="BH467" s="225">
        <f>IF(N467="sníž. přenesená",J467,0)</f>
        <v>0</v>
      </c>
      <c r="BI467" s="225">
        <f>IF(N467="nulová",J467,0)</f>
        <v>0</v>
      </c>
      <c r="BJ467" s="18" t="s">
        <v>80</v>
      </c>
      <c r="BK467" s="225">
        <f>ROUND(I467*H467,2)</f>
        <v>0</v>
      </c>
      <c r="BL467" s="18" t="s">
        <v>80</v>
      </c>
      <c r="BM467" s="224" t="s">
        <v>1808</v>
      </c>
    </row>
    <row r="468" s="2" customFormat="1" ht="16.5" customHeight="1">
      <c r="A468" s="39"/>
      <c r="B468" s="40"/>
      <c r="C468" s="213" t="s">
        <v>1809</v>
      </c>
      <c r="D468" s="213" t="s">
        <v>247</v>
      </c>
      <c r="E468" s="214" t="s">
        <v>1810</v>
      </c>
      <c r="F468" s="215" t="s">
        <v>1811</v>
      </c>
      <c r="G468" s="216" t="s">
        <v>258</v>
      </c>
      <c r="H468" s="217">
        <v>14</v>
      </c>
      <c r="I468" s="218"/>
      <c r="J468" s="219">
        <f>ROUND(I468*H468,2)</f>
        <v>0</v>
      </c>
      <c r="K468" s="215" t="s">
        <v>359</v>
      </c>
      <c r="L468" s="45"/>
      <c r="M468" s="220" t="s">
        <v>19</v>
      </c>
      <c r="N468" s="221" t="s">
        <v>44</v>
      </c>
      <c r="O468" s="85"/>
      <c r="P468" s="222">
        <f>O468*H468</f>
        <v>0</v>
      </c>
      <c r="Q468" s="222">
        <v>0</v>
      </c>
      <c r="R468" s="222">
        <f>Q468*H468</f>
        <v>0</v>
      </c>
      <c r="S468" s="222">
        <v>0</v>
      </c>
      <c r="T468" s="223">
        <f>S468*H468</f>
        <v>0</v>
      </c>
      <c r="U468" s="39"/>
      <c r="V468" s="39"/>
      <c r="W468" s="39"/>
      <c r="X468" s="39"/>
      <c r="Y468" s="39"/>
      <c r="Z468" s="39"/>
      <c r="AA468" s="39"/>
      <c r="AB468" s="39"/>
      <c r="AC468" s="39"/>
      <c r="AD468" s="39"/>
      <c r="AE468" s="39"/>
      <c r="AR468" s="224" t="s">
        <v>80</v>
      </c>
      <c r="AT468" s="224" t="s">
        <v>247</v>
      </c>
      <c r="AU468" s="224" t="s">
        <v>80</v>
      </c>
      <c r="AY468" s="18" t="s">
        <v>244</v>
      </c>
      <c r="BE468" s="225">
        <f>IF(N468="základní",J468,0)</f>
        <v>0</v>
      </c>
      <c r="BF468" s="225">
        <f>IF(N468="snížená",J468,0)</f>
        <v>0</v>
      </c>
      <c r="BG468" s="225">
        <f>IF(N468="zákl. přenesená",J468,0)</f>
        <v>0</v>
      </c>
      <c r="BH468" s="225">
        <f>IF(N468="sníž. přenesená",J468,0)</f>
        <v>0</v>
      </c>
      <c r="BI468" s="225">
        <f>IF(N468="nulová",J468,0)</f>
        <v>0</v>
      </c>
      <c r="BJ468" s="18" t="s">
        <v>80</v>
      </c>
      <c r="BK468" s="225">
        <f>ROUND(I468*H468,2)</f>
        <v>0</v>
      </c>
      <c r="BL468" s="18" t="s">
        <v>80</v>
      </c>
      <c r="BM468" s="224" t="s">
        <v>1812</v>
      </c>
    </row>
    <row r="469" s="2" customFormat="1" ht="16.5" customHeight="1">
      <c r="A469" s="39"/>
      <c r="B469" s="40"/>
      <c r="C469" s="213" t="s">
        <v>1813</v>
      </c>
      <c r="D469" s="213" t="s">
        <v>247</v>
      </c>
      <c r="E469" s="214" t="s">
        <v>1814</v>
      </c>
      <c r="F469" s="215" t="s">
        <v>1815</v>
      </c>
      <c r="G469" s="216" t="s">
        <v>258</v>
      </c>
      <c r="H469" s="217">
        <v>4</v>
      </c>
      <c r="I469" s="218"/>
      <c r="J469" s="219">
        <f>ROUND(I469*H469,2)</f>
        <v>0</v>
      </c>
      <c r="K469" s="215" t="s">
        <v>359</v>
      </c>
      <c r="L469" s="45"/>
      <c r="M469" s="220" t="s">
        <v>19</v>
      </c>
      <c r="N469" s="221" t="s">
        <v>44</v>
      </c>
      <c r="O469" s="85"/>
      <c r="P469" s="222">
        <f>O469*H469</f>
        <v>0</v>
      </c>
      <c r="Q469" s="222">
        <v>0</v>
      </c>
      <c r="R469" s="222">
        <f>Q469*H469</f>
        <v>0</v>
      </c>
      <c r="S469" s="222">
        <v>0</v>
      </c>
      <c r="T469" s="223">
        <f>S469*H469</f>
        <v>0</v>
      </c>
      <c r="U469" s="39"/>
      <c r="V469" s="39"/>
      <c r="W469" s="39"/>
      <c r="X469" s="39"/>
      <c r="Y469" s="39"/>
      <c r="Z469" s="39"/>
      <c r="AA469" s="39"/>
      <c r="AB469" s="39"/>
      <c r="AC469" s="39"/>
      <c r="AD469" s="39"/>
      <c r="AE469" s="39"/>
      <c r="AR469" s="224" t="s">
        <v>80</v>
      </c>
      <c r="AT469" s="224" t="s">
        <v>247</v>
      </c>
      <c r="AU469" s="224" t="s">
        <v>80</v>
      </c>
      <c r="AY469" s="18" t="s">
        <v>244</v>
      </c>
      <c r="BE469" s="225">
        <f>IF(N469="základní",J469,0)</f>
        <v>0</v>
      </c>
      <c r="BF469" s="225">
        <f>IF(N469="snížená",J469,0)</f>
        <v>0</v>
      </c>
      <c r="BG469" s="225">
        <f>IF(N469="zákl. přenesená",J469,0)</f>
        <v>0</v>
      </c>
      <c r="BH469" s="225">
        <f>IF(N469="sníž. přenesená",J469,0)</f>
        <v>0</v>
      </c>
      <c r="BI469" s="225">
        <f>IF(N469="nulová",J469,0)</f>
        <v>0</v>
      </c>
      <c r="BJ469" s="18" t="s">
        <v>80</v>
      </c>
      <c r="BK469" s="225">
        <f>ROUND(I469*H469,2)</f>
        <v>0</v>
      </c>
      <c r="BL469" s="18" t="s">
        <v>80</v>
      </c>
      <c r="BM469" s="224" t="s">
        <v>1816</v>
      </c>
    </row>
    <row r="470" s="2" customFormat="1" ht="16.5" customHeight="1">
      <c r="A470" s="39"/>
      <c r="B470" s="40"/>
      <c r="C470" s="213" t="s">
        <v>1817</v>
      </c>
      <c r="D470" s="213" t="s">
        <v>247</v>
      </c>
      <c r="E470" s="214" t="s">
        <v>1818</v>
      </c>
      <c r="F470" s="215" t="s">
        <v>1819</v>
      </c>
      <c r="G470" s="216" t="s">
        <v>258</v>
      </c>
      <c r="H470" s="217">
        <v>4</v>
      </c>
      <c r="I470" s="218"/>
      <c r="J470" s="219">
        <f>ROUND(I470*H470,2)</f>
        <v>0</v>
      </c>
      <c r="K470" s="215" t="s">
        <v>359</v>
      </c>
      <c r="L470" s="45"/>
      <c r="M470" s="220" t="s">
        <v>19</v>
      </c>
      <c r="N470" s="221" t="s">
        <v>44</v>
      </c>
      <c r="O470" s="85"/>
      <c r="P470" s="222">
        <f>O470*H470</f>
        <v>0</v>
      </c>
      <c r="Q470" s="222">
        <v>0</v>
      </c>
      <c r="R470" s="222">
        <f>Q470*H470</f>
        <v>0</v>
      </c>
      <c r="S470" s="222">
        <v>0</v>
      </c>
      <c r="T470" s="223">
        <f>S470*H470</f>
        <v>0</v>
      </c>
      <c r="U470" s="39"/>
      <c r="V470" s="39"/>
      <c r="W470" s="39"/>
      <c r="X470" s="39"/>
      <c r="Y470" s="39"/>
      <c r="Z470" s="39"/>
      <c r="AA470" s="39"/>
      <c r="AB470" s="39"/>
      <c r="AC470" s="39"/>
      <c r="AD470" s="39"/>
      <c r="AE470" s="39"/>
      <c r="AR470" s="224" t="s">
        <v>80</v>
      </c>
      <c r="AT470" s="224" t="s">
        <v>247</v>
      </c>
      <c r="AU470" s="224" t="s">
        <v>80</v>
      </c>
      <c r="AY470" s="18" t="s">
        <v>244</v>
      </c>
      <c r="BE470" s="225">
        <f>IF(N470="základní",J470,0)</f>
        <v>0</v>
      </c>
      <c r="BF470" s="225">
        <f>IF(N470="snížená",J470,0)</f>
        <v>0</v>
      </c>
      <c r="BG470" s="225">
        <f>IF(N470="zákl. přenesená",J470,0)</f>
        <v>0</v>
      </c>
      <c r="BH470" s="225">
        <f>IF(N470="sníž. přenesená",J470,0)</f>
        <v>0</v>
      </c>
      <c r="BI470" s="225">
        <f>IF(N470="nulová",J470,0)</f>
        <v>0</v>
      </c>
      <c r="BJ470" s="18" t="s">
        <v>80</v>
      </c>
      <c r="BK470" s="225">
        <f>ROUND(I470*H470,2)</f>
        <v>0</v>
      </c>
      <c r="BL470" s="18" t="s">
        <v>80</v>
      </c>
      <c r="BM470" s="224" t="s">
        <v>1820</v>
      </c>
    </row>
    <row r="471" s="2" customFormat="1" ht="16.5" customHeight="1">
      <c r="A471" s="39"/>
      <c r="B471" s="40"/>
      <c r="C471" s="213" t="s">
        <v>1821</v>
      </c>
      <c r="D471" s="213" t="s">
        <v>247</v>
      </c>
      <c r="E471" s="214" t="s">
        <v>1822</v>
      </c>
      <c r="F471" s="215" t="s">
        <v>1823</v>
      </c>
      <c r="G471" s="216" t="s">
        <v>258</v>
      </c>
      <c r="H471" s="217">
        <v>8</v>
      </c>
      <c r="I471" s="218"/>
      <c r="J471" s="219">
        <f>ROUND(I471*H471,2)</f>
        <v>0</v>
      </c>
      <c r="K471" s="215" t="s">
        <v>359</v>
      </c>
      <c r="L471" s="45"/>
      <c r="M471" s="220" t="s">
        <v>19</v>
      </c>
      <c r="N471" s="221" t="s">
        <v>44</v>
      </c>
      <c r="O471" s="85"/>
      <c r="P471" s="222">
        <f>O471*H471</f>
        <v>0</v>
      </c>
      <c r="Q471" s="222">
        <v>0</v>
      </c>
      <c r="R471" s="222">
        <f>Q471*H471</f>
        <v>0</v>
      </c>
      <c r="S471" s="222">
        <v>0</v>
      </c>
      <c r="T471" s="223">
        <f>S471*H471</f>
        <v>0</v>
      </c>
      <c r="U471" s="39"/>
      <c r="V471" s="39"/>
      <c r="W471" s="39"/>
      <c r="X471" s="39"/>
      <c r="Y471" s="39"/>
      <c r="Z471" s="39"/>
      <c r="AA471" s="39"/>
      <c r="AB471" s="39"/>
      <c r="AC471" s="39"/>
      <c r="AD471" s="39"/>
      <c r="AE471" s="39"/>
      <c r="AR471" s="224" t="s">
        <v>80</v>
      </c>
      <c r="AT471" s="224" t="s">
        <v>247</v>
      </c>
      <c r="AU471" s="224" t="s">
        <v>80</v>
      </c>
      <c r="AY471" s="18" t="s">
        <v>244</v>
      </c>
      <c r="BE471" s="225">
        <f>IF(N471="základní",J471,0)</f>
        <v>0</v>
      </c>
      <c r="BF471" s="225">
        <f>IF(N471="snížená",J471,0)</f>
        <v>0</v>
      </c>
      <c r="BG471" s="225">
        <f>IF(N471="zákl. přenesená",J471,0)</f>
        <v>0</v>
      </c>
      <c r="BH471" s="225">
        <f>IF(N471="sníž. přenesená",J471,0)</f>
        <v>0</v>
      </c>
      <c r="BI471" s="225">
        <f>IF(N471="nulová",J471,0)</f>
        <v>0</v>
      </c>
      <c r="BJ471" s="18" t="s">
        <v>80</v>
      </c>
      <c r="BK471" s="225">
        <f>ROUND(I471*H471,2)</f>
        <v>0</v>
      </c>
      <c r="BL471" s="18" t="s">
        <v>80</v>
      </c>
      <c r="BM471" s="224" t="s">
        <v>1824</v>
      </c>
    </row>
    <row r="472" s="2" customFormat="1" ht="21.75" customHeight="1">
      <c r="A472" s="39"/>
      <c r="B472" s="40"/>
      <c r="C472" s="213" t="s">
        <v>1825</v>
      </c>
      <c r="D472" s="213" t="s">
        <v>247</v>
      </c>
      <c r="E472" s="214" t="s">
        <v>1826</v>
      </c>
      <c r="F472" s="215" t="s">
        <v>1827</v>
      </c>
      <c r="G472" s="216" t="s">
        <v>258</v>
      </c>
      <c r="H472" s="217">
        <v>3</v>
      </c>
      <c r="I472" s="218"/>
      <c r="J472" s="219">
        <f>ROUND(I472*H472,2)</f>
        <v>0</v>
      </c>
      <c r="K472" s="215" t="s">
        <v>359</v>
      </c>
      <c r="L472" s="45"/>
      <c r="M472" s="220" t="s">
        <v>19</v>
      </c>
      <c r="N472" s="221" t="s">
        <v>44</v>
      </c>
      <c r="O472" s="85"/>
      <c r="P472" s="222">
        <f>O472*H472</f>
        <v>0</v>
      </c>
      <c r="Q472" s="222">
        <v>0</v>
      </c>
      <c r="R472" s="222">
        <f>Q472*H472</f>
        <v>0</v>
      </c>
      <c r="S472" s="222">
        <v>0</v>
      </c>
      <c r="T472" s="223">
        <f>S472*H472</f>
        <v>0</v>
      </c>
      <c r="U472" s="39"/>
      <c r="V472" s="39"/>
      <c r="W472" s="39"/>
      <c r="X472" s="39"/>
      <c r="Y472" s="39"/>
      <c r="Z472" s="39"/>
      <c r="AA472" s="39"/>
      <c r="AB472" s="39"/>
      <c r="AC472" s="39"/>
      <c r="AD472" s="39"/>
      <c r="AE472" s="39"/>
      <c r="AR472" s="224" t="s">
        <v>80</v>
      </c>
      <c r="AT472" s="224" t="s">
        <v>247</v>
      </c>
      <c r="AU472" s="224" t="s">
        <v>80</v>
      </c>
      <c r="AY472" s="18" t="s">
        <v>244</v>
      </c>
      <c r="BE472" s="225">
        <f>IF(N472="základní",J472,0)</f>
        <v>0</v>
      </c>
      <c r="BF472" s="225">
        <f>IF(N472="snížená",J472,0)</f>
        <v>0</v>
      </c>
      <c r="BG472" s="225">
        <f>IF(N472="zákl. přenesená",J472,0)</f>
        <v>0</v>
      </c>
      <c r="BH472" s="225">
        <f>IF(N472="sníž. přenesená",J472,0)</f>
        <v>0</v>
      </c>
      <c r="BI472" s="225">
        <f>IF(N472="nulová",J472,0)</f>
        <v>0</v>
      </c>
      <c r="BJ472" s="18" t="s">
        <v>80</v>
      </c>
      <c r="BK472" s="225">
        <f>ROUND(I472*H472,2)</f>
        <v>0</v>
      </c>
      <c r="BL472" s="18" t="s">
        <v>80</v>
      </c>
      <c r="BM472" s="224" t="s">
        <v>1828</v>
      </c>
    </row>
    <row r="473" s="2" customFormat="1" ht="24.15" customHeight="1">
      <c r="A473" s="39"/>
      <c r="B473" s="40"/>
      <c r="C473" s="213" t="s">
        <v>1829</v>
      </c>
      <c r="D473" s="213" t="s">
        <v>247</v>
      </c>
      <c r="E473" s="214" t="s">
        <v>1830</v>
      </c>
      <c r="F473" s="215" t="s">
        <v>1831</v>
      </c>
      <c r="G473" s="216" t="s">
        <v>258</v>
      </c>
      <c r="H473" s="217">
        <v>6</v>
      </c>
      <c r="I473" s="218"/>
      <c r="J473" s="219">
        <f>ROUND(I473*H473,2)</f>
        <v>0</v>
      </c>
      <c r="K473" s="215" t="s">
        <v>359</v>
      </c>
      <c r="L473" s="45"/>
      <c r="M473" s="220" t="s">
        <v>19</v>
      </c>
      <c r="N473" s="221" t="s">
        <v>44</v>
      </c>
      <c r="O473" s="85"/>
      <c r="P473" s="222">
        <f>O473*H473</f>
        <v>0</v>
      </c>
      <c r="Q473" s="222">
        <v>0</v>
      </c>
      <c r="R473" s="222">
        <f>Q473*H473</f>
        <v>0</v>
      </c>
      <c r="S473" s="222">
        <v>0</v>
      </c>
      <c r="T473" s="223">
        <f>S473*H473</f>
        <v>0</v>
      </c>
      <c r="U473" s="39"/>
      <c r="V473" s="39"/>
      <c r="W473" s="39"/>
      <c r="X473" s="39"/>
      <c r="Y473" s="39"/>
      <c r="Z473" s="39"/>
      <c r="AA473" s="39"/>
      <c r="AB473" s="39"/>
      <c r="AC473" s="39"/>
      <c r="AD473" s="39"/>
      <c r="AE473" s="39"/>
      <c r="AR473" s="224" t="s">
        <v>80</v>
      </c>
      <c r="AT473" s="224" t="s">
        <v>247</v>
      </c>
      <c r="AU473" s="224" t="s">
        <v>80</v>
      </c>
      <c r="AY473" s="18" t="s">
        <v>244</v>
      </c>
      <c r="BE473" s="225">
        <f>IF(N473="základní",J473,0)</f>
        <v>0</v>
      </c>
      <c r="BF473" s="225">
        <f>IF(N473="snížená",J473,0)</f>
        <v>0</v>
      </c>
      <c r="BG473" s="225">
        <f>IF(N473="zákl. přenesená",J473,0)</f>
        <v>0</v>
      </c>
      <c r="BH473" s="225">
        <f>IF(N473="sníž. přenesená",J473,0)</f>
        <v>0</v>
      </c>
      <c r="BI473" s="225">
        <f>IF(N473="nulová",J473,0)</f>
        <v>0</v>
      </c>
      <c r="BJ473" s="18" t="s">
        <v>80</v>
      </c>
      <c r="BK473" s="225">
        <f>ROUND(I473*H473,2)</f>
        <v>0</v>
      </c>
      <c r="BL473" s="18" t="s">
        <v>80</v>
      </c>
      <c r="BM473" s="224" t="s">
        <v>1832</v>
      </c>
    </row>
    <row r="474" s="2" customFormat="1" ht="16.5" customHeight="1">
      <c r="A474" s="39"/>
      <c r="B474" s="40"/>
      <c r="C474" s="213" t="s">
        <v>1833</v>
      </c>
      <c r="D474" s="213" t="s">
        <v>247</v>
      </c>
      <c r="E474" s="214" t="s">
        <v>1834</v>
      </c>
      <c r="F474" s="215" t="s">
        <v>1835</v>
      </c>
      <c r="G474" s="216" t="s">
        <v>258</v>
      </c>
      <c r="H474" s="217">
        <v>6</v>
      </c>
      <c r="I474" s="218"/>
      <c r="J474" s="219">
        <f>ROUND(I474*H474,2)</f>
        <v>0</v>
      </c>
      <c r="K474" s="215" t="s">
        <v>359</v>
      </c>
      <c r="L474" s="45"/>
      <c r="M474" s="220" t="s">
        <v>19</v>
      </c>
      <c r="N474" s="221" t="s">
        <v>44</v>
      </c>
      <c r="O474" s="85"/>
      <c r="P474" s="222">
        <f>O474*H474</f>
        <v>0</v>
      </c>
      <c r="Q474" s="222">
        <v>0</v>
      </c>
      <c r="R474" s="222">
        <f>Q474*H474</f>
        <v>0</v>
      </c>
      <c r="S474" s="222">
        <v>0</v>
      </c>
      <c r="T474" s="223">
        <f>S474*H474</f>
        <v>0</v>
      </c>
      <c r="U474" s="39"/>
      <c r="V474" s="39"/>
      <c r="W474" s="39"/>
      <c r="X474" s="39"/>
      <c r="Y474" s="39"/>
      <c r="Z474" s="39"/>
      <c r="AA474" s="39"/>
      <c r="AB474" s="39"/>
      <c r="AC474" s="39"/>
      <c r="AD474" s="39"/>
      <c r="AE474" s="39"/>
      <c r="AR474" s="224" t="s">
        <v>80</v>
      </c>
      <c r="AT474" s="224" t="s">
        <v>247</v>
      </c>
      <c r="AU474" s="224" t="s">
        <v>80</v>
      </c>
      <c r="AY474" s="18" t="s">
        <v>244</v>
      </c>
      <c r="BE474" s="225">
        <f>IF(N474="základní",J474,0)</f>
        <v>0</v>
      </c>
      <c r="BF474" s="225">
        <f>IF(N474="snížená",J474,0)</f>
        <v>0</v>
      </c>
      <c r="BG474" s="225">
        <f>IF(N474="zákl. přenesená",J474,0)</f>
        <v>0</v>
      </c>
      <c r="BH474" s="225">
        <f>IF(N474="sníž. přenesená",J474,0)</f>
        <v>0</v>
      </c>
      <c r="BI474" s="225">
        <f>IF(N474="nulová",J474,0)</f>
        <v>0</v>
      </c>
      <c r="BJ474" s="18" t="s">
        <v>80</v>
      </c>
      <c r="BK474" s="225">
        <f>ROUND(I474*H474,2)</f>
        <v>0</v>
      </c>
      <c r="BL474" s="18" t="s">
        <v>80</v>
      </c>
      <c r="BM474" s="224" t="s">
        <v>1836</v>
      </c>
    </row>
    <row r="475" s="13" customFormat="1">
      <c r="A475" s="13"/>
      <c r="B475" s="243"/>
      <c r="C475" s="244"/>
      <c r="D475" s="241" t="s">
        <v>284</v>
      </c>
      <c r="E475" s="245" t="s">
        <v>19</v>
      </c>
      <c r="F475" s="246" t="s">
        <v>1837</v>
      </c>
      <c r="G475" s="244"/>
      <c r="H475" s="245" t="s">
        <v>19</v>
      </c>
      <c r="I475" s="247"/>
      <c r="J475" s="244"/>
      <c r="K475" s="244"/>
      <c r="L475" s="248"/>
      <c r="M475" s="249"/>
      <c r="N475" s="250"/>
      <c r="O475" s="250"/>
      <c r="P475" s="250"/>
      <c r="Q475" s="250"/>
      <c r="R475" s="250"/>
      <c r="S475" s="250"/>
      <c r="T475" s="251"/>
      <c r="U475" s="13"/>
      <c r="V475" s="13"/>
      <c r="W475" s="13"/>
      <c r="X475" s="13"/>
      <c r="Y475" s="13"/>
      <c r="Z475" s="13"/>
      <c r="AA475" s="13"/>
      <c r="AB475" s="13"/>
      <c r="AC475" s="13"/>
      <c r="AD475" s="13"/>
      <c r="AE475" s="13"/>
      <c r="AT475" s="252" t="s">
        <v>284</v>
      </c>
      <c r="AU475" s="252" t="s">
        <v>80</v>
      </c>
      <c r="AV475" s="13" t="s">
        <v>80</v>
      </c>
      <c r="AW475" s="13" t="s">
        <v>34</v>
      </c>
      <c r="AX475" s="13" t="s">
        <v>73</v>
      </c>
      <c r="AY475" s="252" t="s">
        <v>244</v>
      </c>
    </row>
    <row r="476" s="14" customFormat="1">
      <c r="A476" s="14"/>
      <c r="B476" s="253"/>
      <c r="C476" s="254"/>
      <c r="D476" s="241" t="s">
        <v>284</v>
      </c>
      <c r="E476" s="255" t="s">
        <v>19</v>
      </c>
      <c r="F476" s="256" t="s">
        <v>243</v>
      </c>
      <c r="G476" s="254"/>
      <c r="H476" s="257">
        <v>3</v>
      </c>
      <c r="I476" s="258"/>
      <c r="J476" s="254"/>
      <c r="K476" s="254"/>
      <c r="L476" s="259"/>
      <c r="M476" s="260"/>
      <c r="N476" s="261"/>
      <c r="O476" s="261"/>
      <c r="P476" s="261"/>
      <c r="Q476" s="261"/>
      <c r="R476" s="261"/>
      <c r="S476" s="261"/>
      <c r="T476" s="262"/>
      <c r="U476" s="14"/>
      <c r="V476" s="14"/>
      <c r="W476" s="14"/>
      <c r="X476" s="14"/>
      <c r="Y476" s="14"/>
      <c r="Z476" s="14"/>
      <c r="AA476" s="14"/>
      <c r="AB476" s="14"/>
      <c r="AC476" s="14"/>
      <c r="AD476" s="14"/>
      <c r="AE476" s="14"/>
      <c r="AT476" s="263" t="s">
        <v>284</v>
      </c>
      <c r="AU476" s="263" t="s">
        <v>80</v>
      </c>
      <c r="AV476" s="14" t="s">
        <v>82</v>
      </c>
      <c r="AW476" s="14" t="s">
        <v>34</v>
      </c>
      <c r="AX476" s="14" t="s">
        <v>73</v>
      </c>
      <c r="AY476" s="263" t="s">
        <v>244</v>
      </c>
    </row>
    <row r="477" s="13" customFormat="1">
      <c r="A477" s="13"/>
      <c r="B477" s="243"/>
      <c r="C477" s="244"/>
      <c r="D477" s="241" t="s">
        <v>284</v>
      </c>
      <c r="E477" s="245" t="s">
        <v>19</v>
      </c>
      <c r="F477" s="246" t="s">
        <v>1838</v>
      </c>
      <c r="G477" s="244"/>
      <c r="H477" s="245" t="s">
        <v>19</v>
      </c>
      <c r="I477" s="247"/>
      <c r="J477" s="244"/>
      <c r="K477" s="244"/>
      <c r="L477" s="248"/>
      <c r="M477" s="249"/>
      <c r="N477" s="250"/>
      <c r="O477" s="250"/>
      <c r="P477" s="250"/>
      <c r="Q477" s="250"/>
      <c r="R477" s="250"/>
      <c r="S477" s="250"/>
      <c r="T477" s="251"/>
      <c r="U477" s="13"/>
      <c r="V477" s="13"/>
      <c r="W477" s="13"/>
      <c r="X477" s="13"/>
      <c r="Y477" s="13"/>
      <c r="Z477" s="13"/>
      <c r="AA477" s="13"/>
      <c r="AB477" s="13"/>
      <c r="AC477" s="13"/>
      <c r="AD477" s="13"/>
      <c r="AE477" s="13"/>
      <c r="AT477" s="252" t="s">
        <v>284</v>
      </c>
      <c r="AU477" s="252" t="s">
        <v>80</v>
      </c>
      <c r="AV477" s="13" t="s">
        <v>80</v>
      </c>
      <c r="AW477" s="13" t="s">
        <v>34</v>
      </c>
      <c r="AX477" s="13" t="s">
        <v>73</v>
      </c>
      <c r="AY477" s="252" t="s">
        <v>244</v>
      </c>
    </row>
    <row r="478" s="14" customFormat="1">
      <c r="A478" s="14"/>
      <c r="B478" s="253"/>
      <c r="C478" s="254"/>
      <c r="D478" s="241" t="s">
        <v>284</v>
      </c>
      <c r="E478" s="255" t="s">
        <v>19</v>
      </c>
      <c r="F478" s="256" t="s">
        <v>243</v>
      </c>
      <c r="G478" s="254"/>
      <c r="H478" s="257">
        <v>3</v>
      </c>
      <c r="I478" s="258"/>
      <c r="J478" s="254"/>
      <c r="K478" s="254"/>
      <c r="L478" s="259"/>
      <c r="M478" s="260"/>
      <c r="N478" s="261"/>
      <c r="O478" s="261"/>
      <c r="P478" s="261"/>
      <c r="Q478" s="261"/>
      <c r="R478" s="261"/>
      <c r="S478" s="261"/>
      <c r="T478" s="262"/>
      <c r="U478" s="14"/>
      <c r="V478" s="14"/>
      <c r="W478" s="14"/>
      <c r="X478" s="14"/>
      <c r="Y478" s="14"/>
      <c r="Z478" s="14"/>
      <c r="AA478" s="14"/>
      <c r="AB478" s="14"/>
      <c r="AC478" s="14"/>
      <c r="AD478" s="14"/>
      <c r="AE478" s="14"/>
      <c r="AT478" s="263" t="s">
        <v>284</v>
      </c>
      <c r="AU478" s="263" t="s">
        <v>80</v>
      </c>
      <c r="AV478" s="14" t="s">
        <v>82</v>
      </c>
      <c r="AW478" s="14" t="s">
        <v>34</v>
      </c>
      <c r="AX478" s="14" t="s">
        <v>73</v>
      </c>
      <c r="AY478" s="263" t="s">
        <v>244</v>
      </c>
    </row>
    <row r="479" s="15" customFormat="1">
      <c r="A479" s="15"/>
      <c r="B479" s="264"/>
      <c r="C479" s="265"/>
      <c r="D479" s="241" t="s">
        <v>284</v>
      </c>
      <c r="E479" s="266" t="s">
        <v>19</v>
      </c>
      <c r="F479" s="267" t="s">
        <v>287</v>
      </c>
      <c r="G479" s="265"/>
      <c r="H479" s="268">
        <v>6</v>
      </c>
      <c r="I479" s="269"/>
      <c r="J479" s="265"/>
      <c r="K479" s="265"/>
      <c r="L479" s="270"/>
      <c r="M479" s="271"/>
      <c r="N479" s="272"/>
      <c r="O479" s="272"/>
      <c r="P479" s="272"/>
      <c r="Q479" s="272"/>
      <c r="R479" s="272"/>
      <c r="S479" s="272"/>
      <c r="T479" s="273"/>
      <c r="U479" s="15"/>
      <c r="V479" s="15"/>
      <c r="W479" s="15"/>
      <c r="X479" s="15"/>
      <c r="Y479" s="15"/>
      <c r="Z479" s="15"/>
      <c r="AA479" s="15"/>
      <c r="AB479" s="15"/>
      <c r="AC479" s="15"/>
      <c r="AD479" s="15"/>
      <c r="AE479" s="15"/>
      <c r="AT479" s="274" t="s">
        <v>284</v>
      </c>
      <c r="AU479" s="274" t="s">
        <v>80</v>
      </c>
      <c r="AV479" s="15" t="s">
        <v>264</v>
      </c>
      <c r="AW479" s="15" t="s">
        <v>34</v>
      </c>
      <c r="AX479" s="15" t="s">
        <v>80</v>
      </c>
      <c r="AY479" s="274" t="s">
        <v>244</v>
      </c>
    </row>
    <row r="480" s="2" customFormat="1" ht="16.5" customHeight="1">
      <c r="A480" s="39"/>
      <c r="B480" s="40"/>
      <c r="C480" s="213" t="s">
        <v>1839</v>
      </c>
      <c r="D480" s="213" t="s">
        <v>247</v>
      </c>
      <c r="E480" s="214" t="s">
        <v>1840</v>
      </c>
      <c r="F480" s="215" t="s">
        <v>1841</v>
      </c>
      <c r="G480" s="216" t="s">
        <v>258</v>
      </c>
      <c r="H480" s="217">
        <v>20</v>
      </c>
      <c r="I480" s="218"/>
      <c r="J480" s="219">
        <f>ROUND(I480*H480,2)</f>
        <v>0</v>
      </c>
      <c r="K480" s="215" t="s">
        <v>359</v>
      </c>
      <c r="L480" s="45"/>
      <c r="M480" s="220" t="s">
        <v>19</v>
      </c>
      <c r="N480" s="221" t="s">
        <v>44</v>
      </c>
      <c r="O480" s="85"/>
      <c r="P480" s="222">
        <f>O480*H480</f>
        <v>0</v>
      </c>
      <c r="Q480" s="222">
        <v>0</v>
      </c>
      <c r="R480" s="222">
        <f>Q480*H480</f>
        <v>0</v>
      </c>
      <c r="S480" s="222">
        <v>0</v>
      </c>
      <c r="T480" s="223">
        <f>S480*H480</f>
        <v>0</v>
      </c>
      <c r="U480" s="39"/>
      <c r="V480" s="39"/>
      <c r="W480" s="39"/>
      <c r="X480" s="39"/>
      <c r="Y480" s="39"/>
      <c r="Z480" s="39"/>
      <c r="AA480" s="39"/>
      <c r="AB480" s="39"/>
      <c r="AC480" s="39"/>
      <c r="AD480" s="39"/>
      <c r="AE480" s="39"/>
      <c r="AR480" s="224" t="s">
        <v>80</v>
      </c>
      <c r="AT480" s="224" t="s">
        <v>247</v>
      </c>
      <c r="AU480" s="224" t="s">
        <v>80</v>
      </c>
      <c r="AY480" s="18" t="s">
        <v>244</v>
      </c>
      <c r="BE480" s="225">
        <f>IF(N480="základní",J480,0)</f>
        <v>0</v>
      </c>
      <c r="BF480" s="225">
        <f>IF(N480="snížená",J480,0)</f>
        <v>0</v>
      </c>
      <c r="BG480" s="225">
        <f>IF(N480="zákl. přenesená",J480,0)</f>
        <v>0</v>
      </c>
      <c r="BH480" s="225">
        <f>IF(N480="sníž. přenesená",J480,0)</f>
        <v>0</v>
      </c>
      <c r="BI480" s="225">
        <f>IF(N480="nulová",J480,0)</f>
        <v>0</v>
      </c>
      <c r="BJ480" s="18" t="s">
        <v>80</v>
      </c>
      <c r="BK480" s="225">
        <f>ROUND(I480*H480,2)</f>
        <v>0</v>
      </c>
      <c r="BL480" s="18" t="s">
        <v>80</v>
      </c>
      <c r="BM480" s="224" t="s">
        <v>1842</v>
      </c>
    </row>
    <row r="481" s="2" customFormat="1" ht="16.5" customHeight="1">
      <c r="A481" s="39"/>
      <c r="B481" s="40"/>
      <c r="C481" s="213" t="s">
        <v>1843</v>
      </c>
      <c r="D481" s="213" t="s">
        <v>247</v>
      </c>
      <c r="E481" s="214" t="s">
        <v>1844</v>
      </c>
      <c r="F481" s="215" t="s">
        <v>1845</v>
      </c>
      <c r="G481" s="216" t="s">
        <v>258</v>
      </c>
      <c r="H481" s="217">
        <v>5</v>
      </c>
      <c r="I481" s="218"/>
      <c r="J481" s="219">
        <f>ROUND(I481*H481,2)</f>
        <v>0</v>
      </c>
      <c r="K481" s="215" t="s">
        <v>359</v>
      </c>
      <c r="L481" s="45"/>
      <c r="M481" s="220" t="s">
        <v>19</v>
      </c>
      <c r="N481" s="221" t="s">
        <v>44</v>
      </c>
      <c r="O481" s="85"/>
      <c r="P481" s="222">
        <f>O481*H481</f>
        <v>0</v>
      </c>
      <c r="Q481" s="222">
        <v>0</v>
      </c>
      <c r="R481" s="222">
        <f>Q481*H481</f>
        <v>0</v>
      </c>
      <c r="S481" s="222">
        <v>0</v>
      </c>
      <c r="T481" s="223">
        <f>S481*H481</f>
        <v>0</v>
      </c>
      <c r="U481" s="39"/>
      <c r="V481" s="39"/>
      <c r="W481" s="39"/>
      <c r="X481" s="39"/>
      <c r="Y481" s="39"/>
      <c r="Z481" s="39"/>
      <c r="AA481" s="39"/>
      <c r="AB481" s="39"/>
      <c r="AC481" s="39"/>
      <c r="AD481" s="39"/>
      <c r="AE481" s="39"/>
      <c r="AR481" s="224" t="s">
        <v>80</v>
      </c>
      <c r="AT481" s="224" t="s">
        <v>247</v>
      </c>
      <c r="AU481" s="224" t="s">
        <v>80</v>
      </c>
      <c r="AY481" s="18" t="s">
        <v>244</v>
      </c>
      <c r="BE481" s="225">
        <f>IF(N481="základní",J481,0)</f>
        <v>0</v>
      </c>
      <c r="BF481" s="225">
        <f>IF(N481="snížená",J481,0)</f>
        <v>0</v>
      </c>
      <c r="BG481" s="225">
        <f>IF(N481="zákl. přenesená",J481,0)</f>
        <v>0</v>
      </c>
      <c r="BH481" s="225">
        <f>IF(N481="sníž. přenesená",J481,0)</f>
        <v>0</v>
      </c>
      <c r="BI481" s="225">
        <f>IF(N481="nulová",J481,0)</f>
        <v>0</v>
      </c>
      <c r="BJ481" s="18" t="s">
        <v>80</v>
      </c>
      <c r="BK481" s="225">
        <f>ROUND(I481*H481,2)</f>
        <v>0</v>
      </c>
      <c r="BL481" s="18" t="s">
        <v>80</v>
      </c>
      <c r="BM481" s="224" t="s">
        <v>1846</v>
      </c>
    </row>
    <row r="482" s="2" customFormat="1" ht="33" customHeight="1">
      <c r="A482" s="39"/>
      <c r="B482" s="40"/>
      <c r="C482" s="213" t="s">
        <v>1847</v>
      </c>
      <c r="D482" s="213" t="s">
        <v>247</v>
      </c>
      <c r="E482" s="214" t="s">
        <v>1848</v>
      </c>
      <c r="F482" s="215" t="s">
        <v>1849</v>
      </c>
      <c r="G482" s="216" t="s">
        <v>258</v>
      </c>
      <c r="H482" s="217">
        <v>7</v>
      </c>
      <c r="I482" s="218"/>
      <c r="J482" s="219">
        <f>ROUND(I482*H482,2)</f>
        <v>0</v>
      </c>
      <c r="K482" s="215" t="s">
        <v>359</v>
      </c>
      <c r="L482" s="45"/>
      <c r="M482" s="220" t="s">
        <v>19</v>
      </c>
      <c r="N482" s="221" t="s">
        <v>44</v>
      </c>
      <c r="O482" s="85"/>
      <c r="P482" s="222">
        <f>O482*H482</f>
        <v>0</v>
      </c>
      <c r="Q482" s="222">
        <v>0</v>
      </c>
      <c r="R482" s="222">
        <f>Q482*H482</f>
        <v>0</v>
      </c>
      <c r="S482" s="222">
        <v>0</v>
      </c>
      <c r="T482" s="223">
        <f>S482*H482</f>
        <v>0</v>
      </c>
      <c r="U482" s="39"/>
      <c r="V482" s="39"/>
      <c r="W482" s="39"/>
      <c r="X482" s="39"/>
      <c r="Y482" s="39"/>
      <c r="Z482" s="39"/>
      <c r="AA482" s="39"/>
      <c r="AB482" s="39"/>
      <c r="AC482" s="39"/>
      <c r="AD482" s="39"/>
      <c r="AE482" s="39"/>
      <c r="AR482" s="224" t="s">
        <v>80</v>
      </c>
      <c r="AT482" s="224" t="s">
        <v>247</v>
      </c>
      <c r="AU482" s="224" t="s">
        <v>80</v>
      </c>
      <c r="AY482" s="18" t="s">
        <v>244</v>
      </c>
      <c r="BE482" s="225">
        <f>IF(N482="základní",J482,0)</f>
        <v>0</v>
      </c>
      <c r="BF482" s="225">
        <f>IF(N482="snížená",J482,0)</f>
        <v>0</v>
      </c>
      <c r="BG482" s="225">
        <f>IF(N482="zákl. přenesená",J482,0)</f>
        <v>0</v>
      </c>
      <c r="BH482" s="225">
        <f>IF(N482="sníž. přenesená",J482,0)</f>
        <v>0</v>
      </c>
      <c r="BI482" s="225">
        <f>IF(N482="nulová",J482,0)</f>
        <v>0</v>
      </c>
      <c r="BJ482" s="18" t="s">
        <v>80</v>
      </c>
      <c r="BK482" s="225">
        <f>ROUND(I482*H482,2)</f>
        <v>0</v>
      </c>
      <c r="BL482" s="18" t="s">
        <v>80</v>
      </c>
      <c r="BM482" s="224" t="s">
        <v>1850</v>
      </c>
    </row>
    <row r="483" s="2" customFormat="1" ht="16.5" customHeight="1">
      <c r="A483" s="39"/>
      <c r="B483" s="40"/>
      <c r="C483" s="213" t="s">
        <v>1851</v>
      </c>
      <c r="D483" s="213" t="s">
        <v>247</v>
      </c>
      <c r="E483" s="214" t="s">
        <v>1852</v>
      </c>
      <c r="F483" s="215" t="s">
        <v>1853</v>
      </c>
      <c r="G483" s="216" t="s">
        <v>258</v>
      </c>
      <c r="H483" s="217">
        <v>2</v>
      </c>
      <c r="I483" s="218"/>
      <c r="J483" s="219">
        <f>ROUND(I483*H483,2)</f>
        <v>0</v>
      </c>
      <c r="K483" s="215" t="s">
        <v>359</v>
      </c>
      <c r="L483" s="45"/>
      <c r="M483" s="220" t="s">
        <v>19</v>
      </c>
      <c r="N483" s="221" t="s">
        <v>44</v>
      </c>
      <c r="O483" s="85"/>
      <c r="P483" s="222">
        <f>O483*H483</f>
        <v>0</v>
      </c>
      <c r="Q483" s="222">
        <v>0</v>
      </c>
      <c r="R483" s="222">
        <f>Q483*H483</f>
        <v>0</v>
      </c>
      <c r="S483" s="222">
        <v>0</v>
      </c>
      <c r="T483" s="223">
        <f>S483*H483</f>
        <v>0</v>
      </c>
      <c r="U483" s="39"/>
      <c r="V483" s="39"/>
      <c r="W483" s="39"/>
      <c r="X483" s="39"/>
      <c r="Y483" s="39"/>
      <c r="Z483" s="39"/>
      <c r="AA483" s="39"/>
      <c r="AB483" s="39"/>
      <c r="AC483" s="39"/>
      <c r="AD483" s="39"/>
      <c r="AE483" s="39"/>
      <c r="AR483" s="224" t="s">
        <v>80</v>
      </c>
      <c r="AT483" s="224" t="s">
        <v>247</v>
      </c>
      <c r="AU483" s="224" t="s">
        <v>80</v>
      </c>
      <c r="AY483" s="18" t="s">
        <v>244</v>
      </c>
      <c r="BE483" s="225">
        <f>IF(N483="základní",J483,0)</f>
        <v>0</v>
      </c>
      <c r="BF483" s="225">
        <f>IF(N483="snížená",J483,0)</f>
        <v>0</v>
      </c>
      <c r="BG483" s="225">
        <f>IF(N483="zákl. přenesená",J483,0)</f>
        <v>0</v>
      </c>
      <c r="BH483" s="225">
        <f>IF(N483="sníž. přenesená",J483,0)</f>
        <v>0</v>
      </c>
      <c r="BI483" s="225">
        <f>IF(N483="nulová",J483,0)</f>
        <v>0</v>
      </c>
      <c r="BJ483" s="18" t="s">
        <v>80</v>
      </c>
      <c r="BK483" s="225">
        <f>ROUND(I483*H483,2)</f>
        <v>0</v>
      </c>
      <c r="BL483" s="18" t="s">
        <v>80</v>
      </c>
      <c r="BM483" s="224" t="s">
        <v>1854</v>
      </c>
    </row>
    <row r="484" s="2" customFormat="1" ht="16.5" customHeight="1">
      <c r="A484" s="39"/>
      <c r="B484" s="40"/>
      <c r="C484" s="213" t="s">
        <v>1855</v>
      </c>
      <c r="D484" s="213" t="s">
        <v>247</v>
      </c>
      <c r="E484" s="214" t="s">
        <v>1856</v>
      </c>
      <c r="F484" s="215" t="s">
        <v>1857</v>
      </c>
      <c r="G484" s="216" t="s">
        <v>258</v>
      </c>
      <c r="H484" s="217">
        <v>1</v>
      </c>
      <c r="I484" s="218"/>
      <c r="J484" s="219">
        <f>ROUND(I484*H484,2)</f>
        <v>0</v>
      </c>
      <c r="K484" s="215" t="s">
        <v>359</v>
      </c>
      <c r="L484" s="45"/>
      <c r="M484" s="220" t="s">
        <v>19</v>
      </c>
      <c r="N484" s="221" t="s">
        <v>44</v>
      </c>
      <c r="O484" s="85"/>
      <c r="P484" s="222">
        <f>O484*H484</f>
        <v>0</v>
      </c>
      <c r="Q484" s="222">
        <v>0</v>
      </c>
      <c r="R484" s="222">
        <f>Q484*H484</f>
        <v>0</v>
      </c>
      <c r="S484" s="222">
        <v>0</v>
      </c>
      <c r="T484" s="223">
        <f>S484*H484</f>
        <v>0</v>
      </c>
      <c r="U484" s="39"/>
      <c r="V484" s="39"/>
      <c r="W484" s="39"/>
      <c r="X484" s="39"/>
      <c r="Y484" s="39"/>
      <c r="Z484" s="39"/>
      <c r="AA484" s="39"/>
      <c r="AB484" s="39"/>
      <c r="AC484" s="39"/>
      <c r="AD484" s="39"/>
      <c r="AE484" s="39"/>
      <c r="AR484" s="224" t="s">
        <v>80</v>
      </c>
      <c r="AT484" s="224" t="s">
        <v>247</v>
      </c>
      <c r="AU484" s="224" t="s">
        <v>80</v>
      </c>
      <c r="AY484" s="18" t="s">
        <v>244</v>
      </c>
      <c r="BE484" s="225">
        <f>IF(N484="základní",J484,0)</f>
        <v>0</v>
      </c>
      <c r="BF484" s="225">
        <f>IF(N484="snížená",J484,0)</f>
        <v>0</v>
      </c>
      <c r="BG484" s="225">
        <f>IF(N484="zákl. přenesená",J484,0)</f>
        <v>0</v>
      </c>
      <c r="BH484" s="225">
        <f>IF(N484="sníž. přenesená",J484,0)</f>
        <v>0</v>
      </c>
      <c r="BI484" s="225">
        <f>IF(N484="nulová",J484,0)</f>
        <v>0</v>
      </c>
      <c r="BJ484" s="18" t="s">
        <v>80</v>
      </c>
      <c r="BK484" s="225">
        <f>ROUND(I484*H484,2)</f>
        <v>0</v>
      </c>
      <c r="BL484" s="18" t="s">
        <v>80</v>
      </c>
      <c r="BM484" s="224" t="s">
        <v>1858</v>
      </c>
    </row>
    <row r="485" s="2" customFormat="1" ht="16.5" customHeight="1">
      <c r="A485" s="39"/>
      <c r="B485" s="40"/>
      <c r="C485" s="213" t="s">
        <v>1859</v>
      </c>
      <c r="D485" s="213" t="s">
        <v>247</v>
      </c>
      <c r="E485" s="214" t="s">
        <v>1860</v>
      </c>
      <c r="F485" s="215" t="s">
        <v>1861</v>
      </c>
      <c r="G485" s="216" t="s">
        <v>258</v>
      </c>
      <c r="H485" s="217">
        <v>2</v>
      </c>
      <c r="I485" s="218"/>
      <c r="J485" s="219">
        <f>ROUND(I485*H485,2)</f>
        <v>0</v>
      </c>
      <c r="K485" s="215" t="s">
        <v>359</v>
      </c>
      <c r="L485" s="45"/>
      <c r="M485" s="220" t="s">
        <v>19</v>
      </c>
      <c r="N485" s="221" t="s">
        <v>44</v>
      </c>
      <c r="O485" s="85"/>
      <c r="P485" s="222">
        <f>O485*H485</f>
        <v>0</v>
      </c>
      <c r="Q485" s="222">
        <v>0</v>
      </c>
      <c r="R485" s="222">
        <f>Q485*H485</f>
        <v>0</v>
      </c>
      <c r="S485" s="222">
        <v>0</v>
      </c>
      <c r="T485" s="223">
        <f>S485*H485</f>
        <v>0</v>
      </c>
      <c r="U485" s="39"/>
      <c r="V485" s="39"/>
      <c r="W485" s="39"/>
      <c r="X485" s="39"/>
      <c r="Y485" s="39"/>
      <c r="Z485" s="39"/>
      <c r="AA485" s="39"/>
      <c r="AB485" s="39"/>
      <c r="AC485" s="39"/>
      <c r="AD485" s="39"/>
      <c r="AE485" s="39"/>
      <c r="AR485" s="224" t="s">
        <v>80</v>
      </c>
      <c r="AT485" s="224" t="s">
        <v>247</v>
      </c>
      <c r="AU485" s="224" t="s">
        <v>80</v>
      </c>
      <c r="AY485" s="18" t="s">
        <v>244</v>
      </c>
      <c r="BE485" s="225">
        <f>IF(N485="základní",J485,0)</f>
        <v>0</v>
      </c>
      <c r="BF485" s="225">
        <f>IF(N485="snížená",J485,0)</f>
        <v>0</v>
      </c>
      <c r="BG485" s="225">
        <f>IF(N485="zákl. přenesená",J485,0)</f>
        <v>0</v>
      </c>
      <c r="BH485" s="225">
        <f>IF(N485="sníž. přenesená",J485,0)</f>
        <v>0</v>
      </c>
      <c r="BI485" s="225">
        <f>IF(N485="nulová",J485,0)</f>
        <v>0</v>
      </c>
      <c r="BJ485" s="18" t="s">
        <v>80</v>
      </c>
      <c r="BK485" s="225">
        <f>ROUND(I485*H485,2)</f>
        <v>0</v>
      </c>
      <c r="BL485" s="18" t="s">
        <v>80</v>
      </c>
      <c r="BM485" s="224" t="s">
        <v>1862</v>
      </c>
    </row>
    <row r="486" s="2" customFormat="1" ht="16.5" customHeight="1">
      <c r="A486" s="39"/>
      <c r="B486" s="40"/>
      <c r="C486" s="213" t="s">
        <v>1863</v>
      </c>
      <c r="D486" s="213" t="s">
        <v>247</v>
      </c>
      <c r="E486" s="214" t="s">
        <v>1864</v>
      </c>
      <c r="F486" s="215" t="s">
        <v>1865</v>
      </c>
      <c r="G486" s="216" t="s">
        <v>258</v>
      </c>
      <c r="H486" s="217">
        <v>2</v>
      </c>
      <c r="I486" s="218"/>
      <c r="J486" s="219">
        <f>ROUND(I486*H486,2)</f>
        <v>0</v>
      </c>
      <c r="K486" s="215" t="s">
        <v>359</v>
      </c>
      <c r="L486" s="45"/>
      <c r="M486" s="220" t="s">
        <v>19</v>
      </c>
      <c r="N486" s="221" t="s">
        <v>44</v>
      </c>
      <c r="O486" s="85"/>
      <c r="P486" s="222">
        <f>O486*H486</f>
        <v>0</v>
      </c>
      <c r="Q486" s="222">
        <v>0</v>
      </c>
      <c r="R486" s="222">
        <f>Q486*H486</f>
        <v>0</v>
      </c>
      <c r="S486" s="222">
        <v>0</v>
      </c>
      <c r="T486" s="223">
        <f>S486*H486</f>
        <v>0</v>
      </c>
      <c r="U486" s="39"/>
      <c r="V486" s="39"/>
      <c r="W486" s="39"/>
      <c r="X486" s="39"/>
      <c r="Y486" s="39"/>
      <c r="Z486" s="39"/>
      <c r="AA486" s="39"/>
      <c r="AB486" s="39"/>
      <c r="AC486" s="39"/>
      <c r="AD486" s="39"/>
      <c r="AE486" s="39"/>
      <c r="AR486" s="224" t="s">
        <v>80</v>
      </c>
      <c r="AT486" s="224" t="s">
        <v>247</v>
      </c>
      <c r="AU486" s="224" t="s">
        <v>80</v>
      </c>
      <c r="AY486" s="18" t="s">
        <v>244</v>
      </c>
      <c r="BE486" s="225">
        <f>IF(N486="základní",J486,0)</f>
        <v>0</v>
      </c>
      <c r="BF486" s="225">
        <f>IF(N486="snížená",J486,0)</f>
        <v>0</v>
      </c>
      <c r="BG486" s="225">
        <f>IF(N486="zákl. přenesená",J486,0)</f>
        <v>0</v>
      </c>
      <c r="BH486" s="225">
        <f>IF(N486="sníž. přenesená",J486,0)</f>
        <v>0</v>
      </c>
      <c r="BI486" s="225">
        <f>IF(N486="nulová",J486,0)</f>
        <v>0</v>
      </c>
      <c r="BJ486" s="18" t="s">
        <v>80</v>
      </c>
      <c r="BK486" s="225">
        <f>ROUND(I486*H486,2)</f>
        <v>0</v>
      </c>
      <c r="BL486" s="18" t="s">
        <v>80</v>
      </c>
      <c r="BM486" s="224" t="s">
        <v>1866</v>
      </c>
    </row>
    <row r="487" s="2" customFormat="1">
      <c r="A487" s="39"/>
      <c r="B487" s="40"/>
      <c r="C487" s="41"/>
      <c r="D487" s="241" t="s">
        <v>282</v>
      </c>
      <c r="E487" s="41"/>
      <c r="F487" s="242" t="s">
        <v>1867</v>
      </c>
      <c r="G487" s="41"/>
      <c r="H487" s="41"/>
      <c r="I487" s="228"/>
      <c r="J487" s="41"/>
      <c r="K487" s="41"/>
      <c r="L487" s="45"/>
      <c r="M487" s="229"/>
      <c r="N487" s="230"/>
      <c r="O487" s="85"/>
      <c r="P487" s="85"/>
      <c r="Q487" s="85"/>
      <c r="R487" s="85"/>
      <c r="S487" s="85"/>
      <c r="T487" s="86"/>
      <c r="U487" s="39"/>
      <c r="V487" s="39"/>
      <c r="W487" s="39"/>
      <c r="X487" s="39"/>
      <c r="Y487" s="39"/>
      <c r="Z487" s="39"/>
      <c r="AA487" s="39"/>
      <c r="AB487" s="39"/>
      <c r="AC487" s="39"/>
      <c r="AD487" s="39"/>
      <c r="AE487" s="39"/>
      <c r="AT487" s="18" t="s">
        <v>282</v>
      </c>
      <c r="AU487" s="18" t="s">
        <v>80</v>
      </c>
    </row>
    <row r="488" s="2" customFormat="1" ht="16.5" customHeight="1">
      <c r="A488" s="39"/>
      <c r="B488" s="40"/>
      <c r="C488" s="213" t="s">
        <v>1868</v>
      </c>
      <c r="D488" s="213" t="s">
        <v>247</v>
      </c>
      <c r="E488" s="214" t="s">
        <v>1869</v>
      </c>
      <c r="F488" s="215" t="s">
        <v>1870</v>
      </c>
      <c r="G488" s="216" t="s">
        <v>258</v>
      </c>
      <c r="H488" s="217">
        <v>1</v>
      </c>
      <c r="I488" s="218"/>
      <c r="J488" s="219">
        <f>ROUND(I488*H488,2)</f>
        <v>0</v>
      </c>
      <c r="K488" s="215" t="s">
        <v>359</v>
      </c>
      <c r="L488" s="45"/>
      <c r="M488" s="220" t="s">
        <v>19</v>
      </c>
      <c r="N488" s="221" t="s">
        <v>44</v>
      </c>
      <c r="O488" s="85"/>
      <c r="P488" s="222">
        <f>O488*H488</f>
        <v>0</v>
      </c>
      <c r="Q488" s="222">
        <v>0</v>
      </c>
      <c r="R488" s="222">
        <f>Q488*H488</f>
        <v>0</v>
      </c>
      <c r="S488" s="222">
        <v>0</v>
      </c>
      <c r="T488" s="223">
        <f>S488*H488</f>
        <v>0</v>
      </c>
      <c r="U488" s="39"/>
      <c r="V488" s="39"/>
      <c r="W488" s="39"/>
      <c r="X488" s="39"/>
      <c r="Y488" s="39"/>
      <c r="Z488" s="39"/>
      <c r="AA488" s="39"/>
      <c r="AB488" s="39"/>
      <c r="AC488" s="39"/>
      <c r="AD488" s="39"/>
      <c r="AE488" s="39"/>
      <c r="AR488" s="224" t="s">
        <v>80</v>
      </c>
      <c r="AT488" s="224" t="s">
        <v>247</v>
      </c>
      <c r="AU488" s="224" t="s">
        <v>80</v>
      </c>
      <c r="AY488" s="18" t="s">
        <v>244</v>
      </c>
      <c r="BE488" s="225">
        <f>IF(N488="základní",J488,0)</f>
        <v>0</v>
      </c>
      <c r="BF488" s="225">
        <f>IF(N488="snížená",J488,0)</f>
        <v>0</v>
      </c>
      <c r="BG488" s="225">
        <f>IF(N488="zákl. přenesená",J488,0)</f>
        <v>0</v>
      </c>
      <c r="BH488" s="225">
        <f>IF(N488="sníž. přenesená",J488,0)</f>
        <v>0</v>
      </c>
      <c r="BI488" s="225">
        <f>IF(N488="nulová",J488,0)</f>
        <v>0</v>
      </c>
      <c r="BJ488" s="18" t="s">
        <v>80</v>
      </c>
      <c r="BK488" s="225">
        <f>ROUND(I488*H488,2)</f>
        <v>0</v>
      </c>
      <c r="BL488" s="18" t="s">
        <v>80</v>
      </c>
      <c r="BM488" s="224" t="s">
        <v>1871</v>
      </c>
    </row>
    <row r="489" s="2" customFormat="1" ht="16.5" customHeight="1">
      <c r="A489" s="39"/>
      <c r="B489" s="40"/>
      <c r="C489" s="213" t="s">
        <v>1872</v>
      </c>
      <c r="D489" s="213" t="s">
        <v>247</v>
      </c>
      <c r="E489" s="214" t="s">
        <v>1873</v>
      </c>
      <c r="F489" s="215" t="s">
        <v>1874</v>
      </c>
      <c r="G489" s="216" t="s">
        <v>258</v>
      </c>
      <c r="H489" s="217">
        <v>5</v>
      </c>
      <c r="I489" s="218"/>
      <c r="J489" s="219">
        <f>ROUND(I489*H489,2)</f>
        <v>0</v>
      </c>
      <c r="K489" s="215" t="s">
        <v>359</v>
      </c>
      <c r="L489" s="45"/>
      <c r="M489" s="220" t="s">
        <v>19</v>
      </c>
      <c r="N489" s="221" t="s">
        <v>44</v>
      </c>
      <c r="O489" s="85"/>
      <c r="P489" s="222">
        <f>O489*H489</f>
        <v>0</v>
      </c>
      <c r="Q489" s="222">
        <v>0</v>
      </c>
      <c r="R489" s="222">
        <f>Q489*H489</f>
        <v>0</v>
      </c>
      <c r="S489" s="222">
        <v>0</v>
      </c>
      <c r="T489" s="223">
        <f>S489*H489</f>
        <v>0</v>
      </c>
      <c r="U489" s="39"/>
      <c r="V489" s="39"/>
      <c r="W489" s="39"/>
      <c r="X489" s="39"/>
      <c r="Y489" s="39"/>
      <c r="Z489" s="39"/>
      <c r="AA489" s="39"/>
      <c r="AB489" s="39"/>
      <c r="AC489" s="39"/>
      <c r="AD489" s="39"/>
      <c r="AE489" s="39"/>
      <c r="AR489" s="224" t="s">
        <v>80</v>
      </c>
      <c r="AT489" s="224" t="s">
        <v>247</v>
      </c>
      <c r="AU489" s="224" t="s">
        <v>80</v>
      </c>
      <c r="AY489" s="18" t="s">
        <v>244</v>
      </c>
      <c r="BE489" s="225">
        <f>IF(N489="základní",J489,0)</f>
        <v>0</v>
      </c>
      <c r="BF489" s="225">
        <f>IF(N489="snížená",J489,0)</f>
        <v>0</v>
      </c>
      <c r="BG489" s="225">
        <f>IF(N489="zákl. přenesená",J489,0)</f>
        <v>0</v>
      </c>
      <c r="BH489" s="225">
        <f>IF(N489="sníž. přenesená",J489,0)</f>
        <v>0</v>
      </c>
      <c r="BI489" s="225">
        <f>IF(N489="nulová",J489,0)</f>
        <v>0</v>
      </c>
      <c r="BJ489" s="18" t="s">
        <v>80</v>
      </c>
      <c r="BK489" s="225">
        <f>ROUND(I489*H489,2)</f>
        <v>0</v>
      </c>
      <c r="BL489" s="18" t="s">
        <v>80</v>
      </c>
      <c r="BM489" s="224" t="s">
        <v>1875</v>
      </c>
    </row>
    <row r="490" s="2" customFormat="1" ht="16.5" customHeight="1">
      <c r="A490" s="39"/>
      <c r="B490" s="40"/>
      <c r="C490" s="213" t="s">
        <v>1876</v>
      </c>
      <c r="D490" s="213" t="s">
        <v>247</v>
      </c>
      <c r="E490" s="214" t="s">
        <v>1877</v>
      </c>
      <c r="F490" s="215" t="s">
        <v>1878</v>
      </c>
      <c r="G490" s="216" t="s">
        <v>258</v>
      </c>
      <c r="H490" s="217">
        <v>1</v>
      </c>
      <c r="I490" s="218"/>
      <c r="J490" s="219">
        <f>ROUND(I490*H490,2)</f>
        <v>0</v>
      </c>
      <c r="K490" s="215" t="s">
        <v>359</v>
      </c>
      <c r="L490" s="45"/>
      <c r="M490" s="220" t="s">
        <v>19</v>
      </c>
      <c r="N490" s="221" t="s">
        <v>44</v>
      </c>
      <c r="O490" s="85"/>
      <c r="P490" s="222">
        <f>O490*H490</f>
        <v>0</v>
      </c>
      <c r="Q490" s="222">
        <v>0</v>
      </c>
      <c r="R490" s="222">
        <f>Q490*H490</f>
        <v>0</v>
      </c>
      <c r="S490" s="222">
        <v>0</v>
      </c>
      <c r="T490" s="223">
        <f>S490*H490</f>
        <v>0</v>
      </c>
      <c r="U490" s="39"/>
      <c r="V490" s="39"/>
      <c r="W490" s="39"/>
      <c r="X490" s="39"/>
      <c r="Y490" s="39"/>
      <c r="Z490" s="39"/>
      <c r="AA490" s="39"/>
      <c r="AB490" s="39"/>
      <c r="AC490" s="39"/>
      <c r="AD490" s="39"/>
      <c r="AE490" s="39"/>
      <c r="AR490" s="224" t="s">
        <v>80</v>
      </c>
      <c r="AT490" s="224" t="s">
        <v>247</v>
      </c>
      <c r="AU490" s="224" t="s">
        <v>80</v>
      </c>
      <c r="AY490" s="18" t="s">
        <v>244</v>
      </c>
      <c r="BE490" s="225">
        <f>IF(N490="základní",J490,0)</f>
        <v>0</v>
      </c>
      <c r="BF490" s="225">
        <f>IF(N490="snížená",J490,0)</f>
        <v>0</v>
      </c>
      <c r="BG490" s="225">
        <f>IF(N490="zákl. přenesená",J490,0)</f>
        <v>0</v>
      </c>
      <c r="BH490" s="225">
        <f>IF(N490="sníž. přenesená",J490,0)</f>
        <v>0</v>
      </c>
      <c r="BI490" s="225">
        <f>IF(N490="nulová",J490,0)</f>
        <v>0</v>
      </c>
      <c r="BJ490" s="18" t="s">
        <v>80</v>
      </c>
      <c r="BK490" s="225">
        <f>ROUND(I490*H490,2)</f>
        <v>0</v>
      </c>
      <c r="BL490" s="18" t="s">
        <v>80</v>
      </c>
      <c r="BM490" s="224" t="s">
        <v>1879</v>
      </c>
    </row>
    <row r="491" s="2" customFormat="1" ht="16.5" customHeight="1">
      <c r="A491" s="39"/>
      <c r="B491" s="40"/>
      <c r="C491" s="213" t="s">
        <v>1880</v>
      </c>
      <c r="D491" s="213" t="s">
        <v>247</v>
      </c>
      <c r="E491" s="214" t="s">
        <v>1881</v>
      </c>
      <c r="F491" s="215" t="s">
        <v>1882</v>
      </c>
      <c r="G491" s="216" t="s">
        <v>258</v>
      </c>
      <c r="H491" s="217">
        <v>20</v>
      </c>
      <c r="I491" s="218"/>
      <c r="J491" s="219">
        <f>ROUND(I491*H491,2)</f>
        <v>0</v>
      </c>
      <c r="K491" s="215" t="s">
        <v>359</v>
      </c>
      <c r="L491" s="45"/>
      <c r="M491" s="220" t="s">
        <v>19</v>
      </c>
      <c r="N491" s="221" t="s">
        <v>44</v>
      </c>
      <c r="O491" s="85"/>
      <c r="P491" s="222">
        <f>O491*H491</f>
        <v>0</v>
      </c>
      <c r="Q491" s="222">
        <v>0</v>
      </c>
      <c r="R491" s="222">
        <f>Q491*H491</f>
        <v>0</v>
      </c>
      <c r="S491" s="222">
        <v>0</v>
      </c>
      <c r="T491" s="223">
        <f>S491*H491</f>
        <v>0</v>
      </c>
      <c r="U491" s="39"/>
      <c r="V491" s="39"/>
      <c r="W491" s="39"/>
      <c r="X491" s="39"/>
      <c r="Y491" s="39"/>
      <c r="Z491" s="39"/>
      <c r="AA491" s="39"/>
      <c r="AB491" s="39"/>
      <c r="AC491" s="39"/>
      <c r="AD491" s="39"/>
      <c r="AE491" s="39"/>
      <c r="AR491" s="224" t="s">
        <v>80</v>
      </c>
      <c r="AT491" s="224" t="s">
        <v>247</v>
      </c>
      <c r="AU491" s="224" t="s">
        <v>80</v>
      </c>
      <c r="AY491" s="18" t="s">
        <v>244</v>
      </c>
      <c r="BE491" s="225">
        <f>IF(N491="základní",J491,0)</f>
        <v>0</v>
      </c>
      <c r="BF491" s="225">
        <f>IF(N491="snížená",J491,0)</f>
        <v>0</v>
      </c>
      <c r="BG491" s="225">
        <f>IF(N491="zákl. přenesená",J491,0)</f>
        <v>0</v>
      </c>
      <c r="BH491" s="225">
        <f>IF(N491="sníž. přenesená",J491,0)</f>
        <v>0</v>
      </c>
      <c r="BI491" s="225">
        <f>IF(N491="nulová",J491,0)</f>
        <v>0</v>
      </c>
      <c r="BJ491" s="18" t="s">
        <v>80</v>
      </c>
      <c r="BK491" s="225">
        <f>ROUND(I491*H491,2)</f>
        <v>0</v>
      </c>
      <c r="BL491" s="18" t="s">
        <v>80</v>
      </c>
      <c r="BM491" s="224" t="s">
        <v>1883</v>
      </c>
    </row>
    <row r="492" s="2" customFormat="1" ht="16.5" customHeight="1">
      <c r="A492" s="39"/>
      <c r="B492" s="40"/>
      <c r="C492" s="213" t="s">
        <v>1884</v>
      </c>
      <c r="D492" s="213" t="s">
        <v>247</v>
      </c>
      <c r="E492" s="214" t="s">
        <v>1885</v>
      </c>
      <c r="F492" s="215" t="s">
        <v>1886</v>
      </c>
      <c r="G492" s="216" t="s">
        <v>258</v>
      </c>
      <c r="H492" s="217">
        <v>1</v>
      </c>
      <c r="I492" s="218"/>
      <c r="J492" s="219">
        <f>ROUND(I492*H492,2)</f>
        <v>0</v>
      </c>
      <c r="K492" s="215" t="s">
        <v>359</v>
      </c>
      <c r="L492" s="45"/>
      <c r="M492" s="220" t="s">
        <v>19</v>
      </c>
      <c r="N492" s="221" t="s">
        <v>44</v>
      </c>
      <c r="O492" s="85"/>
      <c r="P492" s="222">
        <f>O492*H492</f>
        <v>0</v>
      </c>
      <c r="Q492" s="222">
        <v>0</v>
      </c>
      <c r="R492" s="222">
        <f>Q492*H492</f>
        <v>0</v>
      </c>
      <c r="S492" s="222">
        <v>0</v>
      </c>
      <c r="T492" s="223">
        <f>S492*H492</f>
        <v>0</v>
      </c>
      <c r="U492" s="39"/>
      <c r="V492" s="39"/>
      <c r="W492" s="39"/>
      <c r="X492" s="39"/>
      <c r="Y492" s="39"/>
      <c r="Z492" s="39"/>
      <c r="AA492" s="39"/>
      <c r="AB492" s="39"/>
      <c r="AC492" s="39"/>
      <c r="AD492" s="39"/>
      <c r="AE492" s="39"/>
      <c r="AR492" s="224" t="s">
        <v>80</v>
      </c>
      <c r="AT492" s="224" t="s">
        <v>247</v>
      </c>
      <c r="AU492" s="224" t="s">
        <v>80</v>
      </c>
      <c r="AY492" s="18" t="s">
        <v>244</v>
      </c>
      <c r="BE492" s="225">
        <f>IF(N492="základní",J492,0)</f>
        <v>0</v>
      </c>
      <c r="BF492" s="225">
        <f>IF(N492="snížená",J492,0)</f>
        <v>0</v>
      </c>
      <c r="BG492" s="225">
        <f>IF(N492="zákl. přenesená",J492,0)</f>
        <v>0</v>
      </c>
      <c r="BH492" s="225">
        <f>IF(N492="sníž. přenesená",J492,0)</f>
        <v>0</v>
      </c>
      <c r="BI492" s="225">
        <f>IF(N492="nulová",J492,0)</f>
        <v>0</v>
      </c>
      <c r="BJ492" s="18" t="s">
        <v>80</v>
      </c>
      <c r="BK492" s="225">
        <f>ROUND(I492*H492,2)</f>
        <v>0</v>
      </c>
      <c r="BL492" s="18" t="s">
        <v>80</v>
      </c>
      <c r="BM492" s="224" t="s">
        <v>1887</v>
      </c>
    </row>
    <row r="493" s="2" customFormat="1" ht="16.5" customHeight="1">
      <c r="A493" s="39"/>
      <c r="B493" s="40"/>
      <c r="C493" s="213" t="s">
        <v>1888</v>
      </c>
      <c r="D493" s="213" t="s">
        <v>247</v>
      </c>
      <c r="E493" s="214" t="s">
        <v>1889</v>
      </c>
      <c r="F493" s="215" t="s">
        <v>1890</v>
      </c>
      <c r="G493" s="216" t="s">
        <v>258</v>
      </c>
      <c r="H493" s="217">
        <v>2</v>
      </c>
      <c r="I493" s="218"/>
      <c r="J493" s="219">
        <f>ROUND(I493*H493,2)</f>
        <v>0</v>
      </c>
      <c r="K493" s="215" t="s">
        <v>359</v>
      </c>
      <c r="L493" s="45"/>
      <c r="M493" s="220" t="s">
        <v>19</v>
      </c>
      <c r="N493" s="221" t="s">
        <v>44</v>
      </c>
      <c r="O493" s="85"/>
      <c r="P493" s="222">
        <f>O493*H493</f>
        <v>0</v>
      </c>
      <c r="Q493" s="222">
        <v>0</v>
      </c>
      <c r="R493" s="222">
        <f>Q493*H493</f>
        <v>0</v>
      </c>
      <c r="S493" s="222">
        <v>0</v>
      </c>
      <c r="T493" s="223">
        <f>S493*H493</f>
        <v>0</v>
      </c>
      <c r="U493" s="39"/>
      <c r="V493" s="39"/>
      <c r="W493" s="39"/>
      <c r="X493" s="39"/>
      <c r="Y493" s="39"/>
      <c r="Z493" s="39"/>
      <c r="AA493" s="39"/>
      <c r="AB493" s="39"/>
      <c r="AC493" s="39"/>
      <c r="AD493" s="39"/>
      <c r="AE493" s="39"/>
      <c r="AR493" s="224" t="s">
        <v>80</v>
      </c>
      <c r="AT493" s="224" t="s">
        <v>247</v>
      </c>
      <c r="AU493" s="224" t="s">
        <v>80</v>
      </c>
      <c r="AY493" s="18" t="s">
        <v>244</v>
      </c>
      <c r="BE493" s="225">
        <f>IF(N493="základní",J493,0)</f>
        <v>0</v>
      </c>
      <c r="BF493" s="225">
        <f>IF(N493="snížená",J493,0)</f>
        <v>0</v>
      </c>
      <c r="BG493" s="225">
        <f>IF(N493="zákl. přenesená",J493,0)</f>
        <v>0</v>
      </c>
      <c r="BH493" s="225">
        <f>IF(N493="sníž. přenesená",J493,0)</f>
        <v>0</v>
      </c>
      <c r="BI493" s="225">
        <f>IF(N493="nulová",J493,0)</f>
        <v>0</v>
      </c>
      <c r="BJ493" s="18" t="s">
        <v>80</v>
      </c>
      <c r="BK493" s="225">
        <f>ROUND(I493*H493,2)</f>
        <v>0</v>
      </c>
      <c r="BL493" s="18" t="s">
        <v>80</v>
      </c>
      <c r="BM493" s="224" t="s">
        <v>1891</v>
      </c>
    </row>
    <row r="494" s="2" customFormat="1" ht="16.5" customHeight="1">
      <c r="A494" s="39"/>
      <c r="B494" s="40"/>
      <c r="C494" s="213" t="s">
        <v>1892</v>
      </c>
      <c r="D494" s="213" t="s">
        <v>247</v>
      </c>
      <c r="E494" s="214" t="s">
        <v>1893</v>
      </c>
      <c r="F494" s="215" t="s">
        <v>1894</v>
      </c>
      <c r="G494" s="216" t="s">
        <v>258</v>
      </c>
      <c r="H494" s="217">
        <v>1</v>
      </c>
      <c r="I494" s="218"/>
      <c r="J494" s="219">
        <f>ROUND(I494*H494,2)</f>
        <v>0</v>
      </c>
      <c r="K494" s="215" t="s">
        <v>359</v>
      </c>
      <c r="L494" s="45"/>
      <c r="M494" s="220" t="s">
        <v>19</v>
      </c>
      <c r="N494" s="221" t="s">
        <v>44</v>
      </c>
      <c r="O494" s="85"/>
      <c r="P494" s="222">
        <f>O494*H494</f>
        <v>0</v>
      </c>
      <c r="Q494" s="222">
        <v>0</v>
      </c>
      <c r="R494" s="222">
        <f>Q494*H494</f>
        <v>0</v>
      </c>
      <c r="S494" s="222">
        <v>0</v>
      </c>
      <c r="T494" s="223">
        <f>S494*H494</f>
        <v>0</v>
      </c>
      <c r="U494" s="39"/>
      <c r="V494" s="39"/>
      <c r="W494" s="39"/>
      <c r="X494" s="39"/>
      <c r="Y494" s="39"/>
      <c r="Z494" s="39"/>
      <c r="AA494" s="39"/>
      <c r="AB494" s="39"/>
      <c r="AC494" s="39"/>
      <c r="AD494" s="39"/>
      <c r="AE494" s="39"/>
      <c r="AR494" s="224" t="s">
        <v>80</v>
      </c>
      <c r="AT494" s="224" t="s">
        <v>247</v>
      </c>
      <c r="AU494" s="224" t="s">
        <v>80</v>
      </c>
      <c r="AY494" s="18" t="s">
        <v>244</v>
      </c>
      <c r="BE494" s="225">
        <f>IF(N494="základní",J494,0)</f>
        <v>0</v>
      </c>
      <c r="BF494" s="225">
        <f>IF(N494="snížená",J494,0)</f>
        <v>0</v>
      </c>
      <c r="BG494" s="225">
        <f>IF(N494="zákl. přenesená",J494,0)</f>
        <v>0</v>
      </c>
      <c r="BH494" s="225">
        <f>IF(N494="sníž. přenesená",J494,0)</f>
        <v>0</v>
      </c>
      <c r="BI494" s="225">
        <f>IF(N494="nulová",J494,0)</f>
        <v>0</v>
      </c>
      <c r="BJ494" s="18" t="s">
        <v>80</v>
      </c>
      <c r="BK494" s="225">
        <f>ROUND(I494*H494,2)</f>
        <v>0</v>
      </c>
      <c r="BL494" s="18" t="s">
        <v>80</v>
      </c>
      <c r="BM494" s="224" t="s">
        <v>1895</v>
      </c>
    </row>
    <row r="495" s="2" customFormat="1" ht="16.5" customHeight="1">
      <c r="A495" s="39"/>
      <c r="B495" s="40"/>
      <c r="C495" s="213" t="s">
        <v>1896</v>
      </c>
      <c r="D495" s="213" t="s">
        <v>247</v>
      </c>
      <c r="E495" s="214" t="s">
        <v>1897</v>
      </c>
      <c r="F495" s="215" t="s">
        <v>1898</v>
      </c>
      <c r="G495" s="216" t="s">
        <v>258</v>
      </c>
      <c r="H495" s="217">
        <v>1</v>
      </c>
      <c r="I495" s="218"/>
      <c r="J495" s="219">
        <f>ROUND(I495*H495,2)</f>
        <v>0</v>
      </c>
      <c r="K495" s="215" t="s">
        <v>359</v>
      </c>
      <c r="L495" s="45"/>
      <c r="M495" s="220" t="s">
        <v>19</v>
      </c>
      <c r="N495" s="221" t="s">
        <v>44</v>
      </c>
      <c r="O495" s="85"/>
      <c r="P495" s="222">
        <f>O495*H495</f>
        <v>0</v>
      </c>
      <c r="Q495" s="222">
        <v>0</v>
      </c>
      <c r="R495" s="222">
        <f>Q495*H495</f>
        <v>0</v>
      </c>
      <c r="S495" s="222">
        <v>0</v>
      </c>
      <c r="T495" s="223">
        <f>S495*H495</f>
        <v>0</v>
      </c>
      <c r="U495" s="39"/>
      <c r="V495" s="39"/>
      <c r="W495" s="39"/>
      <c r="X495" s="39"/>
      <c r="Y495" s="39"/>
      <c r="Z495" s="39"/>
      <c r="AA495" s="39"/>
      <c r="AB495" s="39"/>
      <c r="AC495" s="39"/>
      <c r="AD495" s="39"/>
      <c r="AE495" s="39"/>
      <c r="AR495" s="224" t="s">
        <v>80</v>
      </c>
      <c r="AT495" s="224" t="s">
        <v>247</v>
      </c>
      <c r="AU495" s="224" t="s">
        <v>80</v>
      </c>
      <c r="AY495" s="18" t="s">
        <v>244</v>
      </c>
      <c r="BE495" s="225">
        <f>IF(N495="základní",J495,0)</f>
        <v>0</v>
      </c>
      <c r="BF495" s="225">
        <f>IF(N495="snížená",J495,0)</f>
        <v>0</v>
      </c>
      <c r="BG495" s="225">
        <f>IF(N495="zákl. přenesená",J495,0)</f>
        <v>0</v>
      </c>
      <c r="BH495" s="225">
        <f>IF(N495="sníž. přenesená",J495,0)</f>
        <v>0</v>
      </c>
      <c r="BI495" s="225">
        <f>IF(N495="nulová",J495,0)</f>
        <v>0</v>
      </c>
      <c r="BJ495" s="18" t="s">
        <v>80</v>
      </c>
      <c r="BK495" s="225">
        <f>ROUND(I495*H495,2)</f>
        <v>0</v>
      </c>
      <c r="BL495" s="18" t="s">
        <v>80</v>
      </c>
      <c r="BM495" s="224" t="s">
        <v>1899</v>
      </c>
    </row>
    <row r="496" s="2" customFormat="1" ht="16.5" customHeight="1">
      <c r="A496" s="39"/>
      <c r="B496" s="40"/>
      <c r="C496" s="213" t="s">
        <v>1900</v>
      </c>
      <c r="D496" s="213" t="s">
        <v>247</v>
      </c>
      <c r="E496" s="214" t="s">
        <v>1901</v>
      </c>
      <c r="F496" s="215" t="s">
        <v>1902</v>
      </c>
      <c r="G496" s="216" t="s">
        <v>250</v>
      </c>
      <c r="H496" s="217">
        <v>35</v>
      </c>
      <c r="I496" s="218"/>
      <c r="J496" s="219">
        <f>ROUND(I496*H496,2)</f>
        <v>0</v>
      </c>
      <c r="K496" s="215" t="s">
        <v>359</v>
      </c>
      <c r="L496" s="45"/>
      <c r="M496" s="220" t="s">
        <v>19</v>
      </c>
      <c r="N496" s="221" t="s">
        <v>44</v>
      </c>
      <c r="O496" s="85"/>
      <c r="P496" s="222">
        <f>O496*H496</f>
        <v>0</v>
      </c>
      <c r="Q496" s="222">
        <v>0</v>
      </c>
      <c r="R496" s="222">
        <f>Q496*H496</f>
        <v>0</v>
      </c>
      <c r="S496" s="222">
        <v>0</v>
      </c>
      <c r="T496" s="223">
        <f>S496*H496</f>
        <v>0</v>
      </c>
      <c r="U496" s="39"/>
      <c r="V496" s="39"/>
      <c r="W496" s="39"/>
      <c r="X496" s="39"/>
      <c r="Y496" s="39"/>
      <c r="Z496" s="39"/>
      <c r="AA496" s="39"/>
      <c r="AB496" s="39"/>
      <c r="AC496" s="39"/>
      <c r="AD496" s="39"/>
      <c r="AE496" s="39"/>
      <c r="AR496" s="224" t="s">
        <v>80</v>
      </c>
      <c r="AT496" s="224" t="s">
        <v>247</v>
      </c>
      <c r="AU496" s="224" t="s">
        <v>80</v>
      </c>
      <c r="AY496" s="18" t="s">
        <v>244</v>
      </c>
      <c r="BE496" s="225">
        <f>IF(N496="základní",J496,0)</f>
        <v>0</v>
      </c>
      <c r="BF496" s="225">
        <f>IF(N496="snížená",J496,0)</f>
        <v>0</v>
      </c>
      <c r="BG496" s="225">
        <f>IF(N496="zákl. přenesená",J496,0)</f>
        <v>0</v>
      </c>
      <c r="BH496" s="225">
        <f>IF(N496="sníž. přenesená",J496,0)</f>
        <v>0</v>
      </c>
      <c r="BI496" s="225">
        <f>IF(N496="nulová",J496,0)</f>
        <v>0</v>
      </c>
      <c r="BJ496" s="18" t="s">
        <v>80</v>
      </c>
      <c r="BK496" s="225">
        <f>ROUND(I496*H496,2)</f>
        <v>0</v>
      </c>
      <c r="BL496" s="18" t="s">
        <v>80</v>
      </c>
      <c r="BM496" s="224" t="s">
        <v>1903</v>
      </c>
    </row>
    <row r="497" s="2" customFormat="1" ht="16.5" customHeight="1">
      <c r="A497" s="39"/>
      <c r="B497" s="40"/>
      <c r="C497" s="213" t="s">
        <v>1904</v>
      </c>
      <c r="D497" s="213" t="s">
        <v>247</v>
      </c>
      <c r="E497" s="214" t="s">
        <v>1905</v>
      </c>
      <c r="F497" s="215" t="s">
        <v>1906</v>
      </c>
      <c r="G497" s="216" t="s">
        <v>258</v>
      </c>
      <c r="H497" s="217">
        <v>15</v>
      </c>
      <c r="I497" s="218"/>
      <c r="J497" s="219">
        <f>ROUND(I497*H497,2)</f>
        <v>0</v>
      </c>
      <c r="K497" s="215" t="s">
        <v>359</v>
      </c>
      <c r="L497" s="45"/>
      <c r="M497" s="220" t="s">
        <v>19</v>
      </c>
      <c r="N497" s="221" t="s">
        <v>44</v>
      </c>
      <c r="O497" s="85"/>
      <c r="P497" s="222">
        <f>O497*H497</f>
        <v>0</v>
      </c>
      <c r="Q497" s="222">
        <v>0</v>
      </c>
      <c r="R497" s="222">
        <f>Q497*H497</f>
        <v>0</v>
      </c>
      <c r="S497" s="222">
        <v>0</v>
      </c>
      <c r="T497" s="223">
        <f>S497*H497</f>
        <v>0</v>
      </c>
      <c r="U497" s="39"/>
      <c r="V497" s="39"/>
      <c r="W497" s="39"/>
      <c r="X497" s="39"/>
      <c r="Y497" s="39"/>
      <c r="Z497" s="39"/>
      <c r="AA497" s="39"/>
      <c r="AB497" s="39"/>
      <c r="AC497" s="39"/>
      <c r="AD497" s="39"/>
      <c r="AE497" s="39"/>
      <c r="AR497" s="224" t="s">
        <v>80</v>
      </c>
      <c r="AT497" s="224" t="s">
        <v>247</v>
      </c>
      <c r="AU497" s="224" t="s">
        <v>80</v>
      </c>
      <c r="AY497" s="18" t="s">
        <v>244</v>
      </c>
      <c r="BE497" s="225">
        <f>IF(N497="základní",J497,0)</f>
        <v>0</v>
      </c>
      <c r="BF497" s="225">
        <f>IF(N497="snížená",J497,0)</f>
        <v>0</v>
      </c>
      <c r="BG497" s="225">
        <f>IF(N497="zákl. přenesená",J497,0)</f>
        <v>0</v>
      </c>
      <c r="BH497" s="225">
        <f>IF(N497="sníž. přenesená",J497,0)</f>
        <v>0</v>
      </c>
      <c r="BI497" s="225">
        <f>IF(N497="nulová",J497,0)</f>
        <v>0</v>
      </c>
      <c r="BJ497" s="18" t="s">
        <v>80</v>
      </c>
      <c r="BK497" s="225">
        <f>ROUND(I497*H497,2)</f>
        <v>0</v>
      </c>
      <c r="BL497" s="18" t="s">
        <v>80</v>
      </c>
      <c r="BM497" s="224" t="s">
        <v>1907</v>
      </c>
    </row>
    <row r="498" s="2" customFormat="1" ht="16.5" customHeight="1">
      <c r="A498" s="39"/>
      <c r="B498" s="40"/>
      <c r="C498" s="213" t="s">
        <v>1908</v>
      </c>
      <c r="D498" s="213" t="s">
        <v>247</v>
      </c>
      <c r="E498" s="214" t="s">
        <v>1909</v>
      </c>
      <c r="F498" s="215" t="s">
        <v>1910</v>
      </c>
      <c r="G498" s="216" t="s">
        <v>250</v>
      </c>
      <c r="H498" s="217">
        <v>20</v>
      </c>
      <c r="I498" s="218"/>
      <c r="J498" s="219">
        <f>ROUND(I498*H498,2)</f>
        <v>0</v>
      </c>
      <c r="K498" s="215" t="s">
        <v>359</v>
      </c>
      <c r="L498" s="45"/>
      <c r="M498" s="220" t="s">
        <v>19</v>
      </c>
      <c r="N498" s="221" t="s">
        <v>44</v>
      </c>
      <c r="O498" s="85"/>
      <c r="P498" s="222">
        <f>O498*H498</f>
        <v>0</v>
      </c>
      <c r="Q498" s="222">
        <v>0</v>
      </c>
      <c r="R498" s="222">
        <f>Q498*H498</f>
        <v>0</v>
      </c>
      <c r="S498" s="222">
        <v>0</v>
      </c>
      <c r="T498" s="223">
        <f>S498*H498</f>
        <v>0</v>
      </c>
      <c r="U498" s="39"/>
      <c r="V498" s="39"/>
      <c r="W498" s="39"/>
      <c r="X498" s="39"/>
      <c r="Y498" s="39"/>
      <c r="Z498" s="39"/>
      <c r="AA498" s="39"/>
      <c r="AB498" s="39"/>
      <c r="AC498" s="39"/>
      <c r="AD498" s="39"/>
      <c r="AE498" s="39"/>
      <c r="AR498" s="224" t="s">
        <v>80</v>
      </c>
      <c r="AT498" s="224" t="s">
        <v>247</v>
      </c>
      <c r="AU498" s="224" t="s">
        <v>80</v>
      </c>
      <c r="AY498" s="18" t="s">
        <v>244</v>
      </c>
      <c r="BE498" s="225">
        <f>IF(N498="základní",J498,0)</f>
        <v>0</v>
      </c>
      <c r="BF498" s="225">
        <f>IF(N498="snížená",J498,0)</f>
        <v>0</v>
      </c>
      <c r="BG498" s="225">
        <f>IF(N498="zákl. přenesená",J498,0)</f>
        <v>0</v>
      </c>
      <c r="BH498" s="225">
        <f>IF(N498="sníž. přenesená",J498,0)</f>
        <v>0</v>
      </c>
      <c r="BI498" s="225">
        <f>IF(N498="nulová",J498,0)</f>
        <v>0</v>
      </c>
      <c r="BJ498" s="18" t="s">
        <v>80</v>
      </c>
      <c r="BK498" s="225">
        <f>ROUND(I498*H498,2)</f>
        <v>0</v>
      </c>
      <c r="BL498" s="18" t="s">
        <v>80</v>
      </c>
      <c r="BM498" s="224" t="s">
        <v>1911</v>
      </c>
    </row>
    <row r="499" s="2" customFormat="1" ht="16.5" customHeight="1">
      <c r="A499" s="39"/>
      <c r="B499" s="40"/>
      <c r="C499" s="213" t="s">
        <v>1912</v>
      </c>
      <c r="D499" s="213" t="s">
        <v>247</v>
      </c>
      <c r="E499" s="214" t="s">
        <v>1913</v>
      </c>
      <c r="F499" s="215" t="s">
        <v>1914</v>
      </c>
      <c r="G499" s="216" t="s">
        <v>258</v>
      </c>
      <c r="H499" s="217">
        <v>1</v>
      </c>
      <c r="I499" s="218"/>
      <c r="J499" s="219">
        <f>ROUND(I499*H499,2)</f>
        <v>0</v>
      </c>
      <c r="K499" s="215" t="s">
        <v>359</v>
      </c>
      <c r="L499" s="45"/>
      <c r="M499" s="220" t="s">
        <v>19</v>
      </c>
      <c r="N499" s="221" t="s">
        <v>44</v>
      </c>
      <c r="O499" s="85"/>
      <c r="P499" s="222">
        <f>O499*H499</f>
        <v>0</v>
      </c>
      <c r="Q499" s="222">
        <v>0</v>
      </c>
      <c r="R499" s="222">
        <f>Q499*H499</f>
        <v>0</v>
      </c>
      <c r="S499" s="222">
        <v>0</v>
      </c>
      <c r="T499" s="223">
        <f>S499*H499</f>
        <v>0</v>
      </c>
      <c r="U499" s="39"/>
      <c r="V499" s="39"/>
      <c r="W499" s="39"/>
      <c r="X499" s="39"/>
      <c r="Y499" s="39"/>
      <c r="Z499" s="39"/>
      <c r="AA499" s="39"/>
      <c r="AB499" s="39"/>
      <c r="AC499" s="39"/>
      <c r="AD499" s="39"/>
      <c r="AE499" s="39"/>
      <c r="AR499" s="224" t="s">
        <v>80</v>
      </c>
      <c r="AT499" s="224" t="s">
        <v>247</v>
      </c>
      <c r="AU499" s="224" t="s">
        <v>80</v>
      </c>
      <c r="AY499" s="18" t="s">
        <v>244</v>
      </c>
      <c r="BE499" s="225">
        <f>IF(N499="základní",J499,0)</f>
        <v>0</v>
      </c>
      <c r="BF499" s="225">
        <f>IF(N499="snížená",J499,0)</f>
        <v>0</v>
      </c>
      <c r="BG499" s="225">
        <f>IF(N499="zákl. přenesená",J499,0)</f>
        <v>0</v>
      </c>
      <c r="BH499" s="225">
        <f>IF(N499="sníž. přenesená",J499,0)</f>
        <v>0</v>
      </c>
      <c r="BI499" s="225">
        <f>IF(N499="nulová",J499,0)</f>
        <v>0</v>
      </c>
      <c r="BJ499" s="18" t="s">
        <v>80</v>
      </c>
      <c r="BK499" s="225">
        <f>ROUND(I499*H499,2)</f>
        <v>0</v>
      </c>
      <c r="BL499" s="18" t="s">
        <v>80</v>
      </c>
      <c r="BM499" s="224" t="s">
        <v>1915</v>
      </c>
    </row>
    <row r="500" s="2" customFormat="1" ht="24.15" customHeight="1">
      <c r="A500" s="39"/>
      <c r="B500" s="40"/>
      <c r="C500" s="213" t="s">
        <v>1916</v>
      </c>
      <c r="D500" s="213" t="s">
        <v>247</v>
      </c>
      <c r="E500" s="214" t="s">
        <v>1917</v>
      </c>
      <c r="F500" s="215" t="s">
        <v>1918</v>
      </c>
      <c r="G500" s="216" t="s">
        <v>258</v>
      </c>
      <c r="H500" s="217">
        <v>1</v>
      </c>
      <c r="I500" s="218"/>
      <c r="J500" s="219">
        <f>ROUND(I500*H500,2)</f>
        <v>0</v>
      </c>
      <c r="K500" s="215" t="s">
        <v>359</v>
      </c>
      <c r="L500" s="45"/>
      <c r="M500" s="220" t="s">
        <v>19</v>
      </c>
      <c r="N500" s="221" t="s">
        <v>44</v>
      </c>
      <c r="O500" s="85"/>
      <c r="P500" s="222">
        <f>O500*H500</f>
        <v>0</v>
      </c>
      <c r="Q500" s="222">
        <v>0</v>
      </c>
      <c r="R500" s="222">
        <f>Q500*H500</f>
        <v>0</v>
      </c>
      <c r="S500" s="222">
        <v>0</v>
      </c>
      <c r="T500" s="223">
        <f>S500*H500</f>
        <v>0</v>
      </c>
      <c r="U500" s="39"/>
      <c r="V500" s="39"/>
      <c r="W500" s="39"/>
      <c r="X500" s="39"/>
      <c r="Y500" s="39"/>
      <c r="Z500" s="39"/>
      <c r="AA500" s="39"/>
      <c r="AB500" s="39"/>
      <c r="AC500" s="39"/>
      <c r="AD500" s="39"/>
      <c r="AE500" s="39"/>
      <c r="AR500" s="224" t="s">
        <v>80</v>
      </c>
      <c r="AT500" s="224" t="s">
        <v>247</v>
      </c>
      <c r="AU500" s="224" t="s">
        <v>80</v>
      </c>
      <c r="AY500" s="18" t="s">
        <v>244</v>
      </c>
      <c r="BE500" s="225">
        <f>IF(N500="základní",J500,0)</f>
        <v>0</v>
      </c>
      <c r="BF500" s="225">
        <f>IF(N500="snížená",J500,0)</f>
        <v>0</v>
      </c>
      <c r="BG500" s="225">
        <f>IF(N500="zákl. přenesená",J500,0)</f>
        <v>0</v>
      </c>
      <c r="BH500" s="225">
        <f>IF(N500="sníž. přenesená",J500,0)</f>
        <v>0</v>
      </c>
      <c r="BI500" s="225">
        <f>IF(N500="nulová",J500,0)</f>
        <v>0</v>
      </c>
      <c r="BJ500" s="18" t="s">
        <v>80</v>
      </c>
      <c r="BK500" s="225">
        <f>ROUND(I500*H500,2)</f>
        <v>0</v>
      </c>
      <c r="BL500" s="18" t="s">
        <v>80</v>
      </c>
      <c r="BM500" s="224" t="s">
        <v>1919</v>
      </c>
    </row>
    <row r="501" s="12" customFormat="1" ht="25.92" customHeight="1">
      <c r="A501" s="12"/>
      <c r="B501" s="197"/>
      <c r="C501" s="198"/>
      <c r="D501" s="199" t="s">
        <v>72</v>
      </c>
      <c r="E501" s="200" t="s">
        <v>1920</v>
      </c>
      <c r="F501" s="200" t="s">
        <v>1921</v>
      </c>
      <c r="G501" s="198"/>
      <c r="H501" s="198"/>
      <c r="I501" s="201"/>
      <c r="J501" s="202">
        <f>BK501</f>
        <v>0</v>
      </c>
      <c r="K501" s="198"/>
      <c r="L501" s="203"/>
      <c r="M501" s="204"/>
      <c r="N501" s="205"/>
      <c r="O501" s="205"/>
      <c r="P501" s="206">
        <f>SUM(P502:P526)</f>
        <v>0</v>
      </c>
      <c r="Q501" s="205"/>
      <c r="R501" s="206">
        <f>SUM(R502:R526)</f>
        <v>0</v>
      </c>
      <c r="S501" s="205"/>
      <c r="T501" s="207">
        <f>SUM(T502:T526)</f>
        <v>0</v>
      </c>
      <c r="U501" s="12"/>
      <c r="V501" s="12"/>
      <c r="W501" s="12"/>
      <c r="X501" s="12"/>
      <c r="Y501" s="12"/>
      <c r="Z501" s="12"/>
      <c r="AA501" s="12"/>
      <c r="AB501" s="12"/>
      <c r="AC501" s="12"/>
      <c r="AD501" s="12"/>
      <c r="AE501" s="12"/>
      <c r="AR501" s="208" t="s">
        <v>80</v>
      </c>
      <c r="AT501" s="209" t="s">
        <v>72</v>
      </c>
      <c r="AU501" s="209" t="s">
        <v>73</v>
      </c>
      <c r="AY501" s="208" t="s">
        <v>244</v>
      </c>
      <c r="BK501" s="210">
        <f>SUM(BK502:BK526)</f>
        <v>0</v>
      </c>
    </row>
    <row r="502" s="2" customFormat="1" ht="37.8" customHeight="1">
      <c r="A502" s="39"/>
      <c r="B502" s="40"/>
      <c r="C502" s="213" t="s">
        <v>1922</v>
      </c>
      <c r="D502" s="213" t="s">
        <v>247</v>
      </c>
      <c r="E502" s="214" t="s">
        <v>1923</v>
      </c>
      <c r="F502" s="215" t="s">
        <v>1924</v>
      </c>
      <c r="G502" s="216" t="s">
        <v>258</v>
      </c>
      <c r="H502" s="217">
        <v>1</v>
      </c>
      <c r="I502" s="218"/>
      <c r="J502" s="219">
        <f>ROUND(I502*H502,2)</f>
        <v>0</v>
      </c>
      <c r="K502" s="215" t="s">
        <v>359</v>
      </c>
      <c r="L502" s="45"/>
      <c r="M502" s="220" t="s">
        <v>19</v>
      </c>
      <c r="N502" s="221" t="s">
        <v>44</v>
      </c>
      <c r="O502" s="85"/>
      <c r="P502" s="222">
        <f>O502*H502</f>
        <v>0</v>
      </c>
      <c r="Q502" s="222">
        <v>0</v>
      </c>
      <c r="R502" s="222">
        <f>Q502*H502</f>
        <v>0</v>
      </c>
      <c r="S502" s="222">
        <v>0</v>
      </c>
      <c r="T502" s="223">
        <f>S502*H502</f>
        <v>0</v>
      </c>
      <c r="U502" s="39"/>
      <c r="V502" s="39"/>
      <c r="W502" s="39"/>
      <c r="X502" s="39"/>
      <c r="Y502" s="39"/>
      <c r="Z502" s="39"/>
      <c r="AA502" s="39"/>
      <c r="AB502" s="39"/>
      <c r="AC502" s="39"/>
      <c r="AD502" s="39"/>
      <c r="AE502" s="39"/>
      <c r="AR502" s="224" t="s">
        <v>1925</v>
      </c>
      <c r="AT502" s="224" t="s">
        <v>247</v>
      </c>
      <c r="AU502" s="224" t="s">
        <v>80</v>
      </c>
      <c r="AY502" s="18" t="s">
        <v>244</v>
      </c>
      <c r="BE502" s="225">
        <f>IF(N502="základní",J502,0)</f>
        <v>0</v>
      </c>
      <c r="BF502" s="225">
        <f>IF(N502="snížená",J502,0)</f>
        <v>0</v>
      </c>
      <c r="BG502" s="225">
        <f>IF(N502="zákl. přenesená",J502,0)</f>
        <v>0</v>
      </c>
      <c r="BH502" s="225">
        <f>IF(N502="sníž. přenesená",J502,0)</f>
        <v>0</v>
      </c>
      <c r="BI502" s="225">
        <f>IF(N502="nulová",J502,0)</f>
        <v>0</v>
      </c>
      <c r="BJ502" s="18" t="s">
        <v>80</v>
      </c>
      <c r="BK502" s="225">
        <f>ROUND(I502*H502,2)</f>
        <v>0</v>
      </c>
      <c r="BL502" s="18" t="s">
        <v>1925</v>
      </c>
      <c r="BM502" s="224" t="s">
        <v>1926</v>
      </c>
    </row>
    <row r="503" s="2" customFormat="1" ht="33" customHeight="1">
      <c r="A503" s="39"/>
      <c r="B503" s="40"/>
      <c r="C503" s="213" t="s">
        <v>1927</v>
      </c>
      <c r="D503" s="213" t="s">
        <v>247</v>
      </c>
      <c r="E503" s="214" t="s">
        <v>1928</v>
      </c>
      <c r="F503" s="215" t="s">
        <v>1929</v>
      </c>
      <c r="G503" s="216" t="s">
        <v>258</v>
      </c>
      <c r="H503" s="217">
        <v>1</v>
      </c>
      <c r="I503" s="218"/>
      <c r="J503" s="219">
        <f>ROUND(I503*H503,2)</f>
        <v>0</v>
      </c>
      <c r="K503" s="215" t="s">
        <v>359</v>
      </c>
      <c r="L503" s="45"/>
      <c r="M503" s="220" t="s">
        <v>19</v>
      </c>
      <c r="N503" s="221" t="s">
        <v>44</v>
      </c>
      <c r="O503" s="85"/>
      <c r="P503" s="222">
        <f>O503*H503</f>
        <v>0</v>
      </c>
      <c r="Q503" s="222">
        <v>0</v>
      </c>
      <c r="R503" s="222">
        <f>Q503*H503</f>
        <v>0</v>
      </c>
      <c r="S503" s="222">
        <v>0</v>
      </c>
      <c r="T503" s="223">
        <f>S503*H503</f>
        <v>0</v>
      </c>
      <c r="U503" s="39"/>
      <c r="V503" s="39"/>
      <c r="W503" s="39"/>
      <c r="X503" s="39"/>
      <c r="Y503" s="39"/>
      <c r="Z503" s="39"/>
      <c r="AA503" s="39"/>
      <c r="AB503" s="39"/>
      <c r="AC503" s="39"/>
      <c r="AD503" s="39"/>
      <c r="AE503" s="39"/>
      <c r="AR503" s="224" t="s">
        <v>1925</v>
      </c>
      <c r="AT503" s="224" t="s">
        <v>247</v>
      </c>
      <c r="AU503" s="224" t="s">
        <v>80</v>
      </c>
      <c r="AY503" s="18" t="s">
        <v>244</v>
      </c>
      <c r="BE503" s="225">
        <f>IF(N503="základní",J503,0)</f>
        <v>0</v>
      </c>
      <c r="BF503" s="225">
        <f>IF(N503="snížená",J503,0)</f>
        <v>0</v>
      </c>
      <c r="BG503" s="225">
        <f>IF(N503="zákl. přenesená",J503,0)</f>
        <v>0</v>
      </c>
      <c r="BH503" s="225">
        <f>IF(N503="sníž. přenesená",J503,0)</f>
        <v>0</v>
      </c>
      <c r="BI503" s="225">
        <f>IF(N503="nulová",J503,0)</f>
        <v>0</v>
      </c>
      <c r="BJ503" s="18" t="s">
        <v>80</v>
      </c>
      <c r="BK503" s="225">
        <f>ROUND(I503*H503,2)</f>
        <v>0</v>
      </c>
      <c r="BL503" s="18" t="s">
        <v>1925</v>
      </c>
      <c r="BM503" s="224" t="s">
        <v>1930</v>
      </c>
    </row>
    <row r="504" s="2" customFormat="1" ht="33" customHeight="1">
      <c r="A504" s="39"/>
      <c r="B504" s="40"/>
      <c r="C504" s="213" t="s">
        <v>1931</v>
      </c>
      <c r="D504" s="213" t="s">
        <v>247</v>
      </c>
      <c r="E504" s="214" t="s">
        <v>1932</v>
      </c>
      <c r="F504" s="215" t="s">
        <v>1933</v>
      </c>
      <c r="G504" s="216" t="s">
        <v>258</v>
      </c>
      <c r="H504" s="217">
        <v>1</v>
      </c>
      <c r="I504" s="218"/>
      <c r="J504" s="219">
        <f>ROUND(I504*H504,2)</f>
        <v>0</v>
      </c>
      <c r="K504" s="215" t="s">
        <v>359</v>
      </c>
      <c r="L504" s="45"/>
      <c r="M504" s="220" t="s">
        <v>19</v>
      </c>
      <c r="N504" s="221" t="s">
        <v>44</v>
      </c>
      <c r="O504" s="85"/>
      <c r="P504" s="222">
        <f>O504*H504</f>
        <v>0</v>
      </c>
      <c r="Q504" s="222">
        <v>0</v>
      </c>
      <c r="R504" s="222">
        <f>Q504*H504</f>
        <v>0</v>
      </c>
      <c r="S504" s="222">
        <v>0</v>
      </c>
      <c r="T504" s="223">
        <f>S504*H504</f>
        <v>0</v>
      </c>
      <c r="U504" s="39"/>
      <c r="V504" s="39"/>
      <c r="W504" s="39"/>
      <c r="X504" s="39"/>
      <c r="Y504" s="39"/>
      <c r="Z504" s="39"/>
      <c r="AA504" s="39"/>
      <c r="AB504" s="39"/>
      <c r="AC504" s="39"/>
      <c r="AD504" s="39"/>
      <c r="AE504" s="39"/>
      <c r="AR504" s="224" t="s">
        <v>1925</v>
      </c>
      <c r="AT504" s="224" t="s">
        <v>247</v>
      </c>
      <c r="AU504" s="224" t="s">
        <v>80</v>
      </c>
      <c r="AY504" s="18" t="s">
        <v>244</v>
      </c>
      <c r="BE504" s="225">
        <f>IF(N504="základní",J504,0)</f>
        <v>0</v>
      </c>
      <c r="BF504" s="225">
        <f>IF(N504="snížená",J504,0)</f>
        <v>0</v>
      </c>
      <c r="BG504" s="225">
        <f>IF(N504="zákl. přenesená",J504,0)</f>
        <v>0</v>
      </c>
      <c r="BH504" s="225">
        <f>IF(N504="sníž. přenesená",J504,0)</f>
        <v>0</v>
      </c>
      <c r="BI504" s="225">
        <f>IF(N504="nulová",J504,0)</f>
        <v>0</v>
      </c>
      <c r="BJ504" s="18" t="s">
        <v>80</v>
      </c>
      <c r="BK504" s="225">
        <f>ROUND(I504*H504,2)</f>
        <v>0</v>
      </c>
      <c r="BL504" s="18" t="s">
        <v>1925</v>
      </c>
      <c r="BM504" s="224" t="s">
        <v>1934</v>
      </c>
    </row>
    <row r="505" s="2" customFormat="1" ht="55.5" customHeight="1">
      <c r="A505" s="39"/>
      <c r="B505" s="40"/>
      <c r="C505" s="213" t="s">
        <v>1935</v>
      </c>
      <c r="D505" s="213" t="s">
        <v>247</v>
      </c>
      <c r="E505" s="214" t="s">
        <v>575</v>
      </c>
      <c r="F505" s="215" t="s">
        <v>576</v>
      </c>
      <c r="G505" s="216" t="s">
        <v>258</v>
      </c>
      <c r="H505" s="217">
        <v>1</v>
      </c>
      <c r="I505" s="218"/>
      <c r="J505" s="219">
        <f>ROUND(I505*H505,2)</f>
        <v>0</v>
      </c>
      <c r="K505" s="215" t="s">
        <v>359</v>
      </c>
      <c r="L505" s="45"/>
      <c r="M505" s="220" t="s">
        <v>19</v>
      </c>
      <c r="N505" s="221" t="s">
        <v>44</v>
      </c>
      <c r="O505" s="85"/>
      <c r="P505" s="222">
        <f>O505*H505</f>
        <v>0</v>
      </c>
      <c r="Q505" s="222">
        <v>0</v>
      </c>
      <c r="R505" s="222">
        <f>Q505*H505</f>
        <v>0</v>
      </c>
      <c r="S505" s="222">
        <v>0</v>
      </c>
      <c r="T505" s="223">
        <f>S505*H505</f>
        <v>0</v>
      </c>
      <c r="U505" s="39"/>
      <c r="V505" s="39"/>
      <c r="W505" s="39"/>
      <c r="X505" s="39"/>
      <c r="Y505" s="39"/>
      <c r="Z505" s="39"/>
      <c r="AA505" s="39"/>
      <c r="AB505" s="39"/>
      <c r="AC505" s="39"/>
      <c r="AD505" s="39"/>
      <c r="AE505" s="39"/>
      <c r="AR505" s="224" t="s">
        <v>391</v>
      </c>
      <c r="AT505" s="224" t="s">
        <v>247</v>
      </c>
      <c r="AU505" s="224" t="s">
        <v>80</v>
      </c>
      <c r="AY505" s="18" t="s">
        <v>244</v>
      </c>
      <c r="BE505" s="225">
        <f>IF(N505="základní",J505,0)</f>
        <v>0</v>
      </c>
      <c r="BF505" s="225">
        <f>IF(N505="snížená",J505,0)</f>
        <v>0</v>
      </c>
      <c r="BG505" s="225">
        <f>IF(N505="zákl. přenesená",J505,0)</f>
        <v>0</v>
      </c>
      <c r="BH505" s="225">
        <f>IF(N505="sníž. přenesená",J505,0)</f>
        <v>0</v>
      </c>
      <c r="BI505" s="225">
        <f>IF(N505="nulová",J505,0)</f>
        <v>0</v>
      </c>
      <c r="BJ505" s="18" t="s">
        <v>80</v>
      </c>
      <c r="BK505" s="225">
        <f>ROUND(I505*H505,2)</f>
        <v>0</v>
      </c>
      <c r="BL505" s="18" t="s">
        <v>391</v>
      </c>
      <c r="BM505" s="224" t="s">
        <v>1936</v>
      </c>
    </row>
    <row r="506" s="2" customFormat="1" ht="21.75" customHeight="1">
      <c r="A506" s="39"/>
      <c r="B506" s="40"/>
      <c r="C506" s="213" t="s">
        <v>1937</v>
      </c>
      <c r="D506" s="213" t="s">
        <v>247</v>
      </c>
      <c r="E506" s="214" t="s">
        <v>579</v>
      </c>
      <c r="F506" s="215" t="s">
        <v>580</v>
      </c>
      <c r="G506" s="216" t="s">
        <v>258</v>
      </c>
      <c r="H506" s="217">
        <v>108</v>
      </c>
      <c r="I506" s="218"/>
      <c r="J506" s="219">
        <f>ROUND(I506*H506,2)</f>
        <v>0</v>
      </c>
      <c r="K506" s="215" t="s">
        <v>359</v>
      </c>
      <c r="L506" s="45"/>
      <c r="M506" s="220" t="s">
        <v>19</v>
      </c>
      <c r="N506" s="221" t="s">
        <v>44</v>
      </c>
      <c r="O506" s="85"/>
      <c r="P506" s="222">
        <f>O506*H506</f>
        <v>0</v>
      </c>
      <c r="Q506" s="222">
        <v>0</v>
      </c>
      <c r="R506" s="222">
        <f>Q506*H506</f>
        <v>0</v>
      </c>
      <c r="S506" s="222">
        <v>0</v>
      </c>
      <c r="T506" s="223">
        <f>S506*H506</f>
        <v>0</v>
      </c>
      <c r="U506" s="39"/>
      <c r="V506" s="39"/>
      <c r="W506" s="39"/>
      <c r="X506" s="39"/>
      <c r="Y506" s="39"/>
      <c r="Z506" s="39"/>
      <c r="AA506" s="39"/>
      <c r="AB506" s="39"/>
      <c r="AC506" s="39"/>
      <c r="AD506" s="39"/>
      <c r="AE506" s="39"/>
      <c r="AR506" s="224" t="s">
        <v>391</v>
      </c>
      <c r="AT506" s="224" t="s">
        <v>247</v>
      </c>
      <c r="AU506" s="224" t="s">
        <v>80</v>
      </c>
      <c r="AY506" s="18" t="s">
        <v>244</v>
      </c>
      <c r="BE506" s="225">
        <f>IF(N506="základní",J506,0)</f>
        <v>0</v>
      </c>
      <c r="BF506" s="225">
        <f>IF(N506="snížená",J506,0)</f>
        <v>0</v>
      </c>
      <c r="BG506" s="225">
        <f>IF(N506="zákl. přenesená",J506,0)</f>
        <v>0</v>
      </c>
      <c r="BH506" s="225">
        <f>IF(N506="sníž. přenesená",J506,0)</f>
        <v>0</v>
      </c>
      <c r="BI506" s="225">
        <f>IF(N506="nulová",J506,0)</f>
        <v>0</v>
      </c>
      <c r="BJ506" s="18" t="s">
        <v>80</v>
      </c>
      <c r="BK506" s="225">
        <f>ROUND(I506*H506,2)</f>
        <v>0</v>
      </c>
      <c r="BL506" s="18" t="s">
        <v>391</v>
      </c>
      <c r="BM506" s="224" t="s">
        <v>1938</v>
      </c>
    </row>
    <row r="507" s="2" customFormat="1" ht="24.15" customHeight="1">
      <c r="A507" s="39"/>
      <c r="B507" s="40"/>
      <c r="C507" s="213" t="s">
        <v>1939</v>
      </c>
      <c r="D507" s="213" t="s">
        <v>247</v>
      </c>
      <c r="E507" s="214" t="s">
        <v>1940</v>
      </c>
      <c r="F507" s="215" t="s">
        <v>1941</v>
      </c>
      <c r="G507" s="216" t="s">
        <v>258</v>
      </c>
      <c r="H507" s="217">
        <v>1</v>
      </c>
      <c r="I507" s="218"/>
      <c r="J507" s="219">
        <f>ROUND(I507*H507,2)</f>
        <v>0</v>
      </c>
      <c r="K507" s="215" t="s">
        <v>359</v>
      </c>
      <c r="L507" s="45"/>
      <c r="M507" s="220" t="s">
        <v>19</v>
      </c>
      <c r="N507" s="221" t="s">
        <v>44</v>
      </c>
      <c r="O507" s="85"/>
      <c r="P507" s="222">
        <f>O507*H507</f>
        <v>0</v>
      </c>
      <c r="Q507" s="222">
        <v>0</v>
      </c>
      <c r="R507" s="222">
        <f>Q507*H507</f>
        <v>0</v>
      </c>
      <c r="S507" s="222">
        <v>0</v>
      </c>
      <c r="T507" s="223">
        <f>S507*H507</f>
        <v>0</v>
      </c>
      <c r="U507" s="39"/>
      <c r="V507" s="39"/>
      <c r="W507" s="39"/>
      <c r="X507" s="39"/>
      <c r="Y507" s="39"/>
      <c r="Z507" s="39"/>
      <c r="AA507" s="39"/>
      <c r="AB507" s="39"/>
      <c r="AC507" s="39"/>
      <c r="AD507" s="39"/>
      <c r="AE507" s="39"/>
      <c r="AR507" s="224" t="s">
        <v>391</v>
      </c>
      <c r="AT507" s="224" t="s">
        <v>247</v>
      </c>
      <c r="AU507" s="224" t="s">
        <v>80</v>
      </c>
      <c r="AY507" s="18" t="s">
        <v>244</v>
      </c>
      <c r="BE507" s="225">
        <f>IF(N507="základní",J507,0)</f>
        <v>0</v>
      </c>
      <c r="BF507" s="225">
        <f>IF(N507="snížená",J507,0)</f>
        <v>0</v>
      </c>
      <c r="BG507" s="225">
        <f>IF(N507="zákl. přenesená",J507,0)</f>
        <v>0</v>
      </c>
      <c r="BH507" s="225">
        <f>IF(N507="sníž. přenesená",J507,0)</f>
        <v>0</v>
      </c>
      <c r="BI507" s="225">
        <f>IF(N507="nulová",J507,0)</f>
        <v>0</v>
      </c>
      <c r="BJ507" s="18" t="s">
        <v>80</v>
      </c>
      <c r="BK507" s="225">
        <f>ROUND(I507*H507,2)</f>
        <v>0</v>
      </c>
      <c r="BL507" s="18" t="s">
        <v>391</v>
      </c>
      <c r="BM507" s="224" t="s">
        <v>1942</v>
      </c>
    </row>
    <row r="508" s="2" customFormat="1" ht="33" customHeight="1">
      <c r="A508" s="39"/>
      <c r="B508" s="40"/>
      <c r="C508" s="213" t="s">
        <v>1943</v>
      </c>
      <c r="D508" s="213" t="s">
        <v>247</v>
      </c>
      <c r="E508" s="214" t="s">
        <v>603</v>
      </c>
      <c r="F508" s="215" t="s">
        <v>604</v>
      </c>
      <c r="G508" s="216" t="s">
        <v>258</v>
      </c>
      <c r="H508" s="217">
        <v>30</v>
      </c>
      <c r="I508" s="218"/>
      <c r="J508" s="219">
        <f>ROUND(I508*H508,2)</f>
        <v>0</v>
      </c>
      <c r="K508" s="215" t="s">
        <v>359</v>
      </c>
      <c r="L508" s="45"/>
      <c r="M508" s="220" t="s">
        <v>19</v>
      </c>
      <c r="N508" s="221" t="s">
        <v>44</v>
      </c>
      <c r="O508" s="85"/>
      <c r="P508" s="222">
        <f>O508*H508</f>
        <v>0</v>
      </c>
      <c r="Q508" s="222">
        <v>0</v>
      </c>
      <c r="R508" s="222">
        <f>Q508*H508</f>
        <v>0</v>
      </c>
      <c r="S508" s="222">
        <v>0</v>
      </c>
      <c r="T508" s="223">
        <f>S508*H508</f>
        <v>0</v>
      </c>
      <c r="U508" s="39"/>
      <c r="V508" s="39"/>
      <c r="W508" s="39"/>
      <c r="X508" s="39"/>
      <c r="Y508" s="39"/>
      <c r="Z508" s="39"/>
      <c r="AA508" s="39"/>
      <c r="AB508" s="39"/>
      <c r="AC508" s="39"/>
      <c r="AD508" s="39"/>
      <c r="AE508" s="39"/>
      <c r="AR508" s="224" t="s">
        <v>391</v>
      </c>
      <c r="AT508" s="224" t="s">
        <v>247</v>
      </c>
      <c r="AU508" s="224" t="s">
        <v>80</v>
      </c>
      <c r="AY508" s="18" t="s">
        <v>244</v>
      </c>
      <c r="BE508" s="225">
        <f>IF(N508="základní",J508,0)</f>
        <v>0</v>
      </c>
      <c r="BF508" s="225">
        <f>IF(N508="snížená",J508,0)</f>
        <v>0</v>
      </c>
      <c r="BG508" s="225">
        <f>IF(N508="zákl. přenesená",J508,0)</f>
        <v>0</v>
      </c>
      <c r="BH508" s="225">
        <f>IF(N508="sníž. přenesená",J508,0)</f>
        <v>0</v>
      </c>
      <c r="BI508" s="225">
        <f>IF(N508="nulová",J508,0)</f>
        <v>0</v>
      </c>
      <c r="BJ508" s="18" t="s">
        <v>80</v>
      </c>
      <c r="BK508" s="225">
        <f>ROUND(I508*H508,2)</f>
        <v>0</v>
      </c>
      <c r="BL508" s="18" t="s">
        <v>391</v>
      </c>
      <c r="BM508" s="224" t="s">
        <v>1944</v>
      </c>
    </row>
    <row r="509" s="2" customFormat="1" ht="33" customHeight="1">
      <c r="A509" s="39"/>
      <c r="B509" s="40"/>
      <c r="C509" s="213" t="s">
        <v>1945</v>
      </c>
      <c r="D509" s="213" t="s">
        <v>247</v>
      </c>
      <c r="E509" s="214" t="s">
        <v>1946</v>
      </c>
      <c r="F509" s="215" t="s">
        <v>1947</v>
      </c>
      <c r="G509" s="216" t="s">
        <v>258</v>
      </c>
      <c r="H509" s="217">
        <v>11</v>
      </c>
      <c r="I509" s="218"/>
      <c r="J509" s="219">
        <f>ROUND(I509*H509,2)</f>
        <v>0</v>
      </c>
      <c r="K509" s="215" t="s">
        <v>359</v>
      </c>
      <c r="L509" s="45"/>
      <c r="M509" s="220" t="s">
        <v>19</v>
      </c>
      <c r="N509" s="221" t="s">
        <v>44</v>
      </c>
      <c r="O509" s="85"/>
      <c r="P509" s="222">
        <f>O509*H509</f>
        <v>0</v>
      </c>
      <c r="Q509" s="222">
        <v>0</v>
      </c>
      <c r="R509" s="222">
        <f>Q509*H509</f>
        <v>0</v>
      </c>
      <c r="S509" s="222">
        <v>0</v>
      </c>
      <c r="T509" s="223">
        <f>S509*H509</f>
        <v>0</v>
      </c>
      <c r="U509" s="39"/>
      <c r="V509" s="39"/>
      <c r="W509" s="39"/>
      <c r="X509" s="39"/>
      <c r="Y509" s="39"/>
      <c r="Z509" s="39"/>
      <c r="AA509" s="39"/>
      <c r="AB509" s="39"/>
      <c r="AC509" s="39"/>
      <c r="AD509" s="39"/>
      <c r="AE509" s="39"/>
      <c r="AR509" s="224" t="s">
        <v>391</v>
      </c>
      <c r="AT509" s="224" t="s">
        <v>247</v>
      </c>
      <c r="AU509" s="224" t="s">
        <v>80</v>
      </c>
      <c r="AY509" s="18" t="s">
        <v>244</v>
      </c>
      <c r="BE509" s="225">
        <f>IF(N509="základní",J509,0)</f>
        <v>0</v>
      </c>
      <c r="BF509" s="225">
        <f>IF(N509="snížená",J509,0)</f>
        <v>0</v>
      </c>
      <c r="BG509" s="225">
        <f>IF(N509="zákl. přenesená",J509,0)</f>
        <v>0</v>
      </c>
      <c r="BH509" s="225">
        <f>IF(N509="sníž. přenesená",J509,0)</f>
        <v>0</v>
      </c>
      <c r="BI509" s="225">
        <f>IF(N509="nulová",J509,0)</f>
        <v>0</v>
      </c>
      <c r="BJ509" s="18" t="s">
        <v>80</v>
      </c>
      <c r="BK509" s="225">
        <f>ROUND(I509*H509,2)</f>
        <v>0</v>
      </c>
      <c r="BL509" s="18" t="s">
        <v>391</v>
      </c>
      <c r="BM509" s="224" t="s">
        <v>1948</v>
      </c>
    </row>
    <row r="510" s="2" customFormat="1" ht="37.8" customHeight="1">
      <c r="A510" s="39"/>
      <c r="B510" s="40"/>
      <c r="C510" s="213" t="s">
        <v>1949</v>
      </c>
      <c r="D510" s="213" t="s">
        <v>247</v>
      </c>
      <c r="E510" s="214" t="s">
        <v>599</v>
      </c>
      <c r="F510" s="215" t="s">
        <v>600</v>
      </c>
      <c r="G510" s="216" t="s">
        <v>258</v>
      </c>
      <c r="H510" s="217">
        <v>30</v>
      </c>
      <c r="I510" s="218"/>
      <c r="J510" s="219">
        <f>ROUND(I510*H510,2)</f>
        <v>0</v>
      </c>
      <c r="K510" s="215" t="s">
        <v>359</v>
      </c>
      <c r="L510" s="45"/>
      <c r="M510" s="220" t="s">
        <v>19</v>
      </c>
      <c r="N510" s="221" t="s">
        <v>44</v>
      </c>
      <c r="O510" s="85"/>
      <c r="P510" s="222">
        <f>O510*H510</f>
        <v>0</v>
      </c>
      <c r="Q510" s="222">
        <v>0</v>
      </c>
      <c r="R510" s="222">
        <f>Q510*H510</f>
        <v>0</v>
      </c>
      <c r="S510" s="222">
        <v>0</v>
      </c>
      <c r="T510" s="223">
        <f>S510*H510</f>
        <v>0</v>
      </c>
      <c r="U510" s="39"/>
      <c r="V510" s="39"/>
      <c r="W510" s="39"/>
      <c r="X510" s="39"/>
      <c r="Y510" s="39"/>
      <c r="Z510" s="39"/>
      <c r="AA510" s="39"/>
      <c r="AB510" s="39"/>
      <c r="AC510" s="39"/>
      <c r="AD510" s="39"/>
      <c r="AE510" s="39"/>
      <c r="AR510" s="224" t="s">
        <v>391</v>
      </c>
      <c r="AT510" s="224" t="s">
        <v>247</v>
      </c>
      <c r="AU510" s="224" t="s">
        <v>80</v>
      </c>
      <c r="AY510" s="18" t="s">
        <v>244</v>
      </c>
      <c r="BE510" s="225">
        <f>IF(N510="základní",J510,0)</f>
        <v>0</v>
      </c>
      <c r="BF510" s="225">
        <f>IF(N510="snížená",J510,0)</f>
        <v>0</v>
      </c>
      <c r="BG510" s="225">
        <f>IF(N510="zákl. přenesená",J510,0)</f>
        <v>0</v>
      </c>
      <c r="BH510" s="225">
        <f>IF(N510="sníž. přenesená",J510,0)</f>
        <v>0</v>
      </c>
      <c r="BI510" s="225">
        <f>IF(N510="nulová",J510,0)</f>
        <v>0</v>
      </c>
      <c r="BJ510" s="18" t="s">
        <v>80</v>
      </c>
      <c r="BK510" s="225">
        <f>ROUND(I510*H510,2)</f>
        <v>0</v>
      </c>
      <c r="BL510" s="18" t="s">
        <v>391</v>
      </c>
      <c r="BM510" s="224" t="s">
        <v>1950</v>
      </c>
    </row>
    <row r="511" s="2" customFormat="1" ht="24.15" customHeight="1">
      <c r="A511" s="39"/>
      <c r="B511" s="40"/>
      <c r="C511" s="213" t="s">
        <v>1951</v>
      </c>
      <c r="D511" s="213" t="s">
        <v>247</v>
      </c>
      <c r="E511" s="214" t="s">
        <v>1952</v>
      </c>
      <c r="F511" s="215" t="s">
        <v>1953</v>
      </c>
      <c r="G511" s="216" t="s">
        <v>258</v>
      </c>
      <c r="H511" s="217">
        <v>2</v>
      </c>
      <c r="I511" s="218"/>
      <c r="J511" s="219">
        <f>ROUND(I511*H511,2)</f>
        <v>0</v>
      </c>
      <c r="K511" s="215" t="s">
        <v>359</v>
      </c>
      <c r="L511" s="45"/>
      <c r="M511" s="220" t="s">
        <v>19</v>
      </c>
      <c r="N511" s="221" t="s">
        <v>44</v>
      </c>
      <c r="O511" s="85"/>
      <c r="P511" s="222">
        <f>O511*H511</f>
        <v>0</v>
      </c>
      <c r="Q511" s="222">
        <v>0</v>
      </c>
      <c r="R511" s="222">
        <f>Q511*H511</f>
        <v>0</v>
      </c>
      <c r="S511" s="222">
        <v>0</v>
      </c>
      <c r="T511" s="223">
        <f>S511*H511</f>
        <v>0</v>
      </c>
      <c r="U511" s="39"/>
      <c r="V511" s="39"/>
      <c r="W511" s="39"/>
      <c r="X511" s="39"/>
      <c r="Y511" s="39"/>
      <c r="Z511" s="39"/>
      <c r="AA511" s="39"/>
      <c r="AB511" s="39"/>
      <c r="AC511" s="39"/>
      <c r="AD511" s="39"/>
      <c r="AE511" s="39"/>
      <c r="AR511" s="224" t="s">
        <v>391</v>
      </c>
      <c r="AT511" s="224" t="s">
        <v>247</v>
      </c>
      <c r="AU511" s="224" t="s">
        <v>80</v>
      </c>
      <c r="AY511" s="18" t="s">
        <v>244</v>
      </c>
      <c r="BE511" s="225">
        <f>IF(N511="základní",J511,0)</f>
        <v>0</v>
      </c>
      <c r="BF511" s="225">
        <f>IF(N511="snížená",J511,0)</f>
        <v>0</v>
      </c>
      <c r="BG511" s="225">
        <f>IF(N511="zákl. přenesená",J511,0)</f>
        <v>0</v>
      </c>
      <c r="BH511" s="225">
        <f>IF(N511="sníž. přenesená",J511,0)</f>
        <v>0</v>
      </c>
      <c r="BI511" s="225">
        <f>IF(N511="nulová",J511,0)</f>
        <v>0</v>
      </c>
      <c r="BJ511" s="18" t="s">
        <v>80</v>
      </c>
      <c r="BK511" s="225">
        <f>ROUND(I511*H511,2)</f>
        <v>0</v>
      </c>
      <c r="BL511" s="18" t="s">
        <v>391</v>
      </c>
      <c r="BM511" s="224" t="s">
        <v>1954</v>
      </c>
    </row>
    <row r="512" s="2" customFormat="1" ht="24.15" customHeight="1">
      <c r="A512" s="39"/>
      <c r="B512" s="40"/>
      <c r="C512" s="213" t="s">
        <v>1955</v>
      </c>
      <c r="D512" s="213" t="s">
        <v>247</v>
      </c>
      <c r="E512" s="214" t="s">
        <v>1956</v>
      </c>
      <c r="F512" s="215" t="s">
        <v>1957</v>
      </c>
      <c r="G512" s="216" t="s">
        <v>258</v>
      </c>
      <c r="H512" s="217">
        <v>2</v>
      </c>
      <c r="I512" s="218"/>
      <c r="J512" s="219">
        <f>ROUND(I512*H512,2)</f>
        <v>0</v>
      </c>
      <c r="K512" s="215" t="s">
        <v>359</v>
      </c>
      <c r="L512" s="45"/>
      <c r="M512" s="220" t="s">
        <v>19</v>
      </c>
      <c r="N512" s="221" t="s">
        <v>44</v>
      </c>
      <c r="O512" s="85"/>
      <c r="P512" s="222">
        <f>O512*H512</f>
        <v>0</v>
      </c>
      <c r="Q512" s="222">
        <v>0</v>
      </c>
      <c r="R512" s="222">
        <f>Q512*H512</f>
        <v>0</v>
      </c>
      <c r="S512" s="222">
        <v>0</v>
      </c>
      <c r="T512" s="223">
        <f>S512*H512</f>
        <v>0</v>
      </c>
      <c r="U512" s="39"/>
      <c r="V512" s="39"/>
      <c r="W512" s="39"/>
      <c r="X512" s="39"/>
      <c r="Y512" s="39"/>
      <c r="Z512" s="39"/>
      <c r="AA512" s="39"/>
      <c r="AB512" s="39"/>
      <c r="AC512" s="39"/>
      <c r="AD512" s="39"/>
      <c r="AE512" s="39"/>
      <c r="AR512" s="224" t="s">
        <v>391</v>
      </c>
      <c r="AT512" s="224" t="s">
        <v>247</v>
      </c>
      <c r="AU512" s="224" t="s">
        <v>80</v>
      </c>
      <c r="AY512" s="18" t="s">
        <v>244</v>
      </c>
      <c r="BE512" s="225">
        <f>IF(N512="základní",J512,0)</f>
        <v>0</v>
      </c>
      <c r="BF512" s="225">
        <f>IF(N512="snížená",J512,0)</f>
        <v>0</v>
      </c>
      <c r="BG512" s="225">
        <f>IF(N512="zákl. přenesená",J512,0)</f>
        <v>0</v>
      </c>
      <c r="BH512" s="225">
        <f>IF(N512="sníž. přenesená",J512,0)</f>
        <v>0</v>
      </c>
      <c r="BI512" s="225">
        <f>IF(N512="nulová",J512,0)</f>
        <v>0</v>
      </c>
      <c r="BJ512" s="18" t="s">
        <v>80</v>
      </c>
      <c r="BK512" s="225">
        <f>ROUND(I512*H512,2)</f>
        <v>0</v>
      </c>
      <c r="BL512" s="18" t="s">
        <v>391</v>
      </c>
      <c r="BM512" s="224" t="s">
        <v>1958</v>
      </c>
    </row>
    <row r="513" s="2" customFormat="1" ht="66.75" customHeight="1">
      <c r="A513" s="39"/>
      <c r="B513" s="40"/>
      <c r="C513" s="213" t="s">
        <v>1959</v>
      </c>
      <c r="D513" s="213" t="s">
        <v>247</v>
      </c>
      <c r="E513" s="214" t="s">
        <v>583</v>
      </c>
      <c r="F513" s="215" t="s">
        <v>584</v>
      </c>
      <c r="G513" s="216" t="s">
        <v>258</v>
      </c>
      <c r="H513" s="217">
        <v>51</v>
      </c>
      <c r="I513" s="218"/>
      <c r="J513" s="219">
        <f>ROUND(I513*H513,2)</f>
        <v>0</v>
      </c>
      <c r="K513" s="215" t="s">
        <v>359</v>
      </c>
      <c r="L513" s="45"/>
      <c r="M513" s="220" t="s">
        <v>19</v>
      </c>
      <c r="N513" s="221" t="s">
        <v>44</v>
      </c>
      <c r="O513" s="85"/>
      <c r="P513" s="222">
        <f>O513*H513</f>
        <v>0</v>
      </c>
      <c r="Q513" s="222">
        <v>0</v>
      </c>
      <c r="R513" s="222">
        <f>Q513*H513</f>
        <v>0</v>
      </c>
      <c r="S513" s="222">
        <v>0</v>
      </c>
      <c r="T513" s="223">
        <f>S513*H513</f>
        <v>0</v>
      </c>
      <c r="U513" s="39"/>
      <c r="V513" s="39"/>
      <c r="W513" s="39"/>
      <c r="X513" s="39"/>
      <c r="Y513" s="39"/>
      <c r="Z513" s="39"/>
      <c r="AA513" s="39"/>
      <c r="AB513" s="39"/>
      <c r="AC513" s="39"/>
      <c r="AD513" s="39"/>
      <c r="AE513" s="39"/>
      <c r="AR513" s="224" t="s">
        <v>391</v>
      </c>
      <c r="AT513" s="224" t="s">
        <v>247</v>
      </c>
      <c r="AU513" s="224" t="s">
        <v>80</v>
      </c>
      <c r="AY513" s="18" t="s">
        <v>244</v>
      </c>
      <c r="BE513" s="225">
        <f>IF(N513="základní",J513,0)</f>
        <v>0</v>
      </c>
      <c r="BF513" s="225">
        <f>IF(N513="snížená",J513,0)</f>
        <v>0</v>
      </c>
      <c r="BG513" s="225">
        <f>IF(N513="zákl. přenesená",J513,0)</f>
        <v>0</v>
      </c>
      <c r="BH513" s="225">
        <f>IF(N513="sníž. přenesená",J513,0)</f>
        <v>0</v>
      </c>
      <c r="BI513" s="225">
        <f>IF(N513="nulová",J513,0)</f>
        <v>0</v>
      </c>
      <c r="BJ513" s="18" t="s">
        <v>80</v>
      </c>
      <c r="BK513" s="225">
        <f>ROUND(I513*H513,2)</f>
        <v>0</v>
      </c>
      <c r="BL513" s="18" t="s">
        <v>391</v>
      </c>
      <c r="BM513" s="224" t="s">
        <v>1960</v>
      </c>
    </row>
    <row r="514" s="2" customFormat="1" ht="16.5" customHeight="1">
      <c r="A514" s="39"/>
      <c r="B514" s="40"/>
      <c r="C514" s="213" t="s">
        <v>1961</v>
      </c>
      <c r="D514" s="213" t="s">
        <v>247</v>
      </c>
      <c r="E514" s="214" t="s">
        <v>1962</v>
      </c>
      <c r="F514" s="215" t="s">
        <v>1963</v>
      </c>
      <c r="G514" s="216" t="s">
        <v>258</v>
      </c>
      <c r="H514" s="217">
        <v>1</v>
      </c>
      <c r="I514" s="218"/>
      <c r="J514" s="219">
        <f>ROUND(I514*H514,2)</f>
        <v>0</v>
      </c>
      <c r="K514" s="215" t="s">
        <v>359</v>
      </c>
      <c r="L514" s="45"/>
      <c r="M514" s="220" t="s">
        <v>19</v>
      </c>
      <c r="N514" s="221" t="s">
        <v>44</v>
      </c>
      <c r="O514" s="85"/>
      <c r="P514" s="222">
        <f>O514*H514</f>
        <v>0</v>
      </c>
      <c r="Q514" s="222">
        <v>0</v>
      </c>
      <c r="R514" s="222">
        <f>Q514*H514</f>
        <v>0</v>
      </c>
      <c r="S514" s="222">
        <v>0</v>
      </c>
      <c r="T514" s="223">
        <f>S514*H514</f>
        <v>0</v>
      </c>
      <c r="U514" s="39"/>
      <c r="V514" s="39"/>
      <c r="W514" s="39"/>
      <c r="X514" s="39"/>
      <c r="Y514" s="39"/>
      <c r="Z514" s="39"/>
      <c r="AA514" s="39"/>
      <c r="AB514" s="39"/>
      <c r="AC514" s="39"/>
      <c r="AD514" s="39"/>
      <c r="AE514" s="39"/>
      <c r="AR514" s="224" t="s">
        <v>391</v>
      </c>
      <c r="AT514" s="224" t="s">
        <v>247</v>
      </c>
      <c r="AU514" s="224" t="s">
        <v>80</v>
      </c>
      <c r="AY514" s="18" t="s">
        <v>244</v>
      </c>
      <c r="BE514" s="225">
        <f>IF(N514="základní",J514,0)</f>
        <v>0</v>
      </c>
      <c r="BF514" s="225">
        <f>IF(N514="snížená",J514,0)</f>
        <v>0</v>
      </c>
      <c r="BG514" s="225">
        <f>IF(N514="zákl. přenesená",J514,0)</f>
        <v>0</v>
      </c>
      <c r="BH514" s="225">
        <f>IF(N514="sníž. přenesená",J514,0)</f>
        <v>0</v>
      </c>
      <c r="BI514" s="225">
        <f>IF(N514="nulová",J514,0)</f>
        <v>0</v>
      </c>
      <c r="BJ514" s="18" t="s">
        <v>80</v>
      </c>
      <c r="BK514" s="225">
        <f>ROUND(I514*H514,2)</f>
        <v>0</v>
      </c>
      <c r="BL514" s="18" t="s">
        <v>391</v>
      </c>
      <c r="BM514" s="224" t="s">
        <v>1964</v>
      </c>
    </row>
    <row r="515" s="2" customFormat="1" ht="16.5" customHeight="1">
      <c r="A515" s="39"/>
      <c r="B515" s="40"/>
      <c r="C515" s="213" t="s">
        <v>1965</v>
      </c>
      <c r="D515" s="213" t="s">
        <v>247</v>
      </c>
      <c r="E515" s="214" t="s">
        <v>1966</v>
      </c>
      <c r="F515" s="215" t="s">
        <v>1967</v>
      </c>
      <c r="G515" s="216" t="s">
        <v>258</v>
      </c>
      <c r="H515" s="217">
        <v>1</v>
      </c>
      <c r="I515" s="218"/>
      <c r="J515" s="219">
        <f>ROUND(I515*H515,2)</f>
        <v>0</v>
      </c>
      <c r="K515" s="215" t="s">
        <v>359</v>
      </c>
      <c r="L515" s="45"/>
      <c r="M515" s="220" t="s">
        <v>19</v>
      </c>
      <c r="N515" s="221" t="s">
        <v>44</v>
      </c>
      <c r="O515" s="85"/>
      <c r="P515" s="222">
        <f>O515*H515</f>
        <v>0</v>
      </c>
      <c r="Q515" s="222">
        <v>0</v>
      </c>
      <c r="R515" s="222">
        <f>Q515*H515</f>
        <v>0</v>
      </c>
      <c r="S515" s="222">
        <v>0</v>
      </c>
      <c r="T515" s="223">
        <f>S515*H515</f>
        <v>0</v>
      </c>
      <c r="U515" s="39"/>
      <c r="V515" s="39"/>
      <c r="W515" s="39"/>
      <c r="X515" s="39"/>
      <c r="Y515" s="39"/>
      <c r="Z515" s="39"/>
      <c r="AA515" s="39"/>
      <c r="AB515" s="39"/>
      <c r="AC515" s="39"/>
      <c r="AD515" s="39"/>
      <c r="AE515" s="39"/>
      <c r="AR515" s="224" t="s">
        <v>391</v>
      </c>
      <c r="AT515" s="224" t="s">
        <v>247</v>
      </c>
      <c r="AU515" s="224" t="s">
        <v>80</v>
      </c>
      <c r="AY515" s="18" t="s">
        <v>244</v>
      </c>
      <c r="BE515" s="225">
        <f>IF(N515="základní",J515,0)</f>
        <v>0</v>
      </c>
      <c r="BF515" s="225">
        <f>IF(N515="snížená",J515,0)</f>
        <v>0</v>
      </c>
      <c r="BG515" s="225">
        <f>IF(N515="zákl. přenesená",J515,0)</f>
        <v>0</v>
      </c>
      <c r="BH515" s="225">
        <f>IF(N515="sníž. přenesená",J515,0)</f>
        <v>0</v>
      </c>
      <c r="BI515" s="225">
        <f>IF(N515="nulová",J515,0)</f>
        <v>0</v>
      </c>
      <c r="BJ515" s="18" t="s">
        <v>80</v>
      </c>
      <c r="BK515" s="225">
        <f>ROUND(I515*H515,2)</f>
        <v>0</v>
      </c>
      <c r="BL515" s="18" t="s">
        <v>391</v>
      </c>
      <c r="BM515" s="224" t="s">
        <v>1968</v>
      </c>
    </row>
    <row r="516" s="2" customFormat="1" ht="24.15" customHeight="1">
      <c r="A516" s="39"/>
      <c r="B516" s="40"/>
      <c r="C516" s="213" t="s">
        <v>1969</v>
      </c>
      <c r="D516" s="213" t="s">
        <v>247</v>
      </c>
      <c r="E516" s="214" t="s">
        <v>587</v>
      </c>
      <c r="F516" s="215" t="s">
        <v>588</v>
      </c>
      <c r="G516" s="216" t="s">
        <v>258</v>
      </c>
      <c r="H516" s="217">
        <v>51</v>
      </c>
      <c r="I516" s="218"/>
      <c r="J516" s="219">
        <f>ROUND(I516*H516,2)</f>
        <v>0</v>
      </c>
      <c r="K516" s="215" t="s">
        <v>359</v>
      </c>
      <c r="L516" s="45"/>
      <c r="M516" s="220" t="s">
        <v>19</v>
      </c>
      <c r="N516" s="221" t="s">
        <v>44</v>
      </c>
      <c r="O516" s="85"/>
      <c r="P516" s="222">
        <f>O516*H516</f>
        <v>0</v>
      </c>
      <c r="Q516" s="222">
        <v>0</v>
      </c>
      <c r="R516" s="222">
        <f>Q516*H516</f>
        <v>0</v>
      </c>
      <c r="S516" s="222">
        <v>0</v>
      </c>
      <c r="T516" s="223">
        <f>S516*H516</f>
        <v>0</v>
      </c>
      <c r="U516" s="39"/>
      <c r="V516" s="39"/>
      <c r="W516" s="39"/>
      <c r="X516" s="39"/>
      <c r="Y516" s="39"/>
      <c r="Z516" s="39"/>
      <c r="AA516" s="39"/>
      <c r="AB516" s="39"/>
      <c r="AC516" s="39"/>
      <c r="AD516" s="39"/>
      <c r="AE516" s="39"/>
      <c r="AR516" s="224" t="s">
        <v>391</v>
      </c>
      <c r="AT516" s="224" t="s">
        <v>247</v>
      </c>
      <c r="AU516" s="224" t="s">
        <v>80</v>
      </c>
      <c r="AY516" s="18" t="s">
        <v>244</v>
      </c>
      <c r="BE516" s="225">
        <f>IF(N516="základní",J516,0)</f>
        <v>0</v>
      </c>
      <c r="BF516" s="225">
        <f>IF(N516="snížená",J516,0)</f>
        <v>0</v>
      </c>
      <c r="BG516" s="225">
        <f>IF(N516="zákl. přenesená",J516,0)</f>
        <v>0</v>
      </c>
      <c r="BH516" s="225">
        <f>IF(N516="sníž. přenesená",J516,0)</f>
        <v>0</v>
      </c>
      <c r="BI516" s="225">
        <f>IF(N516="nulová",J516,0)</f>
        <v>0</v>
      </c>
      <c r="BJ516" s="18" t="s">
        <v>80</v>
      </c>
      <c r="BK516" s="225">
        <f>ROUND(I516*H516,2)</f>
        <v>0</v>
      </c>
      <c r="BL516" s="18" t="s">
        <v>391</v>
      </c>
      <c r="BM516" s="224" t="s">
        <v>1970</v>
      </c>
    </row>
    <row r="517" s="2" customFormat="1" ht="24.15" customHeight="1">
      <c r="A517" s="39"/>
      <c r="B517" s="40"/>
      <c r="C517" s="213" t="s">
        <v>1971</v>
      </c>
      <c r="D517" s="213" t="s">
        <v>247</v>
      </c>
      <c r="E517" s="214" t="s">
        <v>1972</v>
      </c>
      <c r="F517" s="215" t="s">
        <v>1973</v>
      </c>
      <c r="G517" s="216" t="s">
        <v>258</v>
      </c>
      <c r="H517" s="217">
        <v>1</v>
      </c>
      <c r="I517" s="218"/>
      <c r="J517" s="219">
        <f>ROUND(I517*H517,2)</f>
        <v>0</v>
      </c>
      <c r="K517" s="215" t="s">
        <v>359</v>
      </c>
      <c r="L517" s="45"/>
      <c r="M517" s="220" t="s">
        <v>19</v>
      </c>
      <c r="N517" s="221" t="s">
        <v>44</v>
      </c>
      <c r="O517" s="85"/>
      <c r="P517" s="222">
        <f>O517*H517</f>
        <v>0</v>
      </c>
      <c r="Q517" s="222">
        <v>0</v>
      </c>
      <c r="R517" s="222">
        <f>Q517*H517</f>
        <v>0</v>
      </c>
      <c r="S517" s="222">
        <v>0</v>
      </c>
      <c r="T517" s="223">
        <f>S517*H517</f>
        <v>0</v>
      </c>
      <c r="U517" s="39"/>
      <c r="V517" s="39"/>
      <c r="W517" s="39"/>
      <c r="X517" s="39"/>
      <c r="Y517" s="39"/>
      <c r="Z517" s="39"/>
      <c r="AA517" s="39"/>
      <c r="AB517" s="39"/>
      <c r="AC517" s="39"/>
      <c r="AD517" s="39"/>
      <c r="AE517" s="39"/>
      <c r="AR517" s="224" t="s">
        <v>391</v>
      </c>
      <c r="AT517" s="224" t="s">
        <v>247</v>
      </c>
      <c r="AU517" s="224" t="s">
        <v>80</v>
      </c>
      <c r="AY517" s="18" t="s">
        <v>244</v>
      </c>
      <c r="BE517" s="225">
        <f>IF(N517="základní",J517,0)</f>
        <v>0</v>
      </c>
      <c r="BF517" s="225">
        <f>IF(N517="snížená",J517,0)</f>
        <v>0</v>
      </c>
      <c r="BG517" s="225">
        <f>IF(N517="zákl. přenesená",J517,0)</f>
        <v>0</v>
      </c>
      <c r="BH517" s="225">
        <f>IF(N517="sníž. přenesená",J517,0)</f>
        <v>0</v>
      </c>
      <c r="BI517" s="225">
        <f>IF(N517="nulová",J517,0)</f>
        <v>0</v>
      </c>
      <c r="BJ517" s="18" t="s">
        <v>80</v>
      </c>
      <c r="BK517" s="225">
        <f>ROUND(I517*H517,2)</f>
        <v>0</v>
      </c>
      <c r="BL517" s="18" t="s">
        <v>391</v>
      </c>
      <c r="BM517" s="224" t="s">
        <v>1974</v>
      </c>
    </row>
    <row r="518" s="2" customFormat="1" ht="62.7" customHeight="1">
      <c r="A518" s="39"/>
      <c r="B518" s="40"/>
      <c r="C518" s="213" t="s">
        <v>1975</v>
      </c>
      <c r="D518" s="213" t="s">
        <v>247</v>
      </c>
      <c r="E518" s="214" t="s">
        <v>591</v>
      </c>
      <c r="F518" s="215" t="s">
        <v>592</v>
      </c>
      <c r="G518" s="216" t="s">
        <v>258</v>
      </c>
      <c r="H518" s="217">
        <v>51</v>
      </c>
      <c r="I518" s="218"/>
      <c r="J518" s="219">
        <f>ROUND(I518*H518,2)</f>
        <v>0</v>
      </c>
      <c r="K518" s="215" t="s">
        <v>359</v>
      </c>
      <c r="L518" s="45"/>
      <c r="M518" s="220" t="s">
        <v>19</v>
      </c>
      <c r="N518" s="221" t="s">
        <v>44</v>
      </c>
      <c r="O518" s="85"/>
      <c r="P518" s="222">
        <f>O518*H518</f>
        <v>0</v>
      </c>
      <c r="Q518" s="222">
        <v>0</v>
      </c>
      <c r="R518" s="222">
        <f>Q518*H518</f>
        <v>0</v>
      </c>
      <c r="S518" s="222">
        <v>0</v>
      </c>
      <c r="T518" s="223">
        <f>S518*H518</f>
        <v>0</v>
      </c>
      <c r="U518" s="39"/>
      <c r="V518" s="39"/>
      <c r="W518" s="39"/>
      <c r="X518" s="39"/>
      <c r="Y518" s="39"/>
      <c r="Z518" s="39"/>
      <c r="AA518" s="39"/>
      <c r="AB518" s="39"/>
      <c r="AC518" s="39"/>
      <c r="AD518" s="39"/>
      <c r="AE518" s="39"/>
      <c r="AR518" s="224" t="s">
        <v>391</v>
      </c>
      <c r="AT518" s="224" t="s">
        <v>247</v>
      </c>
      <c r="AU518" s="224" t="s">
        <v>80</v>
      </c>
      <c r="AY518" s="18" t="s">
        <v>244</v>
      </c>
      <c r="BE518" s="225">
        <f>IF(N518="základní",J518,0)</f>
        <v>0</v>
      </c>
      <c r="BF518" s="225">
        <f>IF(N518="snížená",J518,0)</f>
        <v>0</v>
      </c>
      <c r="BG518" s="225">
        <f>IF(N518="zákl. přenesená",J518,0)</f>
        <v>0</v>
      </c>
      <c r="BH518" s="225">
        <f>IF(N518="sníž. přenesená",J518,0)</f>
        <v>0</v>
      </c>
      <c r="BI518" s="225">
        <f>IF(N518="nulová",J518,0)</f>
        <v>0</v>
      </c>
      <c r="BJ518" s="18" t="s">
        <v>80</v>
      </c>
      <c r="BK518" s="225">
        <f>ROUND(I518*H518,2)</f>
        <v>0</v>
      </c>
      <c r="BL518" s="18" t="s">
        <v>391</v>
      </c>
      <c r="BM518" s="224" t="s">
        <v>1976</v>
      </c>
    </row>
    <row r="519" s="2" customFormat="1" ht="62.7" customHeight="1">
      <c r="A519" s="39"/>
      <c r="B519" s="40"/>
      <c r="C519" s="213" t="s">
        <v>1977</v>
      </c>
      <c r="D519" s="213" t="s">
        <v>247</v>
      </c>
      <c r="E519" s="214" t="s">
        <v>1978</v>
      </c>
      <c r="F519" s="215" t="s">
        <v>1979</v>
      </c>
      <c r="G519" s="216" t="s">
        <v>258</v>
      </c>
      <c r="H519" s="217">
        <v>1</v>
      </c>
      <c r="I519" s="218"/>
      <c r="J519" s="219">
        <f>ROUND(I519*H519,2)</f>
        <v>0</v>
      </c>
      <c r="K519" s="215" t="s">
        <v>359</v>
      </c>
      <c r="L519" s="45"/>
      <c r="M519" s="220" t="s">
        <v>19</v>
      </c>
      <c r="N519" s="221" t="s">
        <v>44</v>
      </c>
      <c r="O519" s="85"/>
      <c r="P519" s="222">
        <f>O519*H519</f>
        <v>0</v>
      </c>
      <c r="Q519" s="222">
        <v>0</v>
      </c>
      <c r="R519" s="222">
        <f>Q519*H519</f>
        <v>0</v>
      </c>
      <c r="S519" s="222">
        <v>0</v>
      </c>
      <c r="T519" s="223">
        <f>S519*H519</f>
        <v>0</v>
      </c>
      <c r="U519" s="39"/>
      <c r="V519" s="39"/>
      <c r="W519" s="39"/>
      <c r="X519" s="39"/>
      <c r="Y519" s="39"/>
      <c r="Z519" s="39"/>
      <c r="AA519" s="39"/>
      <c r="AB519" s="39"/>
      <c r="AC519" s="39"/>
      <c r="AD519" s="39"/>
      <c r="AE519" s="39"/>
      <c r="AR519" s="224" t="s">
        <v>391</v>
      </c>
      <c r="AT519" s="224" t="s">
        <v>247</v>
      </c>
      <c r="AU519" s="224" t="s">
        <v>80</v>
      </c>
      <c r="AY519" s="18" t="s">
        <v>244</v>
      </c>
      <c r="BE519" s="225">
        <f>IF(N519="základní",J519,0)</f>
        <v>0</v>
      </c>
      <c r="BF519" s="225">
        <f>IF(N519="snížená",J519,0)</f>
        <v>0</v>
      </c>
      <c r="BG519" s="225">
        <f>IF(N519="zákl. přenesená",J519,0)</f>
        <v>0</v>
      </c>
      <c r="BH519" s="225">
        <f>IF(N519="sníž. přenesená",J519,0)</f>
        <v>0</v>
      </c>
      <c r="BI519" s="225">
        <f>IF(N519="nulová",J519,0)</f>
        <v>0</v>
      </c>
      <c r="BJ519" s="18" t="s">
        <v>80</v>
      </c>
      <c r="BK519" s="225">
        <f>ROUND(I519*H519,2)</f>
        <v>0</v>
      </c>
      <c r="BL519" s="18" t="s">
        <v>391</v>
      </c>
      <c r="BM519" s="224" t="s">
        <v>1980</v>
      </c>
    </row>
    <row r="520" s="2" customFormat="1" ht="49.05" customHeight="1">
      <c r="A520" s="39"/>
      <c r="B520" s="40"/>
      <c r="C520" s="213" t="s">
        <v>1981</v>
      </c>
      <c r="D520" s="213" t="s">
        <v>247</v>
      </c>
      <c r="E520" s="214" t="s">
        <v>1982</v>
      </c>
      <c r="F520" s="215" t="s">
        <v>1983</v>
      </c>
      <c r="G520" s="216" t="s">
        <v>258</v>
      </c>
      <c r="H520" s="217">
        <v>1</v>
      </c>
      <c r="I520" s="218"/>
      <c r="J520" s="219">
        <f>ROUND(I520*H520,2)</f>
        <v>0</v>
      </c>
      <c r="K520" s="215" t="s">
        <v>359</v>
      </c>
      <c r="L520" s="45"/>
      <c r="M520" s="220" t="s">
        <v>19</v>
      </c>
      <c r="N520" s="221" t="s">
        <v>44</v>
      </c>
      <c r="O520" s="85"/>
      <c r="P520" s="222">
        <f>O520*H520</f>
        <v>0</v>
      </c>
      <c r="Q520" s="222">
        <v>0</v>
      </c>
      <c r="R520" s="222">
        <f>Q520*H520</f>
        <v>0</v>
      </c>
      <c r="S520" s="222">
        <v>0</v>
      </c>
      <c r="T520" s="223">
        <f>S520*H520</f>
        <v>0</v>
      </c>
      <c r="U520" s="39"/>
      <c r="V520" s="39"/>
      <c r="W520" s="39"/>
      <c r="X520" s="39"/>
      <c r="Y520" s="39"/>
      <c r="Z520" s="39"/>
      <c r="AA520" s="39"/>
      <c r="AB520" s="39"/>
      <c r="AC520" s="39"/>
      <c r="AD520" s="39"/>
      <c r="AE520" s="39"/>
      <c r="AR520" s="224" t="s">
        <v>391</v>
      </c>
      <c r="AT520" s="224" t="s">
        <v>247</v>
      </c>
      <c r="AU520" s="224" t="s">
        <v>80</v>
      </c>
      <c r="AY520" s="18" t="s">
        <v>244</v>
      </c>
      <c r="BE520" s="225">
        <f>IF(N520="základní",J520,0)</f>
        <v>0</v>
      </c>
      <c r="BF520" s="225">
        <f>IF(N520="snížená",J520,0)</f>
        <v>0</v>
      </c>
      <c r="BG520" s="225">
        <f>IF(N520="zákl. přenesená",J520,0)</f>
        <v>0</v>
      </c>
      <c r="BH520" s="225">
        <f>IF(N520="sníž. přenesená",J520,0)</f>
        <v>0</v>
      </c>
      <c r="BI520" s="225">
        <f>IF(N520="nulová",J520,0)</f>
        <v>0</v>
      </c>
      <c r="BJ520" s="18" t="s">
        <v>80</v>
      </c>
      <c r="BK520" s="225">
        <f>ROUND(I520*H520,2)</f>
        <v>0</v>
      </c>
      <c r="BL520" s="18" t="s">
        <v>391</v>
      </c>
      <c r="BM520" s="224" t="s">
        <v>1984</v>
      </c>
    </row>
    <row r="521" s="2" customFormat="1" ht="24.15" customHeight="1">
      <c r="A521" s="39"/>
      <c r="B521" s="40"/>
      <c r="C521" s="213" t="s">
        <v>1985</v>
      </c>
      <c r="D521" s="213" t="s">
        <v>247</v>
      </c>
      <c r="E521" s="214" t="s">
        <v>1986</v>
      </c>
      <c r="F521" s="215" t="s">
        <v>1987</v>
      </c>
      <c r="G521" s="216" t="s">
        <v>258</v>
      </c>
      <c r="H521" s="217">
        <v>1</v>
      </c>
      <c r="I521" s="218"/>
      <c r="J521" s="219">
        <f>ROUND(I521*H521,2)</f>
        <v>0</v>
      </c>
      <c r="K521" s="215" t="s">
        <v>359</v>
      </c>
      <c r="L521" s="45"/>
      <c r="M521" s="220" t="s">
        <v>19</v>
      </c>
      <c r="N521" s="221" t="s">
        <v>44</v>
      </c>
      <c r="O521" s="85"/>
      <c r="P521" s="222">
        <f>O521*H521</f>
        <v>0</v>
      </c>
      <c r="Q521" s="222">
        <v>0</v>
      </c>
      <c r="R521" s="222">
        <f>Q521*H521</f>
        <v>0</v>
      </c>
      <c r="S521" s="222">
        <v>0</v>
      </c>
      <c r="T521" s="223">
        <f>S521*H521</f>
        <v>0</v>
      </c>
      <c r="U521" s="39"/>
      <c r="V521" s="39"/>
      <c r="W521" s="39"/>
      <c r="X521" s="39"/>
      <c r="Y521" s="39"/>
      <c r="Z521" s="39"/>
      <c r="AA521" s="39"/>
      <c r="AB521" s="39"/>
      <c r="AC521" s="39"/>
      <c r="AD521" s="39"/>
      <c r="AE521" s="39"/>
      <c r="AR521" s="224" t="s">
        <v>391</v>
      </c>
      <c r="AT521" s="224" t="s">
        <v>247</v>
      </c>
      <c r="AU521" s="224" t="s">
        <v>80</v>
      </c>
      <c r="AY521" s="18" t="s">
        <v>244</v>
      </c>
      <c r="BE521" s="225">
        <f>IF(N521="základní",J521,0)</f>
        <v>0</v>
      </c>
      <c r="BF521" s="225">
        <f>IF(N521="snížená",J521,0)</f>
        <v>0</v>
      </c>
      <c r="BG521" s="225">
        <f>IF(N521="zákl. přenesená",J521,0)</f>
        <v>0</v>
      </c>
      <c r="BH521" s="225">
        <f>IF(N521="sníž. přenesená",J521,0)</f>
        <v>0</v>
      </c>
      <c r="BI521" s="225">
        <f>IF(N521="nulová",J521,0)</f>
        <v>0</v>
      </c>
      <c r="BJ521" s="18" t="s">
        <v>80</v>
      </c>
      <c r="BK521" s="225">
        <f>ROUND(I521*H521,2)</f>
        <v>0</v>
      </c>
      <c r="BL521" s="18" t="s">
        <v>391</v>
      </c>
      <c r="BM521" s="224" t="s">
        <v>1988</v>
      </c>
    </row>
    <row r="522" s="2" customFormat="1" ht="49.05" customHeight="1">
      <c r="A522" s="39"/>
      <c r="B522" s="40"/>
      <c r="C522" s="213" t="s">
        <v>1989</v>
      </c>
      <c r="D522" s="213" t="s">
        <v>247</v>
      </c>
      <c r="E522" s="214" t="s">
        <v>1990</v>
      </c>
      <c r="F522" s="215" t="s">
        <v>1991</v>
      </c>
      <c r="G522" s="216" t="s">
        <v>258</v>
      </c>
      <c r="H522" s="217">
        <v>1</v>
      </c>
      <c r="I522" s="218"/>
      <c r="J522" s="219">
        <f>ROUND(I522*H522,2)</f>
        <v>0</v>
      </c>
      <c r="K522" s="215" t="s">
        <v>359</v>
      </c>
      <c r="L522" s="45"/>
      <c r="M522" s="220" t="s">
        <v>19</v>
      </c>
      <c r="N522" s="221" t="s">
        <v>44</v>
      </c>
      <c r="O522" s="85"/>
      <c r="P522" s="222">
        <f>O522*H522</f>
        <v>0</v>
      </c>
      <c r="Q522" s="222">
        <v>0</v>
      </c>
      <c r="R522" s="222">
        <f>Q522*H522</f>
        <v>0</v>
      </c>
      <c r="S522" s="222">
        <v>0</v>
      </c>
      <c r="T522" s="223">
        <f>S522*H522</f>
        <v>0</v>
      </c>
      <c r="U522" s="39"/>
      <c r="V522" s="39"/>
      <c r="W522" s="39"/>
      <c r="X522" s="39"/>
      <c r="Y522" s="39"/>
      <c r="Z522" s="39"/>
      <c r="AA522" s="39"/>
      <c r="AB522" s="39"/>
      <c r="AC522" s="39"/>
      <c r="AD522" s="39"/>
      <c r="AE522" s="39"/>
      <c r="AR522" s="224" t="s">
        <v>391</v>
      </c>
      <c r="AT522" s="224" t="s">
        <v>247</v>
      </c>
      <c r="AU522" s="224" t="s">
        <v>80</v>
      </c>
      <c r="AY522" s="18" t="s">
        <v>244</v>
      </c>
      <c r="BE522" s="225">
        <f>IF(N522="základní",J522,0)</f>
        <v>0</v>
      </c>
      <c r="BF522" s="225">
        <f>IF(N522="snížená",J522,0)</f>
        <v>0</v>
      </c>
      <c r="BG522" s="225">
        <f>IF(N522="zákl. přenesená",J522,0)</f>
        <v>0</v>
      </c>
      <c r="BH522" s="225">
        <f>IF(N522="sníž. přenesená",J522,0)</f>
        <v>0</v>
      </c>
      <c r="BI522" s="225">
        <f>IF(N522="nulová",J522,0)</f>
        <v>0</v>
      </c>
      <c r="BJ522" s="18" t="s">
        <v>80</v>
      </c>
      <c r="BK522" s="225">
        <f>ROUND(I522*H522,2)</f>
        <v>0</v>
      </c>
      <c r="BL522" s="18" t="s">
        <v>391</v>
      </c>
      <c r="BM522" s="224" t="s">
        <v>1992</v>
      </c>
    </row>
    <row r="523" s="2" customFormat="1" ht="33" customHeight="1">
      <c r="A523" s="39"/>
      <c r="B523" s="40"/>
      <c r="C523" s="213" t="s">
        <v>1993</v>
      </c>
      <c r="D523" s="213" t="s">
        <v>247</v>
      </c>
      <c r="E523" s="214" t="s">
        <v>1994</v>
      </c>
      <c r="F523" s="215" t="s">
        <v>1995</v>
      </c>
      <c r="G523" s="216" t="s">
        <v>258</v>
      </c>
      <c r="H523" s="217">
        <v>1</v>
      </c>
      <c r="I523" s="218"/>
      <c r="J523" s="219">
        <f>ROUND(I523*H523,2)</f>
        <v>0</v>
      </c>
      <c r="K523" s="215" t="s">
        <v>359</v>
      </c>
      <c r="L523" s="45"/>
      <c r="M523" s="220" t="s">
        <v>19</v>
      </c>
      <c r="N523" s="221" t="s">
        <v>44</v>
      </c>
      <c r="O523" s="85"/>
      <c r="P523" s="222">
        <f>O523*H523</f>
        <v>0</v>
      </c>
      <c r="Q523" s="222">
        <v>0</v>
      </c>
      <c r="R523" s="222">
        <f>Q523*H523</f>
        <v>0</v>
      </c>
      <c r="S523" s="222">
        <v>0</v>
      </c>
      <c r="T523" s="223">
        <f>S523*H523</f>
        <v>0</v>
      </c>
      <c r="U523" s="39"/>
      <c r="V523" s="39"/>
      <c r="W523" s="39"/>
      <c r="X523" s="39"/>
      <c r="Y523" s="39"/>
      <c r="Z523" s="39"/>
      <c r="AA523" s="39"/>
      <c r="AB523" s="39"/>
      <c r="AC523" s="39"/>
      <c r="AD523" s="39"/>
      <c r="AE523" s="39"/>
      <c r="AR523" s="224" t="s">
        <v>391</v>
      </c>
      <c r="AT523" s="224" t="s">
        <v>247</v>
      </c>
      <c r="AU523" s="224" t="s">
        <v>80</v>
      </c>
      <c r="AY523" s="18" t="s">
        <v>244</v>
      </c>
      <c r="BE523" s="225">
        <f>IF(N523="základní",J523,0)</f>
        <v>0</v>
      </c>
      <c r="BF523" s="225">
        <f>IF(N523="snížená",J523,0)</f>
        <v>0</v>
      </c>
      <c r="BG523" s="225">
        <f>IF(N523="zákl. přenesená",J523,0)</f>
        <v>0</v>
      </c>
      <c r="BH523" s="225">
        <f>IF(N523="sníž. přenesená",J523,0)</f>
        <v>0</v>
      </c>
      <c r="BI523" s="225">
        <f>IF(N523="nulová",J523,0)</f>
        <v>0</v>
      </c>
      <c r="BJ523" s="18" t="s">
        <v>80</v>
      </c>
      <c r="BK523" s="225">
        <f>ROUND(I523*H523,2)</f>
        <v>0</v>
      </c>
      <c r="BL523" s="18" t="s">
        <v>391</v>
      </c>
      <c r="BM523" s="224" t="s">
        <v>1996</v>
      </c>
    </row>
    <row r="524" s="2" customFormat="1" ht="44.25" customHeight="1">
      <c r="A524" s="39"/>
      <c r="B524" s="40"/>
      <c r="C524" s="213" t="s">
        <v>1997</v>
      </c>
      <c r="D524" s="213" t="s">
        <v>247</v>
      </c>
      <c r="E524" s="214" t="s">
        <v>1998</v>
      </c>
      <c r="F524" s="215" t="s">
        <v>1999</v>
      </c>
      <c r="G524" s="216" t="s">
        <v>258</v>
      </c>
      <c r="H524" s="217">
        <v>1</v>
      </c>
      <c r="I524" s="218"/>
      <c r="J524" s="219">
        <f>ROUND(I524*H524,2)</f>
        <v>0</v>
      </c>
      <c r="K524" s="215" t="s">
        <v>359</v>
      </c>
      <c r="L524" s="45"/>
      <c r="M524" s="220" t="s">
        <v>19</v>
      </c>
      <c r="N524" s="221" t="s">
        <v>44</v>
      </c>
      <c r="O524" s="85"/>
      <c r="P524" s="222">
        <f>O524*H524</f>
        <v>0</v>
      </c>
      <c r="Q524" s="222">
        <v>0</v>
      </c>
      <c r="R524" s="222">
        <f>Q524*H524</f>
        <v>0</v>
      </c>
      <c r="S524" s="222">
        <v>0</v>
      </c>
      <c r="T524" s="223">
        <f>S524*H524</f>
        <v>0</v>
      </c>
      <c r="U524" s="39"/>
      <c r="V524" s="39"/>
      <c r="W524" s="39"/>
      <c r="X524" s="39"/>
      <c r="Y524" s="39"/>
      <c r="Z524" s="39"/>
      <c r="AA524" s="39"/>
      <c r="AB524" s="39"/>
      <c r="AC524" s="39"/>
      <c r="AD524" s="39"/>
      <c r="AE524" s="39"/>
      <c r="AR524" s="224" t="s">
        <v>391</v>
      </c>
      <c r="AT524" s="224" t="s">
        <v>247</v>
      </c>
      <c r="AU524" s="224" t="s">
        <v>80</v>
      </c>
      <c r="AY524" s="18" t="s">
        <v>244</v>
      </c>
      <c r="BE524" s="225">
        <f>IF(N524="základní",J524,0)</f>
        <v>0</v>
      </c>
      <c r="BF524" s="225">
        <f>IF(N524="snížená",J524,0)</f>
        <v>0</v>
      </c>
      <c r="BG524" s="225">
        <f>IF(N524="zákl. přenesená",J524,0)</f>
        <v>0</v>
      </c>
      <c r="BH524" s="225">
        <f>IF(N524="sníž. přenesená",J524,0)</f>
        <v>0</v>
      </c>
      <c r="BI524" s="225">
        <f>IF(N524="nulová",J524,0)</f>
        <v>0</v>
      </c>
      <c r="BJ524" s="18" t="s">
        <v>80</v>
      </c>
      <c r="BK524" s="225">
        <f>ROUND(I524*H524,2)</f>
        <v>0</v>
      </c>
      <c r="BL524" s="18" t="s">
        <v>391</v>
      </c>
      <c r="BM524" s="224" t="s">
        <v>2000</v>
      </c>
    </row>
    <row r="525" s="2" customFormat="1" ht="33" customHeight="1">
      <c r="A525" s="39"/>
      <c r="B525" s="40"/>
      <c r="C525" s="213" t="s">
        <v>2001</v>
      </c>
      <c r="D525" s="213" t="s">
        <v>247</v>
      </c>
      <c r="E525" s="214" t="s">
        <v>2002</v>
      </c>
      <c r="F525" s="215" t="s">
        <v>2003</v>
      </c>
      <c r="G525" s="216" t="s">
        <v>258</v>
      </c>
      <c r="H525" s="217">
        <v>1</v>
      </c>
      <c r="I525" s="218"/>
      <c r="J525" s="219">
        <f>ROUND(I525*H525,2)</f>
        <v>0</v>
      </c>
      <c r="K525" s="215" t="s">
        <v>359</v>
      </c>
      <c r="L525" s="45"/>
      <c r="M525" s="220" t="s">
        <v>19</v>
      </c>
      <c r="N525" s="221" t="s">
        <v>44</v>
      </c>
      <c r="O525" s="85"/>
      <c r="P525" s="222">
        <f>O525*H525</f>
        <v>0</v>
      </c>
      <c r="Q525" s="222">
        <v>0</v>
      </c>
      <c r="R525" s="222">
        <f>Q525*H525</f>
        <v>0</v>
      </c>
      <c r="S525" s="222">
        <v>0</v>
      </c>
      <c r="T525" s="223">
        <f>S525*H525</f>
        <v>0</v>
      </c>
      <c r="U525" s="39"/>
      <c r="V525" s="39"/>
      <c r="W525" s="39"/>
      <c r="X525" s="39"/>
      <c r="Y525" s="39"/>
      <c r="Z525" s="39"/>
      <c r="AA525" s="39"/>
      <c r="AB525" s="39"/>
      <c r="AC525" s="39"/>
      <c r="AD525" s="39"/>
      <c r="AE525" s="39"/>
      <c r="AR525" s="224" t="s">
        <v>391</v>
      </c>
      <c r="AT525" s="224" t="s">
        <v>247</v>
      </c>
      <c r="AU525" s="224" t="s">
        <v>80</v>
      </c>
      <c r="AY525" s="18" t="s">
        <v>244</v>
      </c>
      <c r="BE525" s="225">
        <f>IF(N525="základní",J525,0)</f>
        <v>0</v>
      </c>
      <c r="BF525" s="225">
        <f>IF(N525="snížená",J525,0)</f>
        <v>0</v>
      </c>
      <c r="BG525" s="225">
        <f>IF(N525="zákl. přenesená",J525,0)</f>
        <v>0</v>
      </c>
      <c r="BH525" s="225">
        <f>IF(N525="sníž. přenesená",J525,0)</f>
        <v>0</v>
      </c>
      <c r="BI525" s="225">
        <f>IF(N525="nulová",J525,0)</f>
        <v>0</v>
      </c>
      <c r="BJ525" s="18" t="s">
        <v>80</v>
      </c>
      <c r="BK525" s="225">
        <f>ROUND(I525*H525,2)</f>
        <v>0</v>
      </c>
      <c r="BL525" s="18" t="s">
        <v>391</v>
      </c>
      <c r="BM525" s="224" t="s">
        <v>2004</v>
      </c>
    </row>
    <row r="526" s="2" customFormat="1" ht="66.75" customHeight="1">
      <c r="A526" s="39"/>
      <c r="B526" s="40"/>
      <c r="C526" s="213" t="s">
        <v>2005</v>
      </c>
      <c r="D526" s="213" t="s">
        <v>247</v>
      </c>
      <c r="E526" s="214" t="s">
        <v>2006</v>
      </c>
      <c r="F526" s="215" t="s">
        <v>2007</v>
      </c>
      <c r="G526" s="216" t="s">
        <v>258</v>
      </c>
      <c r="H526" s="217">
        <v>1</v>
      </c>
      <c r="I526" s="218"/>
      <c r="J526" s="219">
        <f>ROUND(I526*H526,2)</f>
        <v>0</v>
      </c>
      <c r="K526" s="215" t="s">
        <v>359</v>
      </c>
      <c r="L526" s="45"/>
      <c r="M526" s="220" t="s">
        <v>19</v>
      </c>
      <c r="N526" s="221" t="s">
        <v>44</v>
      </c>
      <c r="O526" s="85"/>
      <c r="P526" s="222">
        <f>O526*H526</f>
        <v>0</v>
      </c>
      <c r="Q526" s="222">
        <v>0</v>
      </c>
      <c r="R526" s="222">
        <f>Q526*H526</f>
        <v>0</v>
      </c>
      <c r="S526" s="222">
        <v>0</v>
      </c>
      <c r="T526" s="223">
        <f>S526*H526</f>
        <v>0</v>
      </c>
      <c r="U526" s="39"/>
      <c r="V526" s="39"/>
      <c r="W526" s="39"/>
      <c r="X526" s="39"/>
      <c r="Y526" s="39"/>
      <c r="Z526" s="39"/>
      <c r="AA526" s="39"/>
      <c r="AB526" s="39"/>
      <c r="AC526" s="39"/>
      <c r="AD526" s="39"/>
      <c r="AE526" s="39"/>
      <c r="AR526" s="224" t="s">
        <v>391</v>
      </c>
      <c r="AT526" s="224" t="s">
        <v>247</v>
      </c>
      <c r="AU526" s="224" t="s">
        <v>80</v>
      </c>
      <c r="AY526" s="18" t="s">
        <v>244</v>
      </c>
      <c r="BE526" s="225">
        <f>IF(N526="základní",J526,0)</f>
        <v>0</v>
      </c>
      <c r="BF526" s="225">
        <f>IF(N526="snížená",J526,0)</f>
        <v>0</v>
      </c>
      <c r="BG526" s="225">
        <f>IF(N526="zákl. přenesená",J526,0)</f>
        <v>0</v>
      </c>
      <c r="BH526" s="225">
        <f>IF(N526="sníž. přenesená",J526,0)</f>
        <v>0</v>
      </c>
      <c r="BI526" s="225">
        <f>IF(N526="nulová",J526,0)</f>
        <v>0</v>
      </c>
      <c r="BJ526" s="18" t="s">
        <v>80</v>
      </c>
      <c r="BK526" s="225">
        <f>ROUND(I526*H526,2)</f>
        <v>0</v>
      </c>
      <c r="BL526" s="18" t="s">
        <v>391</v>
      </c>
      <c r="BM526" s="224" t="s">
        <v>2008</v>
      </c>
    </row>
    <row r="527" s="12" customFormat="1" ht="25.92" customHeight="1">
      <c r="A527" s="12"/>
      <c r="B527" s="197"/>
      <c r="C527" s="198"/>
      <c r="D527" s="199" t="s">
        <v>72</v>
      </c>
      <c r="E527" s="200" t="s">
        <v>624</v>
      </c>
      <c r="F527" s="200" t="s">
        <v>624</v>
      </c>
      <c r="G527" s="198"/>
      <c r="H527" s="198"/>
      <c r="I527" s="201"/>
      <c r="J527" s="202">
        <f>BK527</f>
        <v>0</v>
      </c>
      <c r="K527" s="198"/>
      <c r="L527" s="203"/>
      <c r="M527" s="204"/>
      <c r="N527" s="205"/>
      <c r="O527" s="205"/>
      <c r="P527" s="206">
        <f>P528</f>
        <v>0</v>
      </c>
      <c r="Q527" s="205"/>
      <c r="R527" s="206">
        <f>R528</f>
        <v>0.79999999999999993</v>
      </c>
      <c r="S527" s="205"/>
      <c r="T527" s="207">
        <f>T528</f>
        <v>0</v>
      </c>
      <c r="U527" s="12"/>
      <c r="V527" s="12"/>
      <c r="W527" s="12"/>
      <c r="X527" s="12"/>
      <c r="Y527" s="12"/>
      <c r="Z527" s="12"/>
      <c r="AA527" s="12"/>
      <c r="AB527" s="12"/>
      <c r="AC527" s="12"/>
      <c r="AD527" s="12"/>
      <c r="AE527" s="12"/>
      <c r="AR527" s="208" t="s">
        <v>80</v>
      </c>
      <c r="AT527" s="209" t="s">
        <v>72</v>
      </c>
      <c r="AU527" s="209" t="s">
        <v>73</v>
      </c>
      <c r="AY527" s="208" t="s">
        <v>244</v>
      </c>
      <c r="BK527" s="210">
        <f>BK528</f>
        <v>0</v>
      </c>
    </row>
    <row r="528" s="12" customFormat="1" ht="22.8" customHeight="1">
      <c r="A528" s="12"/>
      <c r="B528" s="197"/>
      <c r="C528" s="198"/>
      <c r="D528" s="199" t="s">
        <v>72</v>
      </c>
      <c r="E528" s="211" t="s">
        <v>269</v>
      </c>
      <c r="F528" s="211" t="s">
        <v>2009</v>
      </c>
      <c r="G528" s="198"/>
      <c r="H528" s="198"/>
      <c r="I528" s="201"/>
      <c r="J528" s="212">
        <f>BK528</f>
        <v>0</v>
      </c>
      <c r="K528" s="198"/>
      <c r="L528" s="203"/>
      <c r="M528" s="204"/>
      <c r="N528" s="205"/>
      <c r="O528" s="205"/>
      <c r="P528" s="206">
        <f>SUM(P529:P533)</f>
        <v>0</v>
      </c>
      <c r="Q528" s="205"/>
      <c r="R528" s="206">
        <f>SUM(R529:R533)</f>
        <v>0.79999999999999993</v>
      </c>
      <c r="S528" s="205"/>
      <c r="T528" s="207">
        <f>SUM(T529:T533)</f>
        <v>0</v>
      </c>
      <c r="U528" s="12"/>
      <c r="V528" s="12"/>
      <c r="W528" s="12"/>
      <c r="X528" s="12"/>
      <c r="Y528" s="12"/>
      <c r="Z528" s="12"/>
      <c r="AA528" s="12"/>
      <c r="AB528" s="12"/>
      <c r="AC528" s="12"/>
      <c r="AD528" s="12"/>
      <c r="AE528" s="12"/>
      <c r="AR528" s="208" t="s">
        <v>80</v>
      </c>
      <c r="AT528" s="209" t="s">
        <v>72</v>
      </c>
      <c r="AU528" s="209" t="s">
        <v>80</v>
      </c>
      <c r="AY528" s="208" t="s">
        <v>244</v>
      </c>
      <c r="BK528" s="210">
        <f>SUM(BK529:BK533)</f>
        <v>0</v>
      </c>
    </row>
    <row r="529" s="2" customFormat="1" ht="16.5" customHeight="1">
      <c r="A529" s="39"/>
      <c r="B529" s="40"/>
      <c r="C529" s="231" t="s">
        <v>2010</v>
      </c>
      <c r="D529" s="231" t="s">
        <v>241</v>
      </c>
      <c r="E529" s="232" t="s">
        <v>2011</v>
      </c>
      <c r="F529" s="233" t="s">
        <v>2012</v>
      </c>
      <c r="G529" s="234" t="s">
        <v>258</v>
      </c>
      <c r="H529" s="235">
        <v>2</v>
      </c>
      <c r="I529" s="236"/>
      <c r="J529" s="237">
        <f>ROUND(I529*H529,2)</f>
        <v>0</v>
      </c>
      <c r="K529" s="233" t="s">
        <v>359</v>
      </c>
      <c r="L529" s="238"/>
      <c r="M529" s="239" t="s">
        <v>19</v>
      </c>
      <c r="N529" s="240" t="s">
        <v>44</v>
      </c>
      <c r="O529" s="85"/>
      <c r="P529" s="222">
        <f>O529*H529</f>
        <v>0</v>
      </c>
      <c r="Q529" s="222">
        <v>0.080000000000000002</v>
      </c>
      <c r="R529" s="222">
        <f>Q529*H529</f>
        <v>0.16</v>
      </c>
      <c r="S529" s="222">
        <v>0</v>
      </c>
      <c r="T529" s="223">
        <f>S529*H529</f>
        <v>0</v>
      </c>
      <c r="U529" s="39"/>
      <c r="V529" s="39"/>
      <c r="W529" s="39"/>
      <c r="X529" s="39"/>
      <c r="Y529" s="39"/>
      <c r="Z529" s="39"/>
      <c r="AA529" s="39"/>
      <c r="AB529" s="39"/>
      <c r="AC529" s="39"/>
      <c r="AD529" s="39"/>
      <c r="AE529" s="39"/>
      <c r="AR529" s="224" t="s">
        <v>440</v>
      </c>
      <c r="AT529" s="224" t="s">
        <v>241</v>
      </c>
      <c r="AU529" s="224" t="s">
        <v>82</v>
      </c>
      <c r="AY529" s="18" t="s">
        <v>244</v>
      </c>
      <c r="BE529" s="225">
        <f>IF(N529="základní",J529,0)</f>
        <v>0</v>
      </c>
      <c r="BF529" s="225">
        <f>IF(N529="snížená",J529,0)</f>
        <v>0</v>
      </c>
      <c r="BG529" s="225">
        <f>IF(N529="zákl. přenesená",J529,0)</f>
        <v>0</v>
      </c>
      <c r="BH529" s="225">
        <f>IF(N529="sníž. přenesená",J529,0)</f>
        <v>0</v>
      </c>
      <c r="BI529" s="225">
        <f>IF(N529="nulová",J529,0)</f>
        <v>0</v>
      </c>
      <c r="BJ529" s="18" t="s">
        <v>80</v>
      </c>
      <c r="BK529" s="225">
        <f>ROUND(I529*H529,2)</f>
        <v>0</v>
      </c>
      <c r="BL529" s="18" t="s">
        <v>440</v>
      </c>
      <c r="BM529" s="224" t="s">
        <v>2013</v>
      </c>
    </row>
    <row r="530" s="2" customFormat="1" ht="16.5" customHeight="1">
      <c r="A530" s="39"/>
      <c r="B530" s="40"/>
      <c r="C530" s="231" t="s">
        <v>2014</v>
      </c>
      <c r="D530" s="231" t="s">
        <v>241</v>
      </c>
      <c r="E530" s="232" t="s">
        <v>2015</v>
      </c>
      <c r="F530" s="233" t="s">
        <v>2016</v>
      </c>
      <c r="G530" s="234" t="s">
        <v>258</v>
      </c>
      <c r="H530" s="235">
        <v>3</v>
      </c>
      <c r="I530" s="236"/>
      <c r="J530" s="237">
        <f>ROUND(I530*H530,2)</f>
        <v>0</v>
      </c>
      <c r="K530" s="233" t="s">
        <v>359</v>
      </c>
      <c r="L530" s="238"/>
      <c r="M530" s="239" t="s">
        <v>19</v>
      </c>
      <c r="N530" s="240" t="s">
        <v>44</v>
      </c>
      <c r="O530" s="85"/>
      <c r="P530" s="222">
        <f>O530*H530</f>
        <v>0</v>
      </c>
      <c r="Q530" s="222">
        <v>0.080000000000000002</v>
      </c>
      <c r="R530" s="222">
        <f>Q530*H530</f>
        <v>0.23999999999999999</v>
      </c>
      <c r="S530" s="222">
        <v>0</v>
      </c>
      <c r="T530" s="223">
        <f>S530*H530</f>
        <v>0</v>
      </c>
      <c r="U530" s="39"/>
      <c r="V530" s="39"/>
      <c r="W530" s="39"/>
      <c r="X530" s="39"/>
      <c r="Y530" s="39"/>
      <c r="Z530" s="39"/>
      <c r="AA530" s="39"/>
      <c r="AB530" s="39"/>
      <c r="AC530" s="39"/>
      <c r="AD530" s="39"/>
      <c r="AE530" s="39"/>
      <c r="AR530" s="224" t="s">
        <v>440</v>
      </c>
      <c r="AT530" s="224" t="s">
        <v>241</v>
      </c>
      <c r="AU530" s="224" t="s">
        <v>82</v>
      </c>
      <c r="AY530" s="18" t="s">
        <v>244</v>
      </c>
      <c r="BE530" s="225">
        <f>IF(N530="základní",J530,0)</f>
        <v>0</v>
      </c>
      <c r="BF530" s="225">
        <f>IF(N530="snížená",J530,0)</f>
        <v>0</v>
      </c>
      <c r="BG530" s="225">
        <f>IF(N530="zákl. přenesená",J530,0)</f>
        <v>0</v>
      </c>
      <c r="BH530" s="225">
        <f>IF(N530="sníž. přenesená",J530,0)</f>
        <v>0</v>
      </c>
      <c r="BI530" s="225">
        <f>IF(N530="nulová",J530,0)</f>
        <v>0</v>
      </c>
      <c r="BJ530" s="18" t="s">
        <v>80</v>
      </c>
      <c r="BK530" s="225">
        <f>ROUND(I530*H530,2)</f>
        <v>0</v>
      </c>
      <c r="BL530" s="18" t="s">
        <v>440</v>
      </c>
      <c r="BM530" s="224" t="s">
        <v>2017</v>
      </c>
    </row>
    <row r="531" s="2" customFormat="1" ht="16.5" customHeight="1">
      <c r="A531" s="39"/>
      <c r="B531" s="40"/>
      <c r="C531" s="231" t="s">
        <v>2018</v>
      </c>
      <c r="D531" s="231" t="s">
        <v>241</v>
      </c>
      <c r="E531" s="232" t="s">
        <v>2019</v>
      </c>
      <c r="F531" s="233" t="s">
        <v>2020</v>
      </c>
      <c r="G531" s="234" t="s">
        <v>258</v>
      </c>
      <c r="H531" s="235">
        <v>4</v>
      </c>
      <c r="I531" s="236"/>
      <c r="J531" s="237">
        <f>ROUND(I531*H531,2)</f>
        <v>0</v>
      </c>
      <c r="K531" s="233" t="s">
        <v>359</v>
      </c>
      <c r="L531" s="238"/>
      <c r="M531" s="239" t="s">
        <v>19</v>
      </c>
      <c r="N531" s="240" t="s">
        <v>44</v>
      </c>
      <c r="O531" s="85"/>
      <c r="P531" s="222">
        <f>O531*H531</f>
        <v>0</v>
      </c>
      <c r="Q531" s="222">
        <v>0.080000000000000002</v>
      </c>
      <c r="R531" s="222">
        <f>Q531*H531</f>
        <v>0.32000000000000001</v>
      </c>
      <c r="S531" s="222">
        <v>0</v>
      </c>
      <c r="T531" s="223">
        <f>S531*H531</f>
        <v>0</v>
      </c>
      <c r="U531" s="39"/>
      <c r="V531" s="39"/>
      <c r="W531" s="39"/>
      <c r="X531" s="39"/>
      <c r="Y531" s="39"/>
      <c r="Z531" s="39"/>
      <c r="AA531" s="39"/>
      <c r="AB531" s="39"/>
      <c r="AC531" s="39"/>
      <c r="AD531" s="39"/>
      <c r="AE531" s="39"/>
      <c r="AR531" s="224" t="s">
        <v>440</v>
      </c>
      <c r="AT531" s="224" t="s">
        <v>241</v>
      </c>
      <c r="AU531" s="224" t="s">
        <v>82</v>
      </c>
      <c r="AY531" s="18" t="s">
        <v>244</v>
      </c>
      <c r="BE531" s="225">
        <f>IF(N531="základní",J531,0)</f>
        <v>0</v>
      </c>
      <c r="BF531" s="225">
        <f>IF(N531="snížená",J531,0)</f>
        <v>0</v>
      </c>
      <c r="BG531" s="225">
        <f>IF(N531="zákl. přenesená",J531,0)</f>
        <v>0</v>
      </c>
      <c r="BH531" s="225">
        <f>IF(N531="sníž. přenesená",J531,0)</f>
        <v>0</v>
      </c>
      <c r="BI531" s="225">
        <f>IF(N531="nulová",J531,0)</f>
        <v>0</v>
      </c>
      <c r="BJ531" s="18" t="s">
        <v>80</v>
      </c>
      <c r="BK531" s="225">
        <f>ROUND(I531*H531,2)</f>
        <v>0</v>
      </c>
      <c r="BL531" s="18" t="s">
        <v>440</v>
      </c>
      <c r="BM531" s="224" t="s">
        <v>2021</v>
      </c>
    </row>
    <row r="532" s="2" customFormat="1" ht="16.5" customHeight="1">
      <c r="A532" s="39"/>
      <c r="B532" s="40"/>
      <c r="C532" s="231" t="s">
        <v>2022</v>
      </c>
      <c r="D532" s="231" t="s">
        <v>241</v>
      </c>
      <c r="E532" s="232" t="s">
        <v>2023</v>
      </c>
      <c r="F532" s="233" t="s">
        <v>2024</v>
      </c>
      <c r="G532" s="234" t="s">
        <v>258</v>
      </c>
      <c r="H532" s="235">
        <v>1</v>
      </c>
      <c r="I532" s="236"/>
      <c r="J532" s="237">
        <f>ROUND(I532*H532,2)</f>
        <v>0</v>
      </c>
      <c r="K532" s="233" t="s">
        <v>359</v>
      </c>
      <c r="L532" s="238"/>
      <c r="M532" s="239" t="s">
        <v>19</v>
      </c>
      <c r="N532" s="240" t="s">
        <v>44</v>
      </c>
      <c r="O532" s="85"/>
      <c r="P532" s="222">
        <f>O532*H532</f>
        <v>0</v>
      </c>
      <c r="Q532" s="222">
        <v>0.080000000000000002</v>
      </c>
      <c r="R532" s="222">
        <f>Q532*H532</f>
        <v>0.080000000000000002</v>
      </c>
      <c r="S532" s="222">
        <v>0</v>
      </c>
      <c r="T532" s="223">
        <f>S532*H532</f>
        <v>0</v>
      </c>
      <c r="U532" s="39"/>
      <c r="V532" s="39"/>
      <c r="W532" s="39"/>
      <c r="X532" s="39"/>
      <c r="Y532" s="39"/>
      <c r="Z532" s="39"/>
      <c r="AA532" s="39"/>
      <c r="AB532" s="39"/>
      <c r="AC532" s="39"/>
      <c r="AD532" s="39"/>
      <c r="AE532" s="39"/>
      <c r="AR532" s="224" t="s">
        <v>440</v>
      </c>
      <c r="AT532" s="224" t="s">
        <v>241</v>
      </c>
      <c r="AU532" s="224" t="s">
        <v>82</v>
      </c>
      <c r="AY532" s="18" t="s">
        <v>244</v>
      </c>
      <c r="BE532" s="225">
        <f>IF(N532="základní",J532,0)</f>
        <v>0</v>
      </c>
      <c r="BF532" s="225">
        <f>IF(N532="snížená",J532,0)</f>
        <v>0</v>
      </c>
      <c r="BG532" s="225">
        <f>IF(N532="zákl. přenesená",J532,0)</f>
        <v>0</v>
      </c>
      <c r="BH532" s="225">
        <f>IF(N532="sníž. přenesená",J532,0)</f>
        <v>0</v>
      </c>
      <c r="BI532" s="225">
        <f>IF(N532="nulová",J532,0)</f>
        <v>0</v>
      </c>
      <c r="BJ532" s="18" t="s">
        <v>80</v>
      </c>
      <c r="BK532" s="225">
        <f>ROUND(I532*H532,2)</f>
        <v>0</v>
      </c>
      <c r="BL532" s="18" t="s">
        <v>440</v>
      </c>
      <c r="BM532" s="224" t="s">
        <v>2025</v>
      </c>
    </row>
    <row r="533" s="2" customFormat="1" ht="49.05" customHeight="1">
      <c r="A533" s="39"/>
      <c r="B533" s="40"/>
      <c r="C533" s="213" t="s">
        <v>2026</v>
      </c>
      <c r="D533" s="213" t="s">
        <v>247</v>
      </c>
      <c r="E533" s="214" t="s">
        <v>2027</v>
      </c>
      <c r="F533" s="215" t="s">
        <v>2028</v>
      </c>
      <c r="G533" s="216" t="s">
        <v>258</v>
      </c>
      <c r="H533" s="217">
        <v>10</v>
      </c>
      <c r="I533" s="218"/>
      <c r="J533" s="219">
        <f>ROUND(I533*H533,2)</f>
        <v>0</v>
      </c>
      <c r="K533" s="215" t="s">
        <v>359</v>
      </c>
      <c r="L533" s="45"/>
      <c r="M533" s="220" t="s">
        <v>19</v>
      </c>
      <c r="N533" s="221" t="s">
        <v>44</v>
      </c>
      <c r="O533" s="85"/>
      <c r="P533" s="222">
        <f>O533*H533</f>
        <v>0</v>
      </c>
      <c r="Q533" s="222">
        <v>0</v>
      </c>
      <c r="R533" s="222">
        <f>Q533*H533</f>
        <v>0</v>
      </c>
      <c r="S533" s="222">
        <v>0</v>
      </c>
      <c r="T533" s="223">
        <f>S533*H533</f>
        <v>0</v>
      </c>
      <c r="U533" s="39"/>
      <c r="V533" s="39"/>
      <c r="W533" s="39"/>
      <c r="X533" s="39"/>
      <c r="Y533" s="39"/>
      <c r="Z533" s="39"/>
      <c r="AA533" s="39"/>
      <c r="AB533" s="39"/>
      <c r="AC533" s="39"/>
      <c r="AD533" s="39"/>
      <c r="AE533" s="39"/>
      <c r="AR533" s="224" t="s">
        <v>264</v>
      </c>
      <c r="AT533" s="224" t="s">
        <v>247</v>
      </c>
      <c r="AU533" s="224" t="s">
        <v>82</v>
      </c>
      <c r="AY533" s="18" t="s">
        <v>244</v>
      </c>
      <c r="BE533" s="225">
        <f>IF(N533="základní",J533,0)</f>
        <v>0</v>
      </c>
      <c r="BF533" s="225">
        <f>IF(N533="snížená",J533,0)</f>
        <v>0</v>
      </c>
      <c r="BG533" s="225">
        <f>IF(N533="zákl. přenesená",J533,0)</f>
        <v>0</v>
      </c>
      <c r="BH533" s="225">
        <f>IF(N533="sníž. přenesená",J533,0)</f>
        <v>0</v>
      </c>
      <c r="BI533" s="225">
        <f>IF(N533="nulová",J533,0)</f>
        <v>0</v>
      </c>
      <c r="BJ533" s="18" t="s">
        <v>80</v>
      </c>
      <c r="BK533" s="225">
        <f>ROUND(I533*H533,2)</f>
        <v>0</v>
      </c>
      <c r="BL533" s="18" t="s">
        <v>264</v>
      </c>
      <c r="BM533" s="224" t="s">
        <v>2029</v>
      </c>
    </row>
    <row r="534" s="12" customFormat="1" ht="25.92" customHeight="1">
      <c r="A534" s="12"/>
      <c r="B534" s="197"/>
      <c r="C534" s="198"/>
      <c r="D534" s="199" t="s">
        <v>72</v>
      </c>
      <c r="E534" s="200" t="s">
        <v>606</v>
      </c>
      <c r="F534" s="200" t="s">
        <v>607</v>
      </c>
      <c r="G534" s="198"/>
      <c r="H534" s="198"/>
      <c r="I534" s="201"/>
      <c r="J534" s="202">
        <f>BK534</f>
        <v>0</v>
      </c>
      <c r="K534" s="198"/>
      <c r="L534" s="203"/>
      <c r="M534" s="204"/>
      <c r="N534" s="205"/>
      <c r="O534" s="205"/>
      <c r="P534" s="206">
        <f>SUM(P535:P545)</f>
        <v>0</v>
      </c>
      <c r="Q534" s="205"/>
      <c r="R534" s="206">
        <f>SUM(R535:R545)</f>
        <v>0</v>
      </c>
      <c r="S534" s="205"/>
      <c r="T534" s="207">
        <f>SUM(T535:T545)</f>
        <v>0</v>
      </c>
      <c r="U534" s="12"/>
      <c r="V534" s="12"/>
      <c r="W534" s="12"/>
      <c r="X534" s="12"/>
      <c r="Y534" s="12"/>
      <c r="Z534" s="12"/>
      <c r="AA534" s="12"/>
      <c r="AB534" s="12"/>
      <c r="AC534" s="12"/>
      <c r="AD534" s="12"/>
      <c r="AE534" s="12"/>
      <c r="AR534" s="208" t="s">
        <v>264</v>
      </c>
      <c r="AT534" s="209" t="s">
        <v>72</v>
      </c>
      <c r="AU534" s="209" t="s">
        <v>73</v>
      </c>
      <c r="AY534" s="208" t="s">
        <v>244</v>
      </c>
      <c r="BK534" s="210">
        <f>SUM(BK535:BK545)</f>
        <v>0</v>
      </c>
    </row>
    <row r="535" s="2" customFormat="1" ht="24.15" customHeight="1">
      <c r="A535" s="39"/>
      <c r="B535" s="40"/>
      <c r="C535" s="213" t="s">
        <v>2030</v>
      </c>
      <c r="D535" s="213" t="s">
        <v>247</v>
      </c>
      <c r="E535" s="214" t="s">
        <v>2031</v>
      </c>
      <c r="F535" s="215" t="s">
        <v>2032</v>
      </c>
      <c r="G535" s="216" t="s">
        <v>611</v>
      </c>
      <c r="H535" s="217">
        <v>16</v>
      </c>
      <c r="I535" s="218"/>
      <c r="J535" s="219">
        <f>ROUND(I535*H535,2)</f>
        <v>0</v>
      </c>
      <c r="K535" s="215" t="s">
        <v>359</v>
      </c>
      <c r="L535" s="45"/>
      <c r="M535" s="220" t="s">
        <v>19</v>
      </c>
      <c r="N535" s="221" t="s">
        <v>44</v>
      </c>
      <c r="O535" s="85"/>
      <c r="P535" s="222">
        <f>O535*H535</f>
        <v>0</v>
      </c>
      <c r="Q535" s="222">
        <v>0</v>
      </c>
      <c r="R535" s="222">
        <f>Q535*H535</f>
        <v>0</v>
      </c>
      <c r="S535" s="222">
        <v>0</v>
      </c>
      <c r="T535" s="223">
        <f>S535*H535</f>
        <v>0</v>
      </c>
      <c r="U535" s="39"/>
      <c r="V535" s="39"/>
      <c r="W535" s="39"/>
      <c r="X535" s="39"/>
      <c r="Y535" s="39"/>
      <c r="Z535" s="39"/>
      <c r="AA535" s="39"/>
      <c r="AB535" s="39"/>
      <c r="AC535" s="39"/>
      <c r="AD535" s="39"/>
      <c r="AE535" s="39"/>
      <c r="AR535" s="224" t="s">
        <v>391</v>
      </c>
      <c r="AT535" s="224" t="s">
        <v>247</v>
      </c>
      <c r="AU535" s="224" t="s">
        <v>80</v>
      </c>
      <c r="AY535" s="18" t="s">
        <v>244</v>
      </c>
      <c r="BE535" s="225">
        <f>IF(N535="základní",J535,0)</f>
        <v>0</v>
      </c>
      <c r="BF535" s="225">
        <f>IF(N535="snížená",J535,0)</f>
        <v>0</v>
      </c>
      <c r="BG535" s="225">
        <f>IF(N535="zákl. přenesená",J535,0)</f>
        <v>0</v>
      </c>
      <c r="BH535" s="225">
        <f>IF(N535="sníž. přenesená",J535,0)</f>
        <v>0</v>
      </c>
      <c r="BI535" s="225">
        <f>IF(N535="nulová",J535,0)</f>
        <v>0</v>
      </c>
      <c r="BJ535" s="18" t="s">
        <v>80</v>
      </c>
      <c r="BK535" s="225">
        <f>ROUND(I535*H535,2)</f>
        <v>0</v>
      </c>
      <c r="BL535" s="18" t="s">
        <v>391</v>
      </c>
      <c r="BM535" s="224" t="s">
        <v>2033</v>
      </c>
    </row>
    <row r="536" s="2" customFormat="1" ht="21.75" customHeight="1">
      <c r="A536" s="39"/>
      <c r="B536" s="40"/>
      <c r="C536" s="213" t="s">
        <v>2034</v>
      </c>
      <c r="D536" s="213" t="s">
        <v>247</v>
      </c>
      <c r="E536" s="214" t="s">
        <v>609</v>
      </c>
      <c r="F536" s="215" t="s">
        <v>610</v>
      </c>
      <c r="G536" s="216" t="s">
        <v>611</v>
      </c>
      <c r="H536" s="217">
        <v>40</v>
      </c>
      <c r="I536" s="218"/>
      <c r="J536" s="219">
        <f>ROUND(I536*H536,2)</f>
        <v>0</v>
      </c>
      <c r="K536" s="215" t="s">
        <v>359</v>
      </c>
      <c r="L536" s="45"/>
      <c r="M536" s="220" t="s">
        <v>19</v>
      </c>
      <c r="N536" s="221" t="s">
        <v>44</v>
      </c>
      <c r="O536" s="85"/>
      <c r="P536" s="222">
        <f>O536*H536</f>
        <v>0</v>
      </c>
      <c r="Q536" s="222">
        <v>0</v>
      </c>
      <c r="R536" s="222">
        <f>Q536*H536</f>
        <v>0</v>
      </c>
      <c r="S536" s="222">
        <v>0</v>
      </c>
      <c r="T536" s="223">
        <f>S536*H536</f>
        <v>0</v>
      </c>
      <c r="U536" s="39"/>
      <c r="V536" s="39"/>
      <c r="W536" s="39"/>
      <c r="X536" s="39"/>
      <c r="Y536" s="39"/>
      <c r="Z536" s="39"/>
      <c r="AA536" s="39"/>
      <c r="AB536" s="39"/>
      <c r="AC536" s="39"/>
      <c r="AD536" s="39"/>
      <c r="AE536" s="39"/>
      <c r="AR536" s="224" t="s">
        <v>391</v>
      </c>
      <c r="AT536" s="224" t="s">
        <v>247</v>
      </c>
      <c r="AU536" s="224" t="s">
        <v>80</v>
      </c>
      <c r="AY536" s="18" t="s">
        <v>244</v>
      </c>
      <c r="BE536" s="225">
        <f>IF(N536="základní",J536,0)</f>
        <v>0</v>
      </c>
      <c r="BF536" s="225">
        <f>IF(N536="snížená",J536,0)</f>
        <v>0</v>
      </c>
      <c r="BG536" s="225">
        <f>IF(N536="zákl. přenesená",J536,0)</f>
        <v>0</v>
      </c>
      <c r="BH536" s="225">
        <f>IF(N536="sníž. přenesená",J536,0)</f>
        <v>0</v>
      </c>
      <c r="BI536" s="225">
        <f>IF(N536="nulová",J536,0)</f>
        <v>0</v>
      </c>
      <c r="BJ536" s="18" t="s">
        <v>80</v>
      </c>
      <c r="BK536" s="225">
        <f>ROUND(I536*H536,2)</f>
        <v>0</v>
      </c>
      <c r="BL536" s="18" t="s">
        <v>391</v>
      </c>
      <c r="BM536" s="224" t="s">
        <v>2035</v>
      </c>
    </row>
    <row r="537" s="2" customFormat="1" ht="24.15" customHeight="1">
      <c r="A537" s="39"/>
      <c r="B537" s="40"/>
      <c r="C537" s="213" t="s">
        <v>2036</v>
      </c>
      <c r="D537" s="213" t="s">
        <v>247</v>
      </c>
      <c r="E537" s="214" t="s">
        <v>613</v>
      </c>
      <c r="F537" s="215" t="s">
        <v>614</v>
      </c>
      <c r="G537" s="216" t="s">
        <v>611</v>
      </c>
      <c r="H537" s="217">
        <v>40</v>
      </c>
      <c r="I537" s="218"/>
      <c r="J537" s="219">
        <f>ROUND(I537*H537,2)</f>
        <v>0</v>
      </c>
      <c r="K537" s="215" t="s">
        <v>359</v>
      </c>
      <c r="L537" s="45"/>
      <c r="M537" s="220" t="s">
        <v>19</v>
      </c>
      <c r="N537" s="221" t="s">
        <v>44</v>
      </c>
      <c r="O537" s="85"/>
      <c r="P537" s="222">
        <f>O537*H537</f>
        <v>0</v>
      </c>
      <c r="Q537" s="222">
        <v>0</v>
      </c>
      <c r="R537" s="222">
        <f>Q537*H537</f>
        <v>0</v>
      </c>
      <c r="S537" s="222">
        <v>0</v>
      </c>
      <c r="T537" s="223">
        <f>S537*H537</f>
        <v>0</v>
      </c>
      <c r="U537" s="39"/>
      <c r="V537" s="39"/>
      <c r="W537" s="39"/>
      <c r="X537" s="39"/>
      <c r="Y537" s="39"/>
      <c r="Z537" s="39"/>
      <c r="AA537" s="39"/>
      <c r="AB537" s="39"/>
      <c r="AC537" s="39"/>
      <c r="AD537" s="39"/>
      <c r="AE537" s="39"/>
      <c r="AR537" s="224" t="s">
        <v>391</v>
      </c>
      <c r="AT537" s="224" t="s">
        <v>247</v>
      </c>
      <c r="AU537" s="224" t="s">
        <v>80</v>
      </c>
      <c r="AY537" s="18" t="s">
        <v>244</v>
      </c>
      <c r="BE537" s="225">
        <f>IF(N537="základní",J537,0)</f>
        <v>0</v>
      </c>
      <c r="BF537" s="225">
        <f>IF(N537="snížená",J537,0)</f>
        <v>0</v>
      </c>
      <c r="BG537" s="225">
        <f>IF(N537="zákl. přenesená",J537,0)</f>
        <v>0</v>
      </c>
      <c r="BH537" s="225">
        <f>IF(N537="sníž. přenesená",J537,0)</f>
        <v>0</v>
      </c>
      <c r="BI537" s="225">
        <f>IF(N537="nulová",J537,0)</f>
        <v>0</v>
      </c>
      <c r="BJ537" s="18" t="s">
        <v>80</v>
      </c>
      <c r="BK537" s="225">
        <f>ROUND(I537*H537,2)</f>
        <v>0</v>
      </c>
      <c r="BL537" s="18" t="s">
        <v>391</v>
      </c>
      <c r="BM537" s="224" t="s">
        <v>2037</v>
      </c>
    </row>
    <row r="538" s="2" customFormat="1" ht="55.5" customHeight="1">
      <c r="A538" s="39"/>
      <c r="B538" s="40"/>
      <c r="C538" s="213" t="s">
        <v>2038</v>
      </c>
      <c r="D538" s="213" t="s">
        <v>247</v>
      </c>
      <c r="E538" s="214" t="s">
        <v>2039</v>
      </c>
      <c r="F538" s="215" t="s">
        <v>2040</v>
      </c>
      <c r="G538" s="216" t="s">
        <v>258</v>
      </c>
      <c r="H538" s="217">
        <v>24</v>
      </c>
      <c r="I538" s="218"/>
      <c r="J538" s="219">
        <f>ROUND(I538*H538,2)</f>
        <v>0</v>
      </c>
      <c r="K538" s="215" t="s">
        <v>359</v>
      </c>
      <c r="L538" s="45"/>
      <c r="M538" s="220" t="s">
        <v>19</v>
      </c>
      <c r="N538" s="221" t="s">
        <v>44</v>
      </c>
      <c r="O538" s="85"/>
      <c r="P538" s="222">
        <f>O538*H538</f>
        <v>0</v>
      </c>
      <c r="Q538" s="222">
        <v>0</v>
      </c>
      <c r="R538" s="222">
        <f>Q538*H538</f>
        <v>0</v>
      </c>
      <c r="S538" s="222">
        <v>0</v>
      </c>
      <c r="T538" s="223">
        <f>S538*H538</f>
        <v>0</v>
      </c>
      <c r="U538" s="39"/>
      <c r="V538" s="39"/>
      <c r="W538" s="39"/>
      <c r="X538" s="39"/>
      <c r="Y538" s="39"/>
      <c r="Z538" s="39"/>
      <c r="AA538" s="39"/>
      <c r="AB538" s="39"/>
      <c r="AC538" s="39"/>
      <c r="AD538" s="39"/>
      <c r="AE538" s="39"/>
      <c r="AR538" s="224" t="s">
        <v>1925</v>
      </c>
      <c r="AT538" s="224" t="s">
        <v>247</v>
      </c>
      <c r="AU538" s="224" t="s">
        <v>80</v>
      </c>
      <c r="AY538" s="18" t="s">
        <v>244</v>
      </c>
      <c r="BE538" s="225">
        <f>IF(N538="základní",J538,0)</f>
        <v>0</v>
      </c>
      <c r="BF538" s="225">
        <f>IF(N538="snížená",J538,0)</f>
        <v>0</v>
      </c>
      <c r="BG538" s="225">
        <f>IF(N538="zákl. přenesená",J538,0)</f>
        <v>0</v>
      </c>
      <c r="BH538" s="225">
        <f>IF(N538="sníž. přenesená",J538,0)</f>
        <v>0</v>
      </c>
      <c r="BI538" s="225">
        <f>IF(N538="nulová",J538,0)</f>
        <v>0</v>
      </c>
      <c r="BJ538" s="18" t="s">
        <v>80</v>
      </c>
      <c r="BK538" s="225">
        <f>ROUND(I538*H538,2)</f>
        <v>0</v>
      </c>
      <c r="BL538" s="18" t="s">
        <v>1925</v>
      </c>
      <c r="BM538" s="224" t="s">
        <v>2041</v>
      </c>
    </row>
    <row r="539" s="2" customFormat="1" ht="62.7" customHeight="1">
      <c r="A539" s="39"/>
      <c r="B539" s="40"/>
      <c r="C539" s="213" t="s">
        <v>2042</v>
      </c>
      <c r="D539" s="213" t="s">
        <v>247</v>
      </c>
      <c r="E539" s="214" t="s">
        <v>2043</v>
      </c>
      <c r="F539" s="215" t="s">
        <v>2044</v>
      </c>
      <c r="G539" s="216" t="s">
        <v>258</v>
      </c>
      <c r="H539" s="217">
        <v>48</v>
      </c>
      <c r="I539" s="218"/>
      <c r="J539" s="219">
        <f>ROUND(I539*H539,2)</f>
        <v>0</v>
      </c>
      <c r="K539" s="215" t="s">
        <v>359</v>
      </c>
      <c r="L539" s="45"/>
      <c r="M539" s="220" t="s">
        <v>19</v>
      </c>
      <c r="N539" s="221" t="s">
        <v>44</v>
      </c>
      <c r="O539" s="85"/>
      <c r="P539" s="222">
        <f>O539*H539</f>
        <v>0</v>
      </c>
      <c r="Q539" s="222">
        <v>0</v>
      </c>
      <c r="R539" s="222">
        <f>Q539*H539</f>
        <v>0</v>
      </c>
      <c r="S539" s="222">
        <v>0</v>
      </c>
      <c r="T539" s="223">
        <f>S539*H539</f>
        <v>0</v>
      </c>
      <c r="U539" s="39"/>
      <c r="V539" s="39"/>
      <c r="W539" s="39"/>
      <c r="X539" s="39"/>
      <c r="Y539" s="39"/>
      <c r="Z539" s="39"/>
      <c r="AA539" s="39"/>
      <c r="AB539" s="39"/>
      <c r="AC539" s="39"/>
      <c r="AD539" s="39"/>
      <c r="AE539" s="39"/>
      <c r="AR539" s="224" t="s">
        <v>1925</v>
      </c>
      <c r="AT539" s="224" t="s">
        <v>247</v>
      </c>
      <c r="AU539" s="224" t="s">
        <v>80</v>
      </c>
      <c r="AY539" s="18" t="s">
        <v>244</v>
      </c>
      <c r="BE539" s="225">
        <f>IF(N539="základní",J539,0)</f>
        <v>0</v>
      </c>
      <c r="BF539" s="225">
        <f>IF(N539="snížená",J539,0)</f>
        <v>0</v>
      </c>
      <c r="BG539" s="225">
        <f>IF(N539="zákl. přenesená",J539,0)</f>
        <v>0</v>
      </c>
      <c r="BH539" s="225">
        <f>IF(N539="sníž. přenesená",J539,0)</f>
        <v>0</v>
      </c>
      <c r="BI539" s="225">
        <f>IF(N539="nulová",J539,0)</f>
        <v>0</v>
      </c>
      <c r="BJ539" s="18" t="s">
        <v>80</v>
      </c>
      <c r="BK539" s="225">
        <f>ROUND(I539*H539,2)</f>
        <v>0</v>
      </c>
      <c r="BL539" s="18" t="s">
        <v>1925</v>
      </c>
      <c r="BM539" s="224" t="s">
        <v>2045</v>
      </c>
    </row>
    <row r="540" s="2" customFormat="1" ht="55.5" customHeight="1">
      <c r="A540" s="39"/>
      <c r="B540" s="40"/>
      <c r="C540" s="213" t="s">
        <v>2046</v>
      </c>
      <c r="D540" s="213" t="s">
        <v>247</v>
      </c>
      <c r="E540" s="214" t="s">
        <v>2047</v>
      </c>
      <c r="F540" s="215" t="s">
        <v>2048</v>
      </c>
      <c r="G540" s="216" t="s">
        <v>730</v>
      </c>
      <c r="H540" s="217">
        <v>1.3</v>
      </c>
      <c r="I540" s="218"/>
      <c r="J540" s="219">
        <f>ROUND(I540*H540,2)</f>
        <v>0</v>
      </c>
      <c r="K540" s="215" t="s">
        <v>359</v>
      </c>
      <c r="L540" s="45"/>
      <c r="M540" s="220" t="s">
        <v>19</v>
      </c>
      <c r="N540" s="221" t="s">
        <v>44</v>
      </c>
      <c r="O540" s="85"/>
      <c r="P540" s="222">
        <f>O540*H540</f>
        <v>0</v>
      </c>
      <c r="Q540" s="222">
        <v>0</v>
      </c>
      <c r="R540" s="222">
        <f>Q540*H540</f>
        <v>0</v>
      </c>
      <c r="S540" s="222">
        <v>0</v>
      </c>
      <c r="T540" s="223">
        <f>S540*H540</f>
        <v>0</v>
      </c>
      <c r="U540" s="39"/>
      <c r="V540" s="39"/>
      <c r="W540" s="39"/>
      <c r="X540" s="39"/>
      <c r="Y540" s="39"/>
      <c r="Z540" s="39"/>
      <c r="AA540" s="39"/>
      <c r="AB540" s="39"/>
      <c r="AC540" s="39"/>
      <c r="AD540" s="39"/>
      <c r="AE540" s="39"/>
      <c r="AR540" s="224" t="s">
        <v>1925</v>
      </c>
      <c r="AT540" s="224" t="s">
        <v>247</v>
      </c>
      <c r="AU540" s="224" t="s">
        <v>80</v>
      </c>
      <c r="AY540" s="18" t="s">
        <v>244</v>
      </c>
      <c r="BE540" s="225">
        <f>IF(N540="základní",J540,0)</f>
        <v>0</v>
      </c>
      <c r="BF540" s="225">
        <f>IF(N540="snížená",J540,0)</f>
        <v>0</v>
      </c>
      <c r="BG540" s="225">
        <f>IF(N540="zákl. přenesená",J540,0)</f>
        <v>0</v>
      </c>
      <c r="BH540" s="225">
        <f>IF(N540="sníž. přenesená",J540,0)</f>
        <v>0</v>
      </c>
      <c r="BI540" s="225">
        <f>IF(N540="nulová",J540,0)</f>
        <v>0</v>
      </c>
      <c r="BJ540" s="18" t="s">
        <v>80</v>
      </c>
      <c r="BK540" s="225">
        <f>ROUND(I540*H540,2)</f>
        <v>0</v>
      </c>
      <c r="BL540" s="18" t="s">
        <v>1925</v>
      </c>
      <c r="BM540" s="224" t="s">
        <v>2049</v>
      </c>
    </row>
    <row r="541" s="2" customFormat="1" ht="55.5" customHeight="1">
      <c r="A541" s="39"/>
      <c r="B541" s="40"/>
      <c r="C541" s="213" t="s">
        <v>2050</v>
      </c>
      <c r="D541" s="213" t="s">
        <v>247</v>
      </c>
      <c r="E541" s="214" t="s">
        <v>2051</v>
      </c>
      <c r="F541" s="215" t="s">
        <v>2052</v>
      </c>
      <c r="G541" s="216" t="s">
        <v>730</v>
      </c>
      <c r="H541" s="217">
        <v>12</v>
      </c>
      <c r="I541" s="218"/>
      <c r="J541" s="219">
        <f>ROUND(I541*H541,2)</f>
        <v>0</v>
      </c>
      <c r="K541" s="215" t="s">
        <v>359</v>
      </c>
      <c r="L541" s="45"/>
      <c r="M541" s="220" t="s">
        <v>19</v>
      </c>
      <c r="N541" s="221" t="s">
        <v>44</v>
      </c>
      <c r="O541" s="85"/>
      <c r="P541" s="222">
        <f>O541*H541</f>
        <v>0</v>
      </c>
      <c r="Q541" s="222">
        <v>0</v>
      </c>
      <c r="R541" s="222">
        <f>Q541*H541</f>
        <v>0</v>
      </c>
      <c r="S541" s="222">
        <v>0</v>
      </c>
      <c r="T541" s="223">
        <f>S541*H541</f>
        <v>0</v>
      </c>
      <c r="U541" s="39"/>
      <c r="V541" s="39"/>
      <c r="W541" s="39"/>
      <c r="X541" s="39"/>
      <c r="Y541" s="39"/>
      <c r="Z541" s="39"/>
      <c r="AA541" s="39"/>
      <c r="AB541" s="39"/>
      <c r="AC541" s="39"/>
      <c r="AD541" s="39"/>
      <c r="AE541" s="39"/>
      <c r="AR541" s="224" t="s">
        <v>1925</v>
      </c>
      <c r="AT541" s="224" t="s">
        <v>247</v>
      </c>
      <c r="AU541" s="224" t="s">
        <v>80</v>
      </c>
      <c r="AY541" s="18" t="s">
        <v>244</v>
      </c>
      <c r="BE541" s="225">
        <f>IF(N541="základní",J541,0)</f>
        <v>0</v>
      </c>
      <c r="BF541" s="225">
        <f>IF(N541="snížená",J541,0)</f>
        <v>0</v>
      </c>
      <c r="BG541" s="225">
        <f>IF(N541="zákl. přenesená",J541,0)</f>
        <v>0</v>
      </c>
      <c r="BH541" s="225">
        <f>IF(N541="sníž. přenesená",J541,0)</f>
        <v>0</v>
      </c>
      <c r="BI541" s="225">
        <f>IF(N541="nulová",J541,0)</f>
        <v>0</v>
      </c>
      <c r="BJ541" s="18" t="s">
        <v>80</v>
      </c>
      <c r="BK541" s="225">
        <f>ROUND(I541*H541,2)</f>
        <v>0</v>
      </c>
      <c r="BL541" s="18" t="s">
        <v>1925</v>
      </c>
      <c r="BM541" s="224" t="s">
        <v>2053</v>
      </c>
    </row>
    <row r="542" s="2" customFormat="1" ht="62.7" customHeight="1">
      <c r="A542" s="39"/>
      <c r="B542" s="40"/>
      <c r="C542" s="213" t="s">
        <v>2054</v>
      </c>
      <c r="D542" s="213" t="s">
        <v>247</v>
      </c>
      <c r="E542" s="214" t="s">
        <v>2055</v>
      </c>
      <c r="F542" s="215" t="s">
        <v>2056</v>
      </c>
      <c r="G542" s="216" t="s">
        <v>730</v>
      </c>
      <c r="H542" s="217">
        <v>6.4000000000000004</v>
      </c>
      <c r="I542" s="218"/>
      <c r="J542" s="219">
        <f>ROUND(I542*H542,2)</f>
        <v>0</v>
      </c>
      <c r="K542" s="215" t="s">
        <v>359</v>
      </c>
      <c r="L542" s="45"/>
      <c r="M542" s="220" t="s">
        <v>19</v>
      </c>
      <c r="N542" s="221" t="s">
        <v>44</v>
      </c>
      <c r="O542" s="85"/>
      <c r="P542" s="222">
        <f>O542*H542</f>
        <v>0</v>
      </c>
      <c r="Q542" s="222">
        <v>0</v>
      </c>
      <c r="R542" s="222">
        <f>Q542*H542</f>
        <v>0</v>
      </c>
      <c r="S542" s="222">
        <v>0</v>
      </c>
      <c r="T542" s="223">
        <f>S542*H542</f>
        <v>0</v>
      </c>
      <c r="U542" s="39"/>
      <c r="V542" s="39"/>
      <c r="W542" s="39"/>
      <c r="X542" s="39"/>
      <c r="Y542" s="39"/>
      <c r="Z542" s="39"/>
      <c r="AA542" s="39"/>
      <c r="AB542" s="39"/>
      <c r="AC542" s="39"/>
      <c r="AD542" s="39"/>
      <c r="AE542" s="39"/>
      <c r="AR542" s="224" t="s">
        <v>1925</v>
      </c>
      <c r="AT542" s="224" t="s">
        <v>247</v>
      </c>
      <c r="AU542" s="224" t="s">
        <v>80</v>
      </c>
      <c r="AY542" s="18" t="s">
        <v>244</v>
      </c>
      <c r="BE542" s="225">
        <f>IF(N542="základní",J542,0)</f>
        <v>0</v>
      </c>
      <c r="BF542" s="225">
        <f>IF(N542="snížená",J542,0)</f>
        <v>0</v>
      </c>
      <c r="BG542" s="225">
        <f>IF(N542="zákl. přenesená",J542,0)</f>
        <v>0</v>
      </c>
      <c r="BH542" s="225">
        <f>IF(N542="sníž. přenesená",J542,0)</f>
        <v>0</v>
      </c>
      <c r="BI542" s="225">
        <f>IF(N542="nulová",J542,0)</f>
        <v>0</v>
      </c>
      <c r="BJ542" s="18" t="s">
        <v>80</v>
      </c>
      <c r="BK542" s="225">
        <f>ROUND(I542*H542,2)</f>
        <v>0</v>
      </c>
      <c r="BL542" s="18" t="s">
        <v>1925</v>
      </c>
      <c r="BM542" s="224" t="s">
        <v>2057</v>
      </c>
    </row>
    <row r="543" s="2" customFormat="1" ht="62.7" customHeight="1">
      <c r="A543" s="39"/>
      <c r="B543" s="40"/>
      <c r="C543" s="213" t="s">
        <v>2058</v>
      </c>
      <c r="D543" s="213" t="s">
        <v>247</v>
      </c>
      <c r="E543" s="214" t="s">
        <v>2059</v>
      </c>
      <c r="F543" s="215" t="s">
        <v>2060</v>
      </c>
      <c r="G543" s="216" t="s">
        <v>730</v>
      </c>
      <c r="H543" s="217">
        <v>18</v>
      </c>
      <c r="I543" s="218"/>
      <c r="J543" s="219">
        <f>ROUND(I543*H543,2)</f>
        <v>0</v>
      </c>
      <c r="K543" s="215" t="s">
        <v>359</v>
      </c>
      <c r="L543" s="45"/>
      <c r="M543" s="220" t="s">
        <v>19</v>
      </c>
      <c r="N543" s="221" t="s">
        <v>44</v>
      </c>
      <c r="O543" s="85"/>
      <c r="P543" s="222">
        <f>O543*H543</f>
        <v>0</v>
      </c>
      <c r="Q543" s="222">
        <v>0</v>
      </c>
      <c r="R543" s="222">
        <f>Q543*H543</f>
        <v>0</v>
      </c>
      <c r="S543" s="222">
        <v>0</v>
      </c>
      <c r="T543" s="223">
        <f>S543*H543</f>
        <v>0</v>
      </c>
      <c r="U543" s="39"/>
      <c r="V543" s="39"/>
      <c r="W543" s="39"/>
      <c r="X543" s="39"/>
      <c r="Y543" s="39"/>
      <c r="Z543" s="39"/>
      <c r="AA543" s="39"/>
      <c r="AB543" s="39"/>
      <c r="AC543" s="39"/>
      <c r="AD543" s="39"/>
      <c r="AE543" s="39"/>
      <c r="AR543" s="224" t="s">
        <v>1925</v>
      </c>
      <c r="AT543" s="224" t="s">
        <v>247</v>
      </c>
      <c r="AU543" s="224" t="s">
        <v>80</v>
      </c>
      <c r="AY543" s="18" t="s">
        <v>244</v>
      </c>
      <c r="BE543" s="225">
        <f>IF(N543="základní",J543,0)</f>
        <v>0</v>
      </c>
      <c r="BF543" s="225">
        <f>IF(N543="snížená",J543,0)</f>
        <v>0</v>
      </c>
      <c r="BG543" s="225">
        <f>IF(N543="zákl. přenesená",J543,0)</f>
        <v>0</v>
      </c>
      <c r="BH543" s="225">
        <f>IF(N543="sníž. přenesená",J543,0)</f>
        <v>0</v>
      </c>
      <c r="BI543" s="225">
        <f>IF(N543="nulová",J543,0)</f>
        <v>0</v>
      </c>
      <c r="BJ543" s="18" t="s">
        <v>80</v>
      </c>
      <c r="BK543" s="225">
        <f>ROUND(I543*H543,2)</f>
        <v>0</v>
      </c>
      <c r="BL543" s="18" t="s">
        <v>1925</v>
      </c>
      <c r="BM543" s="224" t="s">
        <v>2061</v>
      </c>
    </row>
    <row r="544" s="2" customFormat="1" ht="44.25" customHeight="1">
      <c r="A544" s="39"/>
      <c r="B544" s="40"/>
      <c r="C544" s="213" t="s">
        <v>2062</v>
      </c>
      <c r="D544" s="213" t="s">
        <v>247</v>
      </c>
      <c r="E544" s="214" t="s">
        <v>2063</v>
      </c>
      <c r="F544" s="215" t="s">
        <v>2064</v>
      </c>
      <c r="G544" s="216" t="s">
        <v>730</v>
      </c>
      <c r="H544" s="217">
        <v>7.7000000000000002</v>
      </c>
      <c r="I544" s="218"/>
      <c r="J544" s="219">
        <f>ROUND(I544*H544,2)</f>
        <v>0</v>
      </c>
      <c r="K544" s="215" t="s">
        <v>359</v>
      </c>
      <c r="L544" s="45"/>
      <c r="M544" s="220" t="s">
        <v>19</v>
      </c>
      <c r="N544" s="221" t="s">
        <v>44</v>
      </c>
      <c r="O544" s="85"/>
      <c r="P544" s="222">
        <f>O544*H544</f>
        <v>0</v>
      </c>
      <c r="Q544" s="222">
        <v>0</v>
      </c>
      <c r="R544" s="222">
        <f>Q544*H544</f>
        <v>0</v>
      </c>
      <c r="S544" s="222">
        <v>0</v>
      </c>
      <c r="T544" s="223">
        <f>S544*H544</f>
        <v>0</v>
      </c>
      <c r="U544" s="39"/>
      <c r="V544" s="39"/>
      <c r="W544" s="39"/>
      <c r="X544" s="39"/>
      <c r="Y544" s="39"/>
      <c r="Z544" s="39"/>
      <c r="AA544" s="39"/>
      <c r="AB544" s="39"/>
      <c r="AC544" s="39"/>
      <c r="AD544" s="39"/>
      <c r="AE544" s="39"/>
      <c r="AR544" s="224" t="s">
        <v>1925</v>
      </c>
      <c r="AT544" s="224" t="s">
        <v>247</v>
      </c>
      <c r="AU544" s="224" t="s">
        <v>80</v>
      </c>
      <c r="AY544" s="18" t="s">
        <v>244</v>
      </c>
      <c r="BE544" s="225">
        <f>IF(N544="základní",J544,0)</f>
        <v>0</v>
      </c>
      <c r="BF544" s="225">
        <f>IF(N544="snížená",J544,0)</f>
        <v>0</v>
      </c>
      <c r="BG544" s="225">
        <f>IF(N544="zákl. přenesená",J544,0)</f>
        <v>0</v>
      </c>
      <c r="BH544" s="225">
        <f>IF(N544="sníž. přenesená",J544,0)</f>
        <v>0</v>
      </c>
      <c r="BI544" s="225">
        <f>IF(N544="nulová",J544,0)</f>
        <v>0</v>
      </c>
      <c r="BJ544" s="18" t="s">
        <v>80</v>
      </c>
      <c r="BK544" s="225">
        <f>ROUND(I544*H544,2)</f>
        <v>0</v>
      </c>
      <c r="BL544" s="18" t="s">
        <v>1925</v>
      </c>
      <c r="BM544" s="224" t="s">
        <v>2065</v>
      </c>
    </row>
    <row r="545" s="2" customFormat="1" ht="24.15" customHeight="1">
      <c r="A545" s="39"/>
      <c r="B545" s="40"/>
      <c r="C545" s="213" t="s">
        <v>2066</v>
      </c>
      <c r="D545" s="213" t="s">
        <v>247</v>
      </c>
      <c r="E545" s="214" t="s">
        <v>2067</v>
      </c>
      <c r="F545" s="215" t="s">
        <v>2068</v>
      </c>
      <c r="G545" s="216" t="s">
        <v>730</v>
      </c>
      <c r="H545" s="217">
        <v>7.7000000000000002</v>
      </c>
      <c r="I545" s="218"/>
      <c r="J545" s="219">
        <f>ROUND(I545*H545,2)</f>
        <v>0</v>
      </c>
      <c r="K545" s="215" t="s">
        <v>359</v>
      </c>
      <c r="L545" s="45"/>
      <c r="M545" s="278" t="s">
        <v>19</v>
      </c>
      <c r="N545" s="279" t="s">
        <v>44</v>
      </c>
      <c r="O545" s="280"/>
      <c r="P545" s="281">
        <f>O545*H545</f>
        <v>0</v>
      </c>
      <c r="Q545" s="281">
        <v>0</v>
      </c>
      <c r="R545" s="281">
        <f>Q545*H545</f>
        <v>0</v>
      </c>
      <c r="S545" s="281">
        <v>0</v>
      </c>
      <c r="T545" s="282">
        <f>S545*H545</f>
        <v>0</v>
      </c>
      <c r="U545" s="39"/>
      <c r="V545" s="39"/>
      <c r="W545" s="39"/>
      <c r="X545" s="39"/>
      <c r="Y545" s="39"/>
      <c r="Z545" s="39"/>
      <c r="AA545" s="39"/>
      <c r="AB545" s="39"/>
      <c r="AC545" s="39"/>
      <c r="AD545" s="39"/>
      <c r="AE545" s="39"/>
      <c r="AR545" s="224" t="s">
        <v>1925</v>
      </c>
      <c r="AT545" s="224" t="s">
        <v>247</v>
      </c>
      <c r="AU545" s="224" t="s">
        <v>80</v>
      </c>
      <c r="AY545" s="18" t="s">
        <v>244</v>
      </c>
      <c r="BE545" s="225">
        <f>IF(N545="základní",J545,0)</f>
        <v>0</v>
      </c>
      <c r="BF545" s="225">
        <f>IF(N545="snížená",J545,0)</f>
        <v>0</v>
      </c>
      <c r="BG545" s="225">
        <f>IF(N545="zákl. přenesená",J545,0)</f>
        <v>0</v>
      </c>
      <c r="BH545" s="225">
        <f>IF(N545="sníž. přenesená",J545,0)</f>
        <v>0</v>
      </c>
      <c r="BI545" s="225">
        <f>IF(N545="nulová",J545,0)</f>
        <v>0</v>
      </c>
      <c r="BJ545" s="18" t="s">
        <v>80</v>
      </c>
      <c r="BK545" s="225">
        <f>ROUND(I545*H545,2)</f>
        <v>0</v>
      </c>
      <c r="BL545" s="18" t="s">
        <v>1925</v>
      </c>
      <c r="BM545" s="224" t="s">
        <v>2069</v>
      </c>
    </row>
    <row r="546" s="2" customFormat="1" ht="6.96" customHeight="1">
      <c r="A546" s="39"/>
      <c r="B546" s="60"/>
      <c r="C546" s="61"/>
      <c r="D546" s="61"/>
      <c r="E546" s="61"/>
      <c r="F546" s="61"/>
      <c r="G546" s="61"/>
      <c r="H546" s="61"/>
      <c r="I546" s="61"/>
      <c r="J546" s="61"/>
      <c r="K546" s="61"/>
      <c r="L546" s="45"/>
      <c r="M546" s="39"/>
      <c r="O546" s="39"/>
      <c r="P546" s="39"/>
      <c r="Q546" s="39"/>
      <c r="R546" s="39"/>
      <c r="S546" s="39"/>
      <c r="T546" s="39"/>
      <c r="U546" s="39"/>
      <c r="V546" s="39"/>
      <c r="W546" s="39"/>
      <c r="X546" s="39"/>
      <c r="Y546" s="39"/>
      <c r="Z546" s="39"/>
      <c r="AA546" s="39"/>
      <c r="AB546" s="39"/>
      <c r="AC546" s="39"/>
      <c r="AD546" s="39"/>
      <c r="AE546" s="39"/>
    </row>
  </sheetData>
  <sheetProtection sheet="1" autoFilter="0" formatColumns="0" formatRows="0" objects="1" scenarios="1" spinCount="100000" saltValue="Ruj45tMOPcSfyrZF7ctFKA8T0PMce5U8n1AUcx3dx73ozxCknHoxsnoDka2s1hs/+HHcCE8qpgSTFo93vhlCiw==" hashValue="Aa/k6eNvilikhlovnSorKRktptuvTjia0oE+5tsvc42I/d9x/Ee5/J18PsUIrjOO3jSEnS222YbxGcDtdwgy7g==" algorithmName="SHA-512" password="CC35"/>
  <autoFilter ref="C106:K545"/>
  <mergeCells count="12">
    <mergeCell ref="E7:H7"/>
    <mergeCell ref="E9:H9"/>
    <mergeCell ref="E11:H11"/>
    <mergeCell ref="E20:H20"/>
    <mergeCell ref="E29:H29"/>
    <mergeCell ref="E50:H50"/>
    <mergeCell ref="E52:H52"/>
    <mergeCell ref="E54:H54"/>
    <mergeCell ref="E95:H95"/>
    <mergeCell ref="E97:H97"/>
    <mergeCell ref="E99:H9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212</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5440</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4238</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ROUND(J88,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ROUND((SUM(BE88:BE119)),  2)</f>
        <v>0</v>
      </c>
      <c r="G35" s="39"/>
      <c r="H35" s="39"/>
      <c r="I35" s="158">
        <v>0.20999999999999999</v>
      </c>
      <c r="J35" s="157">
        <f>ROUND(((SUM(BE88:BE119))*I35),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ROUND((SUM(BF88:BF119)),  2)</f>
        <v>0</v>
      </c>
      <c r="G36" s="39"/>
      <c r="H36" s="39"/>
      <c r="I36" s="158">
        <v>0.12</v>
      </c>
      <c r="J36" s="157">
        <f>ROUND(((SUM(BF88:BF119))*I36),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ROUND((SUM(BG88:BG119)),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ROUND((SUM(BH88:BH119)),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ROUND((SUM(BI88:BI119)),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5440</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R02 - Stavební část</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J88</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4451</v>
      </c>
      <c r="E64" s="178"/>
      <c r="F64" s="178"/>
      <c r="G64" s="178"/>
      <c r="H64" s="178"/>
      <c r="I64" s="178"/>
      <c r="J64" s="179">
        <f>J89</f>
        <v>0</v>
      </c>
      <c r="K64" s="176"/>
      <c r="L64" s="180"/>
      <c r="S64" s="9"/>
      <c r="T64" s="9"/>
      <c r="U64" s="9"/>
      <c r="V64" s="9"/>
      <c r="W64" s="9"/>
      <c r="X64" s="9"/>
      <c r="Y64" s="9"/>
      <c r="Z64" s="9"/>
      <c r="AA64" s="9"/>
      <c r="AB64" s="9"/>
      <c r="AC64" s="9"/>
      <c r="AD64" s="9"/>
      <c r="AE64" s="9"/>
    </row>
    <row r="65" hidden="1" s="10" customFormat="1" ht="19.92" customHeight="1">
      <c r="A65" s="10"/>
      <c r="B65" s="181"/>
      <c r="C65" s="126"/>
      <c r="D65" s="182" t="s">
        <v>4452</v>
      </c>
      <c r="E65" s="183"/>
      <c r="F65" s="183"/>
      <c r="G65" s="183"/>
      <c r="H65" s="183"/>
      <c r="I65" s="183"/>
      <c r="J65" s="184">
        <f>J90</f>
        <v>0</v>
      </c>
      <c r="K65" s="126"/>
      <c r="L65" s="185"/>
      <c r="S65" s="10"/>
      <c r="T65" s="10"/>
      <c r="U65" s="10"/>
      <c r="V65" s="10"/>
      <c r="W65" s="10"/>
      <c r="X65" s="10"/>
      <c r="Y65" s="10"/>
      <c r="Z65" s="10"/>
      <c r="AA65" s="10"/>
      <c r="AB65" s="10"/>
      <c r="AC65" s="10"/>
      <c r="AD65" s="10"/>
      <c r="AE65" s="10"/>
    </row>
    <row r="66" hidden="1" s="10" customFormat="1" ht="19.92" customHeight="1">
      <c r="A66" s="10"/>
      <c r="B66" s="181"/>
      <c r="C66" s="126"/>
      <c r="D66" s="182" t="s">
        <v>4453</v>
      </c>
      <c r="E66" s="183"/>
      <c r="F66" s="183"/>
      <c r="G66" s="183"/>
      <c r="H66" s="183"/>
      <c r="I66" s="183"/>
      <c r="J66" s="184">
        <f>J110</f>
        <v>0</v>
      </c>
      <c r="K66" s="126"/>
      <c r="L66" s="185"/>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5"/>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5"/>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5"/>
      <c r="S72" s="39"/>
      <c r="T72" s="39"/>
      <c r="U72" s="39"/>
      <c r="V72" s="39"/>
      <c r="W72" s="39"/>
      <c r="X72" s="39"/>
      <c r="Y72" s="39"/>
      <c r="Z72" s="39"/>
      <c r="AA72" s="39"/>
      <c r="AB72" s="39"/>
      <c r="AC72" s="39"/>
      <c r="AD72" s="39"/>
      <c r="AE72" s="39"/>
    </row>
    <row r="73" s="2" customFormat="1" ht="24.96" customHeight="1">
      <c r="A73" s="39"/>
      <c r="B73" s="40"/>
      <c r="C73" s="24" t="s">
        <v>228</v>
      </c>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6.5" customHeight="1">
      <c r="A76" s="39"/>
      <c r="B76" s="40"/>
      <c r="C76" s="41"/>
      <c r="D76" s="41"/>
      <c r="E76" s="170" t="str">
        <f>E7</f>
        <v>Oprava zabezpečovacího zařízení v ŽST Doudleby n. O.</v>
      </c>
      <c r="F76" s="33"/>
      <c r="G76" s="33"/>
      <c r="H76" s="33"/>
      <c r="I76" s="41"/>
      <c r="J76" s="41"/>
      <c r="K76" s="41"/>
      <c r="L76" s="145"/>
      <c r="S76" s="39"/>
      <c r="T76" s="39"/>
      <c r="U76" s="39"/>
      <c r="V76" s="39"/>
      <c r="W76" s="39"/>
      <c r="X76" s="39"/>
      <c r="Y76" s="39"/>
      <c r="Z76" s="39"/>
      <c r="AA76" s="39"/>
      <c r="AB76" s="39"/>
      <c r="AC76" s="39"/>
      <c r="AD76" s="39"/>
      <c r="AE76" s="39"/>
    </row>
    <row r="77" s="1" customFormat="1" ht="12" customHeight="1">
      <c r="B77" s="22"/>
      <c r="C77" s="33" t="s">
        <v>217</v>
      </c>
      <c r="D77" s="23"/>
      <c r="E77" s="23"/>
      <c r="F77" s="23"/>
      <c r="G77" s="23"/>
      <c r="H77" s="23"/>
      <c r="I77" s="23"/>
      <c r="J77" s="23"/>
      <c r="K77" s="23"/>
      <c r="L77" s="21"/>
    </row>
    <row r="78" s="2" customFormat="1" ht="16.5" customHeight="1">
      <c r="A78" s="39"/>
      <c r="B78" s="40"/>
      <c r="C78" s="41"/>
      <c r="D78" s="41"/>
      <c r="E78" s="170" t="s">
        <v>5440</v>
      </c>
      <c r="F78" s="41"/>
      <c r="G78" s="41"/>
      <c r="H78" s="41"/>
      <c r="I78" s="41"/>
      <c r="J78" s="41"/>
      <c r="K78" s="41"/>
      <c r="L78" s="145"/>
      <c r="S78" s="39"/>
      <c r="T78" s="39"/>
      <c r="U78" s="39"/>
      <c r="V78" s="39"/>
      <c r="W78" s="39"/>
      <c r="X78" s="39"/>
      <c r="Y78" s="39"/>
      <c r="Z78" s="39"/>
      <c r="AA78" s="39"/>
      <c r="AB78" s="39"/>
      <c r="AC78" s="39"/>
      <c r="AD78" s="39"/>
      <c r="AE78" s="39"/>
    </row>
    <row r="79" s="2" customFormat="1" ht="12" customHeight="1">
      <c r="A79" s="39"/>
      <c r="B79" s="40"/>
      <c r="C79" s="33" t="s">
        <v>219</v>
      </c>
      <c r="D79" s="41"/>
      <c r="E79" s="41"/>
      <c r="F79" s="41"/>
      <c r="G79" s="41"/>
      <c r="H79" s="41"/>
      <c r="I79" s="41"/>
      <c r="J79" s="41"/>
      <c r="K79" s="41"/>
      <c r="L79" s="145"/>
      <c r="S79" s="39"/>
      <c r="T79" s="39"/>
      <c r="U79" s="39"/>
      <c r="V79" s="39"/>
      <c r="W79" s="39"/>
      <c r="X79" s="39"/>
      <c r="Y79" s="39"/>
      <c r="Z79" s="39"/>
      <c r="AA79" s="39"/>
      <c r="AB79" s="39"/>
      <c r="AC79" s="39"/>
      <c r="AD79" s="39"/>
      <c r="AE79" s="39"/>
    </row>
    <row r="80" s="2" customFormat="1" ht="16.5" customHeight="1">
      <c r="A80" s="39"/>
      <c r="B80" s="40"/>
      <c r="C80" s="41"/>
      <c r="D80" s="41"/>
      <c r="E80" s="70" t="str">
        <f>E11</f>
        <v>R02 - Stavební část</v>
      </c>
      <c r="F80" s="41"/>
      <c r="G80" s="41"/>
      <c r="H80" s="41"/>
      <c r="I80" s="41"/>
      <c r="J80" s="41"/>
      <c r="K80" s="41"/>
      <c r="L80" s="145"/>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ŽST Doudleby nad Orlicí</v>
      </c>
      <c r="G82" s="41"/>
      <c r="H82" s="41"/>
      <c r="I82" s="33" t="s">
        <v>23</v>
      </c>
      <c r="J82" s="73" t="str">
        <f>IF(J14="","",J14)</f>
        <v>23. 6. 2026</v>
      </c>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 xml:space="preserve"> </v>
      </c>
      <c r="G84" s="41"/>
      <c r="H84" s="41"/>
      <c r="I84" s="33" t="s">
        <v>31</v>
      </c>
      <c r="J84" s="37" t="str">
        <f>E23</f>
        <v>Signal Projekt, s.r.o.</v>
      </c>
      <c r="K84" s="41"/>
      <c r="L84" s="145"/>
      <c r="S84" s="39"/>
      <c r="T84" s="39"/>
      <c r="U84" s="39"/>
      <c r="V84" s="39"/>
      <c r="W84" s="39"/>
      <c r="X84" s="39"/>
      <c r="Y84" s="39"/>
      <c r="Z84" s="39"/>
      <c r="AA84" s="39"/>
      <c r="AB84" s="39"/>
      <c r="AC84" s="39"/>
      <c r="AD84" s="39"/>
      <c r="AE84" s="39"/>
    </row>
    <row r="85" s="2" customFormat="1" ht="15.15" customHeight="1">
      <c r="A85" s="39"/>
      <c r="B85" s="40"/>
      <c r="C85" s="33" t="s">
        <v>29</v>
      </c>
      <c r="D85" s="41"/>
      <c r="E85" s="41"/>
      <c r="F85" s="28" t="str">
        <f>IF(E20="","",E20)</f>
        <v>Vyplň údaj</v>
      </c>
      <c r="G85" s="41"/>
      <c r="H85" s="41"/>
      <c r="I85" s="33" t="s">
        <v>35</v>
      </c>
      <c r="J85" s="37" t="str">
        <f>E26</f>
        <v>Pavel Pospíšil, DiS.</v>
      </c>
      <c r="K85" s="41"/>
      <c r="L85" s="145"/>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5"/>
      <c r="S86" s="39"/>
      <c r="T86" s="39"/>
      <c r="U86" s="39"/>
      <c r="V86" s="39"/>
      <c r="W86" s="39"/>
      <c r="X86" s="39"/>
      <c r="Y86" s="39"/>
      <c r="Z86" s="39"/>
      <c r="AA86" s="39"/>
      <c r="AB86" s="39"/>
      <c r="AC86" s="39"/>
      <c r="AD86" s="39"/>
      <c r="AE86" s="39"/>
    </row>
    <row r="87" s="11" customFormat="1" ht="29.28" customHeight="1">
      <c r="A87" s="186"/>
      <c r="B87" s="187"/>
      <c r="C87" s="188" t="s">
        <v>229</v>
      </c>
      <c r="D87" s="189" t="s">
        <v>58</v>
      </c>
      <c r="E87" s="189" t="s">
        <v>54</v>
      </c>
      <c r="F87" s="189" t="s">
        <v>55</v>
      </c>
      <c r="G87" s="189" t="s">
        <v>230</v>
      </c>
      <c r="H87" s="189" t="s">
        <v>231</v>
      </c>
      <c r="I87" s="189" t="s">
        <v>232</v>
      </c>
      <c r="J87" s="189" t="s">
        <v>223</v>
      </c>
      <c r="K87" s="190" t="s">
        <v>233</v>
      </c>
      <c r="L87" s="191"/>
      <c r="M87" s="93" t="s">
        <v>19</v>
      </c>
      <c r="N87" s="94" t="s">
        <v>43</v>
      </c>
      <c r="O87" s="94" t="s">
        <v>234</v>
      </c>
      <c r="P87" s="94" t="s">
        <v>235</v>
      </c>
      <c r="Q87" s="94" t="s">
        <v>236</v>
      </c>
      <c r="R87" s="94" t="s">
        <v>237</v>
      </c>
      <c r="S87" s="94" t="s">
        <v>238</v>
      </c>
      <c r="T87" s="95" t="s">
        <v>239</v>
      </c>
      <c r="U87" s="186"/>
      <c r="V87" s="186"/>
      <c r="W87" s="186"/>
      <c r="X87" s="186"/>
      <c r="Y87" s="186"/>
      <c r="Z87" s="186"/>
      <c r="AA87" s="186"/>
      <c r="AB87" s="186"/>
      <c r="AC87" s="186"/>
      <c r="AD87" s="186"/>
      <c r="AE87" s="186"/>
    </row>
    <row r="88" s="2" customFormat="1" ht="22.8" customHeight="1">
      <c r="A88" s="39"/>
      <c r="B88" s="40"/>
      <c r="C88" s="100" t="s">
        <v>240</v>
      </c>
      <c r="D88" s="41"/>
      <c r="E88" s="41"/>
      <c r="F88" s="41"/>
      <c r="G88" s="41"/>
      <c r="H88" s="41"/>
      <c r="I88" s="41"/>
      <c r="J88" s="192">
        <f>BK88</f>
        <v>0</v>
      </c>
      <c r="K88" s="41"/>
      <c r="L88" s="45"/>
      <c r="M88" s="96"/>
      <c r="N88" s="193"/>
      <c r="O88" s="97"/>
      <c r="P88" s="194">
        <f>P89</f>
        <v>0</v>
      </c>
      <c r="Q88" s="97"/>
      <c r="R88" s="194">
        <f>R89</f>
        <v>0.036299999999999999</v>
      </c>
      <c r="S88" s="97"/>
      <c r="T88" s="195">
        <f>T89</f>
        <v>0</v>
      </c>
      <c r="U88" s="39"/>
      <c r="V88" s="39"/>
      <c r="W88" s="39"/>
      <c r="X88" s="39"/>
      <c r="Y88" s="39"/>
      <c r="Z88" s="39"/>
      <c r="AA88" s="39"/>
      <c r="AB88" s="39"/>
      <c r="AC88" s="39"/>
      <c r="AD88" s="39"/>
      <c r="AE88" s="39"/>
      <c r="AT88" s="18" t="s">
        <v>72</v>
      </c>
      <c r="AU88" s="18" t="s">
        <v>224</v>
      </c>
      <c r="BK88" s="196">
        <f>BK89</f>
        <v>0</v>
      </c>
    </row>
    <row r="89" s="12" customFormat="1" ht="25.92" customHeight="1">
      <c r="A89" s="12"/>
      <c r="B89" s="197"/>
      <c r="C89" s="198"/>
      <c r="D89" s="199" t="s">
        <v>72</v>
      </c>
      <c r="E89" s="200" t="s">
        <v>84</v>
      </c>
      <c r="F89" s="200" t="s">
        <v>2357</v>
      </c>
      <c r="G89" s="198"/>
      <c r="H89" s="198"/>
      <c r="I89" s="201"/>
      <c r="J89" s="202">
        <f>BK89</f>
        <v>0</v>
      </c>
      <c r="K89" s="198"/>
      <c r="L89" s="203"/>
      <c r="M89" s="204"/>
      <c r="N89" s="205"/>
      <c r="O89" s="205"/>
      <c r="P89" s="206">
        <f>P90+P110</f>
        <v>0</v>
      </c>
      <c r="Q89" s="205"/>
      <c r="R89" s="206">
        <f>R90+R110</f>
        <v>0.036299999999999999</v>
      </c>
      <c r="S89" s="205"/>
      <c r="T89" s="207">
        <f>T90+T110</f>
        <v>0</v>
      </c>
      <c r="U89" s="12"/>
      <c r="V89" s="12"/>
      <c r="W89" s="12"/>
      <c r="X89" s="12"/>
      <c r="Y89" s="12"/>
      <c r="Z89" s="12"/>
      <c r="AA89" s="12"/>
      <c r="AB89" s="12"/>
      <c r="AC89" s="12"/>
      <c r="AD89" s="12"/>
      <c r="AE89" s="12"/>
      <c r="AR89" s="208" t="s">
        <v>80</v>
      </c>
      <c r="AT89" s="209" t="s">
        <v>72</v>
      </c>
      <c r="AU89" s="209" t="s">
        <v>73</v>
      </c>
      <c r="AY89" s="208" t="s">
        <v>244</v>
      </c>
      <c r="BK89" s="210">
        <f>BK90+BK110</f>
        <v>0</v>
      </c>
    </row>
    <row r="90" s="12" customFormat="1" ht="22.8" customHeight="1">
      <c r="A90" s="12"/>
      <c r="B90" s="197"/>
      <c r="C90" s="198"/>
      <c r="D90" s="199" t="s">
        <v>72</v>
      </c>
      <c r="E90" s="211" t="s">
        <v>3029</v>
      </c>
      <c r="F90" s="211" t="s">
        <v>4454</v>
      </c>
      <c r="G90" s="198"/>
      <c r="H90" s="198"/>
      <c r="I90" s="201"/>
      <c r="J90" s="212">
        <f>BK90</f>
        <v>0</v>
      </c>
      <c r="K90" s="198"/>
      <c r="L90" s="203"/>
      <c r="M90" s="204"/>
      <c r="N90" s="205"/>
      <c r="O90" s="205"/>
      <c r="P90" s="206">
        <f>SUM(P91:P109)</f>
        <v>0</v>
      </c>
      <c r="Q90" s="205"/>
      <c r="R90" s="206">
        <f>SUM(R91:R109)</f>
        <v>0.0063</v>
      </c>
      <c r="S90" s="205"/>
      <c r="T90" s="207">
        <f>SUM(T91:T109)</f>
        <v>0</v>
      </c>
      <c r="U90" s="12"/>
      <c r="V90" s="12"/>
      <c r="W90" s="12"/>
      <c r="X90" s="12"/>
      <c r="Y90" s="12"/>
      <c r="Z90" s="12"/>
      <c r="AA90" s="12"/>
      <c r="AB90" s="12"/>
      <c r="AC90" s="12"/>
      <c r="AD90" s="12"/>
      <c r="AE90" s="12"/>
      <c r="AR90" s="208" t="s">
        <v>80</v>
      </c>
      <c r="AT90" s="209" t="s">
        <v>72</v>
      </c>
      <c r="AU90" s="209" t="s">
        <v>80</v>
      </c>
      <c r="AY90" s="208" t="s">
        <v>244</v>
      </c>
      <c r="BK90" s="210">
        <f>SUM(BK91:BK109)</f>
        <v>0</v>
      </c>
    </row>
    <row r="91" s="2" customFormat="1" ht="24.15" customHeight="1">
      <c r="A91" s="39"/>
      <c r="B91" s="40"/>
      <c r="C91" s="213" t="s">
        <v>80</v>
      </c>
      <c r="D91" s="213" t="s">
        <v>247</v>
      </c>
      <c r="E91" s="214" t="s">
        <v>4924</v>
      </c>
      <c r="F91" s="215" t="s">
        <v>4925</v>
      </c>
      <c r="G91" s="216" t="s">
        <v>291</v>
      </c>
      <c r="H91" s="217">
        <v>2.52</v>
      </c>
      <c r="I91" s="218"/>
      <c r="J91" s="219">
        <f>ROUND(I91*H91,2)</f>
        <v>0</v>
      </c>
      <c r="K91" s="215" t="s">
        <v>251</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264</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264</v>
      </c>
      <c r="BM91" s="224" t="s">
        <v>5471</v>
      </c>
    </row>
    <row r="92" s="2" customFormat="1">
      <c r="A92" s="39"/>
      <c r="B92" s="40"/>
      <c r="C92" s="41"/>
      <c r="D92" s="226" t="s">
        <v>254</v>
      </c>
      <c r="E92" s="41"/>
      <c r="F92" s="227" t="s">
        <v>4927</v>
      </c>
      <c r="G92" s="41"/>
      <c r="H92" s="41"/>
      <c r="I92" s="228"/>
      <c r="J92" s="41"/>
      <c r="K92" s="41"/>
      <c r="L92" s="45"/>
      <c r="M92" s="229"/>
      <c r="N92" s="230"/>
      <c r="O92" s="85"/>
      <c r="P92" s="85"/>
      <c r="Q92" s="85"/>
      <c r="R92" s="85"/>
      <c r="S92" s="85"/>
      <c r="T92" s="86"/>
      <c r="U92" s="39"/>
      <c r="V92" s="39"/>
      <c r="W92" s="39"/>
      <c r="X92" s="39"/>
      <c r="Y92" s="39"/>
      <c r="Z92" s="39"/>
      <c r="AA92" s="39"/>
      <c r="AB92" s="39"/>
      <c r="AC92" s="39"/>
      <c r="AD92" s="39"/>
      <c r="AE92" s="39"/>
      <c r="AT92" s="18" t="s">
        <v>254</v>
      </c>
      <c r="AU92" s="18" t="s">
        <v>82</v>
      </c>
    </row>
    <row r="93" s="2" customFormat="1">
      <c r="A93" s="39"/>
      <c r="B93" s="40"/>
      <c r="C93" s="41"/>
      <c r="D93" s="241" t="s">
        <v>282</v>
      </c>
      <c r="E93" s="41"/>
      <c r="F93" s="242" t="s">
        <v>4459</v>
      </c>
      <c r="G93" s="41"/>
      <c r="H93" s="41"/>
      <c r="I93" s="228"/>
      <c r="J93" s="41"/>
      <c r="K93" s="41"/>
      <c r="L93" s="45"/>
      <c r="M93" s="229"/>
      <c r="N93" s="230"/>
      <c r="O93" s="85"/>
      <c r="P93" s="85"/>
      <c r="Q93" s="85"/>
      <c r="R93" s="85"/>
      <c r="S93" s="85"/>
      <c r="T93" s="86"/>
      <c r="U93" s="39"/>
      <c r="V93" s="39"/>
      <c r="W93" s="39"/>
      <c r="X93" s="39"/>
      <c r="Y93" s="39"/>
      <c r="Z93" s="39"/>
      <c r="AA93" s="39"/>
      <c r="AB93" s="39"/>
      <c r="AC93" s="39"/>
      <c r="AD93" s="39"/>
      <c r="AE93" s="39"/>
      <c r="AT93" s="18" t="s">
        <v>282</v>
      </c>
      <c r="AU93" s="18" t="s">
        <v>82</v>
      </c>
    </row>
    <row r="94" s="13" customFormat="1">
      <c r="A94" s="13"/>
      <c r="B94" s="243"/>
      <c r="C94" s="244"/>
      <c r="D94" s="241" t="s">
        <v>284</v>
      </c>
      <c r="E94" s="245" t="s">
        <v>19</v>
      </c>
      <c r="F94" s="246" t="s">
        <v>5472</v>
      </c>
      <c r="G94" s="244"/>
      <c r="H94" s="245" t="s">
        <v>19</v>
      </c>
      <c r="I94" s="247"/>
      <c r="J94" s="244"/>
      <c r="K94" s="244"/>
      <c r="L94" s="248"/>
      <c r="M94" s="249"/>
      <c r="N94" s="250"/>
      <c r="O94" s="250"/>
      <c r="P94" s="250"/>
      <c r="Q94" s="250"/>
      <c r="R94" s="250"/>
      <c r="S94" s="250"/>
      <c r="T94" s="251"/>
      <c r="U94" s="13"/>
      <c r="V94" s="13"/>
      <c r="W94" s="13"/>
      <c r="X94" s="13"/>
      <c r="Y94" s="13"/>
      <c r="Z94" s="13"/>
      <c r="AA94" s="13"/>
      <c r="AB94" s="13"/>
      <c r="AC94" s="13"/>
      <c r="AD94" s="13"/>
      <c r="AE94" s="13"/>
      <c r="AT94" s="252" t="s">
        <v>284</v>
      </c>
      <c r="AU94" s="252" t="s">
        <v>82</v>
      </c>
      <c r="AV94" s="13" t="s">
        <v>80</v>
      </c>
      <c r="AW94" s="13" t="s">
        <v>34</v>
      </c>
      <c r="AX94" s="13" t="s">
        <v>73</v>
      </c>
      <c r="AY94" s="252" t="s">
        <v>244</v>
      </c>
    </row>
    <row r="95" s="14" customFormat="1">
      <c r="A95" s="14"/>
      <c r="B95" s="253"/>
      <c r="C95" s="254"/>
      <c r="D95" s="241" t="s">
        <v>284</v>
      </c>
      <c r="E95" s="255" t="s">
        <v>19</v>
      </c>
      <c r="F95" s="256" t="s">
        <v>5473</v>
      </c>
      <c r="G95" s="254"/>
      <c r="H95" s="257">
        <v>2.52</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82</v>
      </c>
      <c r="AV95" s="14" t="s">
        <v>82</v>
      </c>
      <c r="AW95" s="14" t="s">
        <v>34</v>
      </c>
      <c r="AX95" s="14" t="s">
        <v>80</v>
      </c>
      <c r="AY95" s="263" t="s">
        <v>244</v>
      </c>
    </row>
    <row r="96" s="2" customFormat="1" ht="33" customHeight="1">
      <c r="A96" s="39"/>
      <c r="B96" s="40"/>
      <c r="C96" s="213" t="s">
        <v>82</v>
      </c>
      <c r="D96" s="213" t="s">
        <v>247</v>
      </c>
      <c r="E96" s="214" t="s">
        <v>4455</v>
      </c>
      <c r="F96" s="215" t="s">
        <v>4456</v>
      </c>
      <c r="G96" s="216" t="s">
        <v>250</v>
      </c>
      <c r="H96" s="217">
        <v>225</v>
      </c>
      <c r="I96" s="218"/>
      <c r="J96" s="219">
        <f>ROUND(I96*H96,2)</f>
        <v>0</v>
      </c>
      <c r="K96" s="215" t="s">
        <v>251</v>
      </c>
      <c r="L96" s="45"/>
      <c r="M96" s="220" t="s">
        <v>19</v>
      </c>
      <c r="N96" s="221"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279</v>
      </c>
      <c r="AT96" s="224" t="s">
        <v>247</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279</v>
      </c>
      <c r="BM96" s="224" t="s">
        <v>4457</v>
      </c>
    </row>
    <row r="97" s="2" customFormat="1">
      <c r="A97" s="39"/>
      <c r="B97" s="40"/>
      <c r="C97" s="41"/>
      <c r="D97" s="226" t="s">
        <v>254</v>
      </c>
      <c r="E97" s="41"/>
      <c r="F97" s="227" t="s">
        <v>4458</v>
      </c>
      <c r="G97" s="41"/>
      <c r="H97" s="41"/>
      <c r="I97" s="228"/>
      <c r="J97" s="41"/>
      <c r="K97" s="41"/>
      <c r="L97" s="45"/>
      <c r="M97" s="229"/>
      <c r="N97" s="230"/>
      <c r="O97" s="85"/>
      <c r="P97" s="85"/>
      <c r="Q97" s="85"/>
      <c r="R97" s="85"/>
      <c r="S97" s="85"/>
      <c r="T97" s="86"/>
      <c r="U97" s="39"/>
      <c r="V97" s="39"/>
      <c r="W97" s="39"/>
      <c r="X97" s="39"/>
      <c r="Y97" s="39"/>
      <c r="Z97" s="39"/>
      <c r="AA97" s="39"/>
      <c r="AB97" s="39"/>
      <c r="AC97" s="39"/>
      <c r="AD97" s="39"/>
      <c r="AE97" s="39"/>
      <c r="AT97" s="18" t="s">
        <v>254</v>
      </c>
      <c r="AU97" s="18" t="s">
        <v>82</v>
      </c>
    </row>
    <row r="98" s="2" customFormat="1">
      <c r="A98" s="39"/>
      <c r="B98" s="40"/>
      <c r="C98" s="41"/>
      <c r="D98" s="241" t="s">
        <v>282</v>
      </c>
      <c r="E98" s="41"/>
      <c r="F98" s="242" t="s">
        <v>4459</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282</v>
      </c>
      <c r="AU98" s="18" t="s">
        <v>82</v>
      </c>
    </row>
    <row r="99" s="14" customFormat="1">
      <c r="A99" s="14"/>
      <c r="B99" s="253"/>
      <c r="C99" s="254"/>
      <c r="D99" s="241" t="s">
        <v>284</v>
      </c>
      <c r="E99" s="255" t="s">
        <v>19</v>
      </c>
      <c r="F99" s="256" t="s">
        <v>5443</v>
      </c>
      <c r="G99" s="254"/>
      <c r="H99" s="257">
        <v>225</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82</v>
      </c>
      <c r="AV99" s="14" t="s">
        <v>82</v>
      </c>
      <c r="AW99" s="14" t="s">
        <v>34</v>
      </c>
      <c r="AX99" s="14" t="s">
        <v>80</v>
      </c>
      <c r="AY99" s="263" t="s">
        <v>244</v>
      </c>
    </row>
    <row r="100" s="2" customFormat="1" ht="24.15" customHeight="1">
      <c r="A100" s="39"/>
      <c r="B100" s="40"/>
      <c r="C100" s="213" t="s">
        <v>243</v>
      </c>
      <c r="D100" s="213" t="s">
        <v>247</v>
      </c>
      <c r="E100" s="214" t="s">
        <v>4934</v>
      </c>
      <c r="F100" s="215" t="s">
        <v>4935</v>
      </c>
      <c r="G100" s="216" t="s">
        <v>291</v>
      </c>
      <c r="H100" s="217">
        <v>1</v>
      </c>
      <c r="I100" s="218"/>
      <c r="J100" s="219">
        <f>ROUND(I100*H100,2)</f>
        <v>0</v>
      </c>
      <c r="K100" s="215" t="s">
        <v>251</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264</v>
      </c>
      <c r="AT100" s="224" t="s">
        <v>247</v>
      </c>
      <c r="AU100" s="224" t="s">
        <v>82</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264</v>
      </c>
      <c r="BM100" s="224" t="s">
        <v>5474</v>
      </c>
    </row>
    <row r="101" s="2" customFormat="1">
      <c r="A101" s="39"/>
      <c r="B101" s="40"/>
      <c r="C101" s="41"/>
      <c r="D101" s="226" t="s">
        <v>254</v>
      </c>
      <c r="E101" s="41"/>
      <c r="F101" s="227" t="s">
        <v>4937</v>
      </c>
      <c r="G101" s="41"/>
      <c r="H101" s="41"/>
      <c r="I101" s="228"/>
      <c r="J101" s="41"/>
      <c r="K101" s="41"/>
      <c r="L101" s="45"/>
      <c r="M101" s="229"/>
      <c r="N101" s="230"/>
      <c r="O101" s="85"/>
      <c r="P101" s="85"/>
      <c r="Q101" s="85"/>
      <c r="R101" s="85"/>
      <c r="S101" s="85"/>
      <c r="T101" s="86"/>
      <c r="U101" s="39"/>
      <c r="V101" s="39"/>
      <c r="W101" s="39"/>
      <c r="X101" s="39"/>
      <c r="Y101" s="39"/>
      <c r="Z101" s="39"/>
      <c r="AA101" s="39"/>
      <c r="AB101" s="39"/>
      <c r="AC101" s="39"/>
      <c r="AD101" s="39"/>
      <c r="AE101" s="39"/>
      <c r="AT101" s="18" t="s">
        <v>254</v>
      </c>
      <c r="AU101" s="18" t="s">
        <v>82</v>
      </c>
    </row>
    <row r="102" s="2" customFormat="1" ht="33" customHeight="1">
      <c r="A102" s="39"/>
      <c r="B102" s="40"/>
      <c r="C102" s="213" t="s">
        <v>264</v>
      </c>
      <c r="D102" s="213" t="s">
        <v>247</v>
      </c>
      <c r="E102" s="214" t="s">
        <v>4460</v>
      </c>
      <c r="F102" s="215" t="s">
        <v>4461</v>
      </c>
      <c r="G102" s="216" t="s">
        <v>250</v>
      </c>
      <c r="H102" s="217">
        <v>225</v>
      </c>
      <c r="I102" s="218"/>
      <c r="J102" s="219">
        <f>ROUND(I102*H102,2)</f>
        <v>0</v>
      </c>
      <c r="K102" s="215" t="s">
        <v>251</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279</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4462</v>
      </c>
    </row>
    <row r="103" s="2" customFormat="1">
      <c r="A103" s="39"/>
      <c r="B103" s="40"/>
      <c r="C103" s="41"/>
      <c r="D103" s="226" t="s">
        <v>254</v>
      </c>
      <c r="E103" s="41"/>
      <c r="F103" s="227" t="s">
        <v>4463</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254</v>
      </c>
      <c r="AU103" s="18" t="s">
        <v>82</v>
      </c>
    </row>
    <row r="104" s="14" customFormat="1">
      <c r="A104" s="14"/>
      <c r="B104" s="253"/>
      <c r="C104" s="254"/>
      <c r="D104" s="241" t="s">
        <v>284</v>
      </c>
      <c r="E104" s="255" t="s">
        <v>19</v>
      </c>
      <c r="F104" s="256" t="s">
        <v>5443</v>
      </c>
      <c r="G104" s="254"/>
      <c r="H104" s="257">
        <v>225</v>
      </c>
      <c r="I104" s="258"/>
      <c r="J104" s="254"/>
      <c r="K104" s="254"/>
      <c r="L104" s="259"/>
      <c r="M104" s="260"/>
      <c r="N104" s="261"/>
      <c r="O104" s="261"/>
      <c r="P104" s="261"/>
      <c r="Q104" s="261"/>
      <c r="R104" s="261"/>
      <c r="S104" s="261"/>
      <c r="T104" s="262"/>
      <c r="U104" s="14"/>
      <c r="V104" s="14"/>
      <c r="W104" s="14"/>
      <c r="X104" s="14"/>
      <c r="Y104" s="14"/>
      <c r="Z104" s="14"/>
      <c r="AA104" s="14"/>
      <c r="AB104" s="14"/>
      <c r="AC104" s="14"/>
      <c r="AD104" s="14"/>
      <c r="AE104" s="14"/>
      <c r="AT104" s="263" t="s">
        <v>284</v>
      </c>
      <c r="AU104" s="263" t="s">
        <v>82</v>
      </c>
      <c r="AV104" s="14" t="s">
        <v>82</v>
      </c>
      <c r="AW104" s="14" t="s">
        <v>34</v>
      </c>
      <c r="AX104" s="14" t="s">
        <v>80</v>
      </c>
      <c r="AY104" s="263" t="s">
        <v>244</v>
      </c>
    </row>
    <row r="105" s="2" customFormat="1" ht="16.5" customHeight="1">
      <c r="A105" s="39"/>
      <c r="B105" s="40"/>
      <c r="C105" s="231" t="s">
        <v>269</v>
      </c>
      <c r="D105" s="231" t="s">
        <v>241</v>
      </c>
      <c r="E105" s="232" t="s">
        <v>4666</v>
      </c>
      <c r="F105" s="233" t="s">
        <v>4667</v>
      </c>
      <c r="G105" s="234" t="s">
        <v>258</v>
      </c>
      <c r="H105" s="235">
        <v>7</v>
      </c>
      <c r="I105" s="236"/>
      <c r="J105" s="237">
        <f>ROUND(I105*H105,2)</f>
        <v>0</v>
      </c>
      <c r="K105" s="233" t="s">
        <v>251</v>
      </c>
      <c r="L105" s="238"/>
      <c r="M105" s="239" t="s">
        <v>19</v>
      </c>
      <c r="N105" s="240" t="s">
        <v>44</v>
      </c>
      <c r="O105" s="85"/>
      <c r="P105" s="222">
        <f>O105*H105</f>
        <v>0</v>
      </c>
      <c r="Q105" s="222">
        <v>0.00089999999999999998</v>
      </c>
      <c r="R105" s="222">
        <f>Q105*H105</f>
        <v>0.0063</v>
      </c>
      <c r="S105" s="222">
        <v>0</v>
      </c>
      <c r="T105" s="223">
        <f>S105*H105</f>
        <v>0</v>
      </c>
      <c r="U105" s="39"/>
      <c r="V105" s="39"/>
      <c r="W105" s="39"/>
      <c r="X105" s="39"/>
      <c r="Y105" s="39"/>
      <c r="Z105" s="39"/>
      <c r="AA105" s="39"/>
      <c r="AB105" s="39"/>
      <c r="AC105" s="39"/>
      <c r="AD105" s="39"/>
      <c r="AE105" s="39"/>
      <c r="AR105" s="224" t="s">
        <v>263</v>
      </c>
      <c r="AT105" s="224" t="s">
        <v>241</v>
      </c>
      <c r="AU105" s="224" t="s">
        <v>82</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264</v>
      </c>
      <c r="BM105" s="224" t="s">
        <v>5475</v>
      </c>
    </row>
    <row r="106" s="2" customFormat="1">
      <c r="A106" s="39"/>
      <c r="B106" s="40"/>
      <c r="C106" s="41"/>
      <c r="D106" s="241" t="s">
        <v>282</v>
      </c>
      <c r="E106" s="41"/>
      <c r="F106" s="242" t="s">
        <v>4942</v>
      </c>
      <c r="G106" s="41"/>
      <c r="H106" s="41"/>
      <c r="I106" s="228"/>
      <c r="J106" s="41"/>
      <c r="K106" s="41"/>
      <c r="L106" s="45"/>
      <c r="M106" s="229"/>
      <c r="N106" s="230"/>
      <c r="O106" s="85"/>
      <c r="P106" s="85"/>
      <c r="Q106" s="85"/>
      <c r="R106" s="85"/>
      <c r="S106" s="85"/>
      <c r="T106" s="86"/>
      <c r="U106" s="39"/>
      <c r="V106" s="39"/>
      <c r="W106" s="39"/>
      <c r="X106" s="39"/>
      <c r="Y106" s="39"/>
      <c r="Z106" s="39"/>
      <c r="AA106" s="39"/>
      <c r="AB106" s="39"/>
      <c r="AC106" s="39"/>
      <c r="AD106" s="39"/>
      <c r="AE106" s="39"/>
      <c r="AT106" s="18" t="s">
        <v>282</v>
      </c>
      <c r="AU106" s="18" t="s">
        <v>82</v>
      </c>
    </row>
    <row r="107" s="2" customFormat="1" ht="24.15" customHeight="1">
      <c r="A107" s="39"/>
      <c r="B107" s="40"/>
      <c r="C107" s="213" t="s">
        <v>275</v>
      </c>
      <c r="D107" s="213" t="s">
        <v>247</v>
      </c>
      <c r="E107" s="214" t="s">
        <v>5378</v>
      </c>
      <c r="F107" s="215" t="s">
        <v>5379</v>
      </c>
      <c r="G107" s="216" t="s">
        <v>258</v>
      </c>
      <c r="H107" s="217">
        <v>7</v>
      </c>
      <c r="I107" s="218"/>
      <c r="J107" s="219">
        <f>ROUND(I107*H107,2)</f>
        <v>0</v>
      </c>
      <c r="K107" s="215" t="s">
        <v>251</v>
      </c>
      <c r="L107" s="45"/>
      <c r="M107" s="220" t="s">
        <v>19</v>
      </c>
      <c r="N107" s="221"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279</v>
      </c>
      <c r="AT107" s="224" t="s">
        <v>247</v>
      </c>
      <c r="AU107" s="224" t="s">
        <v>82</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5476</v>
      </c>
    </row>
    <row r="108" s="2" customFormat="1">
      <c r="A108" s="39"/>
      <c r="B108" s="40"/>
      <c r="C108" s="41"/>
      <c r="D108" s="226" t="s">
        <v>254</v>
      </c>
      <c r="E108" s="41"/>
      <c r="F108" s="227" t="s">
        <v>5381</v>
      </c>
      <c r="G108" s="41"/>
      <c r="H108" s="41"/>
      <c r="I108" s="228"/>
      <c r="J108" s="41"/>
      <c r="K108" s="41"/>
      <c r="L108" s="45"/>
      <c r="M108" s="229"/>
      <c r="N108" s="230"/>
      <c r="O108" s="85"/>
      <c r="P108" s="85"/>
      <c r="Q108" s="85"/>
      <c r="R108" s="85"/>
      <c r="S108" s="85"/>
      <c r="T108" s="86"/>
      <c r="U108" s="39"/>
      <c r="V108" s="39"/>
      <c r="W108" s="39"/>
      <c r="X108" s="39"/>
      <c r="Y108" s="39"/>
      <c r="Z108" s="39"/>
      <c r="AA108" s="39"/>
      <c r="AB108" s="39"/>
      <c r="AC108" s="39"/>
      <c r="AD108" s="39"/>
      <c r="AE108" s="39"/>
      <c r="AT108" s="18" t="s">
        <v>254</v>
      </c>
      <c r="AU108" s="18" t="s">
        <v>82</v>
      </c>
    </row>
    <row r="109" s="2" customFormat="1">
      <c r="A109" s="39"/>
      <c r="B109" s="40"/>
      <c r="C109" s="41"/>
      <c r="D109" s="241" t="s">
        <v>282</v>
      </c>
      <c r="E109" s="41"/>
      <c r="F109" s="242" t="s">
        <v>5382</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82</v>
      </c>
    </row>
    <row r="110" s="12" customFormat="1" ht="22.8" customHeight="1">
      <c r="A110" s="12"/>
      <c r="B110" s="197"/>
      <c r="C110" s="198"/>
      <c r="D110" s="199" t="s">
        <v>72</v>
      </c>
      <c r="E110" s="211" t="s">
        <v>3076</v>
      </c>
      <c r="F110" s="211" t="s">
        <v>4464</v>
      </c>
      <c r="G110" s="198"/>
      <c r="H110" s="198"/>
      <c r="I110" s="201"/>
      <c r="J110" s="212">
        <f>BK110</f>
        <v>0</v>
      </c>
      <c r="K110" s="198"/>
      <c r="L110" s="203"/>
      <c r="M110" s="204"/>
      <c r="N110" s="205"/>
      <c r="O110" s="205"/>
      <c r="P110" s="206">
        <f>SUM(P111:P119)</f>
        <v>0</v>
      </c>
      <c r="Q110" s="205"/>
      <c r="R110" s="206">
        <f>SUM(R111:R119)</f>
        <v>0.029999999999999999</v>
      </c>
      <c r="S110" s="205"/>
      <c r="T110" s="207">
        <f>SUM(T111:T119)</f>
        <v>0</v>
      </c>
      <c r="U110" s="12"/>
      <c r="V110" s="12"/>
      <c r="W110" s="12"/>
      <c r="X110" s="12"/>
      <c r="Y110" s="12"/>
      <c r="Z110" s="12"/>
      <c r="AA110" s="12"/>
      <c r="AB110" s="12"/>
      <c r="AC110" s="12"/>
      <c r="AD110" s="12"/>
      <c r="AE110" s="12"/>
      <c r="AR110" s="208" t="s">
        <v>80</v>
      </c>
      <c r="AT110" s="209" t="s">
        <v>72</v>
      </c>
      <c r="AU110" s="209" t="s">
        <v>80</v>
      </c>
      <c r="AY110" s="208" t="s">
        <v>244</v>
      </c>
      <c r="BK110" s="210">
        <f>SUM(BK111:BK119)</f>
        <v>0</v>
      </c>
    </row>
    <row r="111" s="2" customFormat="1" ht="21.75" customHeight="1">
      <c r="A111" s="39"/>
      <c r="B111" s="40"/>
      <c r="C111" s="213" t="s">
        <v>288</v>
      </c>
      <c r="D111" s="213" t="s">
        <v>247</v>
      </c>
      <c r="E111" s="214" t="s">
        <v>4465</v>
      </c>
      <c r="F111" s="215" t="s">
        <v>4466</v>
      </c>
      <c r="G111" s="216" t="s">
        <v>339</v>
      </c>
      <c r="H111" s="217">
        <v>300</v>
      </c>
      <c r="I111" s="218"/>
      <c r="J111" s="219">
        <f>ROUND(I111*H111,2)</f>
        <v>0</v>
      </c>
      <c r="K111" s="215" t="s">
        <v>251</v>
      </c>
      <c r="L111" s="45"/>
      <c r="M111" s="220" t="s">
        <v>19</v>
      </c>
      <c r="N111" s="221" t="s">
        <v>44</v>
      </c>
      <c r="O111" s="85"/>
      <c r="P111" s="222">
        <f>O111*H111</f>
        <v>0</v>
      </c>
      <c r="Q111" s="222">
        <v>0</v>
      </c>
      <c r="R111" s="222">
        <f>Q111*H111</f>
        <v>0</v>
      </c>
      <c r="S111" s="222">
        <v>0</v>
      </c>
      <c r="T111" s="223">
        <f>S111*H111</f>
        <v>0</v>
      </c>
      <c r="U111" s="39"/>
      <c r="V111" s="39"/>
      <c r="W111" s="39"/>
      <c r="X111" s="39"/>
      <c r="Y111" s="39"/>
      <c r="Z111" s="39"/>
      <c r="AA111" s="39"/>
      <c r="AB111" s="39"/>
      <c r="AC111" s="39"/>
      <c r="AD111" s="39"/>
      <c r="AE111" s="39"/>
      <c r="AR111" s="224" t="s">
        <v>264</v>
      </c>
      <c r="AT111" s="224" t="s">
        <v>247</v>
      </c>
      <c r="AU111" s="224" t="s">
        <v>82</v>
      </c>
      <c r="AY111" s="18" t="s">
        <v>244</v>
      </c>
      <c r="BE111" s="225">
        <f>IF(N111="základní",J111,0)</f>
        <v>0</v>
      </c>
      <c r="BF111" s="225">
        <f>IF(N111="snížená",J111,0)</f>
        <v>0</v>
      </c>
      <c r="BG111" s="225">
        <f>IF(N111="zákl. přenesená",J111,0)</f>
        <v>0</v>
      </c>
      <c r="BH111" s="225">
        <f>IF(N111="sníž. přenesená",J111,0)</f>
        <v>0</v>
      </c>
      <c r="BI111" s="225">
        <f>IF(N111="nulová",J111,0)</f>
        <v>0</v>
      </c>
      <c r="BJ111" s="18" t="s">
        <v>80</v>
      </c>
      <c r="BK111" s="225">
        <f>ROUND(I111*H111,2)</f>
        <v>0</v>
      </c>
      <c r="BL111" s="18" t="s">
        <v>264</v>
      </c>
      <c r="BM111" s="224" t="s">
        <v>4467</v>
      </c>
    </row>
    <row r="112" s="2" customFormat="1">
      <c r="A112" s="39"/>
      <c r="B112" s="40"/>
      <c r="C112" s="41"/>
      <c r="D112" s="226" t="s">
        <v>254</v>
      </c>
      <c r="E112" s="41"/>
      <c r="F112" s="227" t="s">
        <v>4468</v>
      </c>
      <c r="G112" s="41"/>
      <c r="H112" s="41"/>
      <c r="I112" s="228"/>
      <c r="J112" s="41"/>
      <c r="K112" s="41"/>
      <c r="L112" s="45"/>
      <c r="M112" s="229"/>
      <c r="N112" s="230"/>
      <c r="O112" s="85"/>
      <c r="P112" s="85"/>
      <c r="Q112" s="85"/>
      <c r="R112" s="85"/>
      <c r="S112" s="85"/>
      <c r="T112" s="86"/>
      <c r="U112" s="39"/>
      <c r="V112" s="39"/>
      <c r="W112" s="39"/>
      <c r="X112" s="39"/>
      <c r="Y112" s="39"/>
      <c r="Z112" s="39"/>
      <c r="AA112" s="39"/>
      <c r="AB112" s="39"/>
      <c r="AC112" s="39"/>
      <c r="AD112" s="39"/>
      <c r="AE112" s="39"/>
      <c r="AT112" s="18" t="s">
        <v>254</v>
      </c>
      <c r="AU112" s="18" t="s">
        <v>82</v>
      </c>
    </row>
    <row r="113" s="2" customFormat="1" ht="16.5" customHeight="1">
      <c r="A113" s="39"/>
      <c r="B113" s="40"/>
      <c r="C113" s="231" t="s">
        <v>263</v>
      </c>
      <c r="D113" s="231" t="s">
        <v>241</v>
      </c>
      <c r="E113" s="232" t="s">
        <v>4469</v>
      </c>
      <c r="F113" s="233" t="s">
        <v>4470</v>
      </c>
      <c r="G113" s="234" t="s">
        <v>4251</v>
      </c>
      <c r="H113" s="235">
        <v>15</v>
      </c>
      <c r="I113" s="236"/>
      <c r="J113" s="237">
        <f>ROUND(I113*H113,2)</f>
        <v>0</v>
      </c>
      <c r="K113" s="233" t="s">
        <v>251</v>
      </c>
      <c r="L113" s="238"/>
      <c r="M113" s="239" t="s">
        <v>19</v>
      </c>
      <c r="N113" s="240" t="s">
        <v>44</v>
      </c>
      <c r="O113" s="85"/>
      <c r="P113" s="222">
        <f>O113*H113</f>
        <v>0</v>
      </c>
      <c r="Q113" s="222">
        <v>0.001</v>
      </c>
      <c r="R113" s="222">
        <f>Q113*H113</f>
        <v>0.014999999999999999</v>
      </c>
      <c r="S113" s="222">
        <v>0</v>
      </c>
      <c r="T113" s="223">
        <f>S113*H113</f>
        <v>0</v>
      </c>
      <c r="U113" s="39"/>
      <c r="V113" s="39"/>
      <c r="W113" s="39"/>
      <c r="X113" s="39"/>
      <c r="Y113" s="39"/>
      <c r="Z113" s="39"/>
      <c r="AA113" s="39"/>
      <c r="AB113" s="39"/>
      <c r="AC113" s="39"/>
      <c r="AD113" s="39"/>
      <c r="AE113" s="39"/>
      <c r="AR113" s="224" t="s">
        <v>263</v>
      </c>
      <c r="AT113" s="224" t="s">
        <v>241</v>
      </c>
      <c r="AU113" s="224" t="s">
        <v>82</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264</v>
      </c>
      <c r="BM113" s="224" t="s">
        <v>4471</v>
      </c>
    </row>
    <row r="114" s="2" customFormat="1">
      <c r="A114" s="39"/>
      <c r="B114" s="40"/>
      <c r="C114" s="41"/>
      <c r="D114" s="241" t="s">
        <v>282</v>
      </c>
      <c r="E114" s="41"/>
      <c r="F114" s="242" t="s">
        <v>4472</v>
      </c>
      <c r="G114" s="41"/>
      <c r="H114" s="41"/>
      <c r="I114" s="228"/>
      <c r="J114" s="41"/>
      <c r="K114" s="41"/>
      <c r="L114" s="45"/>
      <c r="M114" s="229"/>
      <c r="N114" s="230"/>
      <c r="O114" s="85"/>
      <c r="P114" s="85"/>
      <c r="Q114" s="85"/>
      <c r="R114" s="85"/>
      <c r="S114" s="85"/>
      <c r="T114" s="86"/>
      <c r="U114" s="39"/>
      <c r="V114" s="39"/>
      <c r="W114" s="39"/>
      <c r="X114" s="39"/>
      <c r="Y114" s="39"/>
      <c r="Z114" s="39"/>
      <c r="AA114" s="39"/>
      <c r="AB114" s="39"/>
      <c r="AC114" s="39"/>
      <c r="AD114" s="39"/>
      <c r="AE114" s="39"/>
      <c r="AT114" s="18" t="s">
        <v>282</v>
      </c>
      <c r="AU114" s="18" t="s">
        <v>82</v>
      </c>
    </row>
    <row r="115" s="2" customFormat="1" ht="16.5" customHeight="1">
      <c r="A115" s="39"/>
      <c r="B115" s="40"/>
      <c r="C115" s="231" t="s">
        <v>302</v>
      </c>
      <c r="D115" s="231" t="s">
        <v>241</v>
      </c>
      <c r="E115" s="232" t="s">
        <v>4473</v>
      </c>
      <c r="F115" s="233" t="s">
        <v>4474</v>
      </c>
      <c r="G115" s="234" t="s">
        <v>339</v>
      </c>
      <c r="H115" s="235">
        <v>50</v>
      </c>
      <c r="I115" s="236"/>
      <c r="J115" s="237">
        <f>ROUND(I115*H115,2)</f>
        <v>0</v>
      </c>
      <c r="K115" s="233" t="s">
        <v>251</v>
      </c>
      <c r="L115" s="238"/>
      <c r="M115" s="239" t="s">
        <v>19</v>
      </c>
      <c r="N115" s="240" t="s">
        <v>44</v>
      </c>
      <c r="O115" s="85"/>
      <c r="P115" s="222">
        <f>O115*H115</f>
        <v>0</v>
      </c>
      <c r="Q115" s="222">
        <v>0.00029999999999999997</v>
      </c>
      <c r="R115" s="222">
        <f>Q115*H115</f>
        <v>0.014999999999999999</v>
      </c>
      <c r="S115" s="222">
        <v>0</v>
      </c>
      <c r="T115" s="223">
        <f>S115*H115</f>
        <v>0</v>
      </c>
      <c r="U115" s="39"/>
      <c r="V115" s="39"/>
      <c r="W115" s="39"/>
      <c r="X115" s="39"/>
      <c r="Y115" s="39"/>
      <c r="Z115" s="39"/>
      <c r="AA115" s="39"/>
      <c r="AB115" s="39"/>
      <c r="AC115" s="39"/>
      <c r="AD115" s="39"/>
      <c r="AE115" s="39"/>
      <c r="AR115" s="224" t="s">
        <v>263</v>
      </c>
      <c r="AT115" s="224" t="s">
        <v>241</v>
      </c>
      <c r="AU115" s="224" t="s">
        <v>82</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264</v>
      </c>
      <c r="BM115" s="224" t="s">
        <v>4475</v>
      </c>
    </row>
    <row r="116" s="2" customFormat="1">
      <c r="A116" s="39"/>
      <c r="B116" s="40"/>
      <c r="C116" s="41"/>
      <c r="D116" s="241" t="s">
        <v>282</v>
      </c>
      <c r="E116" s="41"/>
      <c r="F116" s="242" t="s">
        <v>4476</v>
      </c>
      <c r="G116" s="41"/>
      <c r="H116" s="41"/>
      <c r="I116" s="228"/>
      <c r="J116" s="41"/>
      <c r="K116" s="41"/>
      <c r="L116" s="45"/>
      <c r="M116" s="229"/>
      <c r="N116" s="230"/>
      <c r="O116" s="85"/>
      <c r="P116" s="85"/>
      <c r="Q116" s="85"/>
      <c r="R116" s="85"/>
      <c r="S116" s="85"/>
      <c r="T116" s="86"/>
      <c r="U116" s="39"/>
      <c r="V116" s="39"/>
      <c r="W116" s="39"/>
      <c r="X116" s="39"/>
      <c r="Y116" s="39"/>
      <c r="Z116" s="39"/>
      <c r="AA116" s="39"/>
      <c r="AB116" s="39"/>
      <c r="AC116" s="39"/>
      <c r="AD116" s="39"/>
      <c r="AE116" s="39"/>
      <c r="AT116" s="18" t="s">
        <v>282</v>
      </c>
      <c r="AU116" s="18" t="s">
        <v>82</v>
      </c>
    </row>
    <row r="117" s="2" customFormat="1" ht="16.5" customHeight="1">
      <c r="A117" s="39"/>
      <c r="B117" s="40"/>
      <c r="C117" s="213" t="s">
        <v>308</v>
      </c>
      <c r="D117" s="213" t="s">
        <v>247</v>
      </c>
      <c r="E117" s="214" t="s">
        <v>4477</v>
      </c>
      <c r="F117" s="215" t="s">
        <v>4478</v>
      </c>
      <c r="G117" s="216" t="s">
        <v>339</v>
      </c>
      <c r="H117" s="217">
        <v>50</v>
      </c>
      <c r="I117" s="218"/>
      <c r="J117" s="219">
        <f>ROUND(I117*H117,2)</f>
        <v>0</v>
      </c>
      <c r="K117" s="215" t="s">
        <v>251</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264</v>
      </c>
      <c r="AT117" s="224" t="s">
        <v>247</v>
      </c>
      <c r="AU117" s="224" t="s">
        <v>82</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264</v>
      </c>
      <c r="BM117" s="224" t="s">
        <v>4479</v>
      </c>
    </row>
    <row r="118" s="2" customFormat="1">
      <c r="A118" s="39"/>
      <c r="B118" s="40"/>
      <c r="C118" s="41"/>
      <c r="D118" s="226" t="s">
        <v>254</v>
      </c>
      <c r="E118" s="41"/>
      <c r="F118" s="227" t="s">
        <v>4480</v>
      </c>
      <c r="G118" s="41"/>
      <c r="H118" s="41"/>
      <c r="I118" s="228"/>
      <c r="J118" s="41"/>
      <c r="K118" s="41"/>
      <c r="L118" s="45"/>
      <c r="M118" s="229"/>
      <c r="N118" s="230"/>
      <c r="O118" s="85"/>
      <c r="P118" s="85"/>
      <c r="Q118" s="85"/>
      <c r="R118" s="85"/>
      <c r="S118" s="85"/>
      <c r="T118" s="86"/>
      <c r="U118" s="39"/>
      <c r="V118" s="39"/>
      <c r="W118" s="39"/>
      <c r="X118" s="39"/>
      <c r="Y118" s="39"/>
      <c r="Z118" s="39"/>
      <c r="AA118" s="39"/>
      <c r="AB118" s="39"/>
      <c r="AC118" s="39"/>
      <c r="AD118" s="39"/>
      <c r="AE118" s="39"/>
      <c r="AT118" s="18" t="s">
        <v>254</v>
      </c>
      <c r="AU118" s="18" t="s">
        <v>82</v>
      </c>
    </row>
    <row r="119" s="2" customFormat="1">
      <c r="A119" s="39"/>
      <c r="B119" s="40"/>
      <c r="C119" s="41"/>
      <c r="D119" s="241" t="s">
        <v>282</v>
      </c>
      <c r="E119" s="41"/>
      <c r="F119" s="242" t="s">
        <v>4476</v>
      </c>
      <c r="G119" s="41"/>
      <c r="H119" s="41"/>
      <c r="I119" s="228"/>
      <c r="J119" s="41"/>
      <c r="K119" s="41"/>
      <c r="L119" s="45"/>
      <c r="M119" s="284"/>
      <c r="N119" s="285"/>
      <c r="O119" s="280"/>
      <c r="P119" s="280"/>
      <c r="Q119" s="280"/>
      <c r="R119" s="280"/>
      <c r="S119" s="280"/>
      <c r="T119" s="286"/>
      <c r="U119" s="39"/>
      <c r="V119" s="39"/>
      <c r="W119" s="39"/>
      <c r="X119" s="39"/>
      <c r="Y119" s="39"/>
      <c r="Z119" s="39"/>
      <c r="AA119" s="39"/>
      <c r="AB119" s="39"/>
      <c r="AC119" s="39"/>
      <c r="AD119" s="39"/>
      <c r="AE119" s="39"/>
      <c r="AT119" s="18" t="s">
        <v>282</v>
      </c>
      <c r="AU119" s="18" t="s">
        <v>82</v>
      </c>
    </row>
    <row r="120" s="2" customFormat="1" ht="6.96" customHeight="1">
      <c r="A120" s="39"/>
      <c r="B120" s="60"/>
      <c r="C120" s="61"/>
      <c r="D120" s="61"/>
      <c r="E120" s="61"/>
      <c r="F120" s="61"/>
      <c r="G120" s="61"/>
      <c r="H120" s="61"/>
      <c r="I120" s="61"/>
      <c r="J120" s="61"/>
      <c r="K120" s="61"/>
      <c r="L120" s="45"/>
      <c r="M120" s="39"/>
      <c r="O120" s="39"/>
      <c r="P120" s="39"/>
      <c r="Q120" s="39"/>
      <c r="R120" s="39"/>
      <c r="S120" s="39"/>
      <c r="T120" s="39"/>
      <c r="U120" s="39"/>
      <c r="V120" s="39"/>
      <c r="W120" s="39"/>
      <c r="X120" s="39"/>
      <c r="Y120" s="39"/>
      <c r="Z120" s="39"/>
      <c r="AA120" s="39"/>
      <c r="AB120" s="39"/>
      <c r="AC120" s="39"/>
      <c r="AD120" s="39"/>
      <c r="AE120" s="39"/>
    </row>
  </sheetData>
  <sheetProtection sheet="1" autoFilter="0" formatColumns="0" formatRows="0" objects="1" scenarios="1" spinCount="100000" saltValue="Sv+1YoGVVMU2J+azRM0W9wQR00G6eMQKeAaSYgsOWRedv0doKht3LRINdXK5Rs8VL7uXwdoHQL3J8iVJiitkBA==" hashValue="QPK05TIZLgiaT4R/sqrvAmm8VUSDqxCOnWeg2TjfOI2QsbIVTzjSyo2IXUGy8sIP6rqYEUVHrgSG9+Tbec2shw==" algorithmName="SHA-512" password="CC35"/>
  <autoFilter ref="C87:K11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31114"/>
    <hyperlink ref="F97" r:id="rId2" display="https://podminky.urs.cz/item/CS_URS_2026_01/460161283"/>
    <hyperlink ref="F101" r:id="rId3" display="https://podminky.urs.cz/item/CS_URS_2026_01/460391124"/>
    <hyperlink ref="F103" r:id="rId4" display="https://podminky.urs.cz/item/CS_URS_2026_01/460431293"/>
    <hyperlink ref="F108" r:id="rId5" display="https://podminky.urs.cz/item/CS_URS_2026_01/210220371"/>
    <hyperlink ref="F112" r:id="rId6" display="https://podminky.urs.cz/item/CS_URS_2026_01/181951114"/>
    <hyperlink ref="F118" r:id="rId7"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5440</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3337</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3012</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
        <v>19</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
        <v>3016</v>
      </c>
      <c r="F23" s="39"/>
      <c r="G23" s="39"/>
      <c r="H23" s="39"/>
      <c r="I23" s="143" t="s">
        <v>28</v>
      </c>
      <c r="J23" s="134" t="s">
        <v>19</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ROUND(J87,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ROUND((SUM(BE87:BE93)),  2)</f>
        <v>0</v>
      </c>
      <c r="G35" s="39"/>
      <c r="H35" s="39"/>
      <c r="I35" s="158">
        <v>0.20999999999999999</v>
      </c>
      <c r="J35" s="157">
        <f>ROUND(((SUM(BE87:BE93))*I35),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ROUND((SUM(BF87:BF93)),  2)</f>
        <v>0</v>
      </c>
      <c r="G36" s="39"/>
      <c r="H36" s="39"/>
      <c r="I36" s="158">
        <v>0.12</v>
      </c>
      <c r="J36" s="157">
        <f>ROUND(((SUM(BF87:BF93))*I36),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ROUND((SUM(BG87:BG93)),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ROUND((SUM(BH87:BH93)),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ROUND((SUM(BI87:BI93)),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5440</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R04 - ON</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ŽST Doudleby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J87</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4728</v>
      </c>
      <c r="E64" s="178"/>
      <c r="F64" s="178"/>
      <c r="G64" s="178"/>
      <c r="H64" s="178"/>
      <c r="I64" s="178"/>
      <c r="J64" s="179">
        <f>J88</f>
        <v>0</v>
      </c>
      <c r="K64" s="176"/>
      <c r="L64" s="180"/>
      <c r="S64" s="9"/>
      <c r="T64" s="9"/>
      <c r="U64" s="9"/>
      <c r="V64" s="9"/>
      <c r="W64" s="9"/>
      <c r="X64" s="9"/>
      <c r="Y64" s="9"/>
      <c r="Z64" s="9"/>
      <c r="AA64" s="9"/>
      <c r="AB64" s="9"/>
      <c r="AC64" s="9"/>
      <c r="AD64" s="9"/>
      <c r="AE64" s="9"/>
    </row>
    <row r="65" hidden="1" s="10" customFormat="1" ht="19.92" customHeight="1">
      <c r="A65" s="10"/>
      <c r="B65" s="181"/>
      <c r="C65" s="126"/>
      <c r="D65" s="182" t="s">
        <v>4729</v>
      </c>
      <c r="E65" s="183"/>
      <c r="F65" s="183"/>
      <c r="G65" s="183"/>
      <c r="H65" s="183"/>
      <c r="I65" s="183"/>
      <c r="J65" s="184">
        <f>J89</f>
        <v>0</v>
      </c>
      <c r="K65" s="126"/>
      <c r="L65" s="185"/>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5"/>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5"/>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5"/>
      <c r="S71" s="39"/>
      <c r="T71" s="39"/>
      <c r="U71" s="39"/>
      <c r="V71" s="39"/>
      <c r="W71" s="39"/>
      <c r="X71" s="39"/>
      <c r="Y71" s="39"/>
      <c r="Z71" s="39"/>
      <c r="AA71" s="39"/>
      <c r="AB71" s="39"/>
      <c r="AC71" s="39"/>
      <c r="AD71" s="39"/>
      <c r="AE71" s="39"/>
    </row>
    <row r="72" s="2" customFormat="1" ht="24.96" customHeight="1">
      <c r="A72" s="39"/>
      <c r="B72" s="40"/>
      <c r="C72" s="24" t="s">
        <v>228</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170" t="str">
        <f>E7</f>
        <v>Oprava zabezpečovacího zařízení v ŽST Doudleby n. O.</v>
      </c>
      <c r="F75" s="33"/>
      <c r="G75" s="33"/>
      <c r="H75" s="33"/>
      <c r="I75" s="41"/>
      <c r="J75" s="41"/>
      <c r="K75" s="41"/>
      <c r="L75" s="145"/>
      <c r="S75" s="39"/>
      <c r="T75" s="39"/>
      <c r="U75" s="39"/>
      <c r="V75" s="39"/>
      <c r="W75" s="39"/>
      <c r="X75" s="39"/>
      <c r="Y75" s="39"/>
      <c r="Z75" s="39"/>
      <c r="AA75" s="39"/>
      <c r="AB75" s="39"/>
      <c r="AC75" s="39"/>
      <c r="AD75" s="39"/>
      <c r="AE75" s="39"/>
    </row>
    <row r="76" s="1" customFormat="1" ht="12" customHeight="1">
      <c r="B76" s="22"/>
      <c r="C76" s="33" t="s">
        <v>217</v>
      </c>
      <c r="D76" s="23"/>
      <c r="E76" s="23"/>
      <c r="F76" s="23"/>
      <c r="G76" s="23"/>
      <c r="H76" s="23"/>
      <c r="I76" s="23"/>
      <c r="J76" s="23"/>
      <c r="K76" s="23"/>
      <c r="L76" s="21"/>
    </row>
    <row r="77" s="2" customFormat="1" ht="16.5" customHeight="1">
      <c r="A77" s="39"/>
      <c r="B77" s="40"/>
      <c r="C77" s="41"/>
      <c r="D77" s="41"/>
      <c r="E77" s="170" t="s">
        <v>5440</v>
      </c>
      <c r="F77" s="41"/>
      <c r="G77" s="41"/>
      <c r="H77" s="41"/>
      <c r="I77" s="41"/>
      <c r="J77" s="41"/>
      <c r="K77" s="41"/>
      <c r="L77" s="145"/>
      <c r="S77" s="39"/>
      <c r="T77" s="39"/>
      <c r="U77" s="39"/>
      <c r="V77" s="39"/>
      <c r="W77" s="39"/>
      <c r="X77" s="39"/>
      <c r="Y77" s="39"/>
      <c r="Z77" s="39"/>
      <c r="AA77" s="39"/>
      <c r="AB77" s="39"/>
      <c r="AC77" s="39"/>
      <c r="AD77" s="39"/>
      <c r="AE77" s="39"/>
    </row>
    <row r="78" s="2" customFormat="1" ht="12" customHeight="1">
      <c r="A78" s="39"/>
      <c r="B78" s="40"/>
      <c r="C78" s="33" t="s">
        <v>219</v>
      </c>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6.5" customHeight="1">
      <c r="A79" s="39"/>
      <c r="B79" s="40"/>
      <c r="C79" s="41"/>
      <c r="D79" s="41"/>
      <c r="E79" s="70" t="str">
        <f>E11</f>
        <v>R04 - ON</v>
      </c>
      <c r="F79" s="41"/>
      <c r="G79" s="41"/>
      <c r="H79" s="41"/>
      <c r="I79" s="41"/>
      <c r="J79" s="41"/>
      <c r="K79" s="41"/>
      <c r="L79" s="145"/>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ŽST Doudleby nad Orlicí</v>
      </c>
      <c r="G81" s="41"/>
      <c r="H81" s="41"/>
      <c r="I81" s="33" t="s">
        <v>23</v>
      </c>
      <c r="J81" s="73" t="str">
        <f>IF(J14="","",J14)</f>
        <v>23. 6. 2026</v>
      </c>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 xml:space="preserve"> </v>
      </c>
      <c r="G83" s="41"/>
      <c r="H83" s="41"/>
      <c r="I83" s="33" t="s">
        <v>31</v>
      </c>
      <c r="J83" s="37" t="str">
        <f>E23</f>
        <v>Signal Projekt, s.r.o.</v>
      </c>
      <c r="K83" s="41"/>
      <c r="L83" s="145"/>
      <c r="S83" s="39"/>
      <c r="T83" s="39"/>
      <c r="U83" s="39"/>
      <c r="V83" s="39"/>
      <c r="W83" s="39"/>
      <c r="X83" s="39"/>
      <c r="Y83" s="39"/>
      <c r="Z83" s="39"/>
      <c r="AA83" s="39"/>
      <c r="AB83" s="39"/>
      <c r="AC83" s="39"/>
      <c r="AD83" s="39"/>
      <c r="AE83" s="39"/>
    </row>
    <row r="84" s="2" customFormat="1" ht="15.15" customHeight="1">
      <c r="A84" s="39"/>
      <c r="B84" s="40"/>
      <c r="C84" s="33" t="s">
        <v>29</v>
      </c>
      <c r="D84" s="41"/>
      <c r="E84" s="41"/>
      <c r="F84" s="28" t="str">
        <f>IF(E20="","",E20)</f>
        <v>Vyplň údaj</v>
      </c>
      <c r="G84" s="41"/>
      <c r="H84" s="41"/>
      <c r="I84" s="33" t="s">
        <v>35</v>
      </c>
      <c r="J84" s="37" t="str">
        <f>E26</f>
        <v>Pavel Pospíšil, DiS.</v>
      </c>
      <c r="K84" s="41"/>
      <c r="L84" s="145"/>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11" customFormat="1" ht="29.28" customHeight="1">
      <c r="A86" s="186"/>
      <c r="B86" s="187"/>
      <c r="C86" s="188" t="s">
        <v>229</v>
      </c>
      <c r="D86" s="189" t="s">
        <v>58</v>
      </c>
      <c r="E86" s="189" t="s">
        <v>54</v>
      </c>
      <c r="F86" s="189" t="s">
        <v>55</v>
      </c>
      <c r="G86" s="189" t="s">
        <v>230</v>
      </c>
      <c r="H86" s="189" t="s">
        <v>231</v>
      </c>
      <c r="I86" s="189" t="s">
        <v>232</v>
      </c>
      <c r="J86" s="189" t="s">
        <v>223</v>
      </c>
      <c r="K86" s="190" t="s">
        <v>233</v>
      </c>
      <c r="L86" s="191"/>
      <c r="M86" s="93" t="s">
        <v>19</v>
      </c>
      <c r="N86" s="94" t="s">
        <v>43</v>
      </c>
      <c r="O86" s="94" t="s">
        <v>234</v>
      </c>
      <c r="P86" s="94" t="s">
        <v>235</v>
      </c>
      <c r="Q86" s="94" t="s">
        <v>236</v>
      </c>
      <c r="R86" s="94" t="s">
        <v>237</v>
      </c>
      <c r="S86" s="94" t="s">
        <v>238</v>
      </c>
      <c r="T86" s="95" t="s">
        <v>239</v>
      </c>
      <c r="U86" s="186"/>
      <c r="V86" s="186"/>
      <c r="W86" s="186"/>
      <c r="X86" s="186"/>
      <c r="Y86" s="186"/>
      <c r="Z86" s="186"/>
      <c r="AA86" s="186"/>
      <c r="AB86" s="186"/>
      <c r="AC86" s="186"/>
      <c r="AD86" s="186"/>
      <c r="AE86" s="186"/>
    </row>
    <row r="87" s="2" customFormat="1" ht="22.8" customHeight="1">
      <c r="A87" s="39"/>
      <c r="B87" s="40"/>
      <c r="C87" s="100" t="s">
        <v>240</v>
      </c>
      <c r="D87" s="41"/>
      <c r="E87" s="41"/>
      <c r="F87" s="41"/>
      <c r="G87" s="41"/>
      <c r="H87" s="41"/>
      <c r="I87" s="41"/>
      <c r="J87" s="192">
        <f>BK87</f>
        <v>0</v>
      </c>
      <c r="K87" s="41"/>
      <c r="L87" s="45"/>
      <c r="M87" s="96"/>
      <c r="N87" s="193"/>
      <c r="O87" s="97"/>
      <c r="P87" s="194">
        <f>P88</f>
        <v>0</v>
      </c>
      <c r="Q87" s="97"/>
      <c r="R87" s="194">
        <f>R88</f>
        <v>0</v>
      </c>
      <c r="S87" s="97"/>
      <c r="T87" s="195">
        <f>T88</f>
        <v>0</v>
      </c>
      <c r="U87" s="39"/>
      <c r="V87" s="39"/>
      <c r="W87" s="39"/>
      <c r="X87" s="39"/>
      <c r="Y87" s="39"/>
      <c r="Z87" s="39"/>
      <c r="AA87" s="39"/>
      <c r="AB87" s="39"/>
      <c r="AC87" s="39"/>
      <c r="AD87" s="39"/>
      <c r="AE87" s="39"/>
      <c r="AT87" s="18" t="s">
        <v>72</v>
      </c>
      <c r="AU87" s="18" t="s">
        <v>224</v>
      </c>
      <c r="BK87" s="196">
        <f>BK88</f>
        <v>0</v>
      </c>
    </row>
    <row r="88" s="12" customFormat="1" ht="25.92" customHeight="1">
      <c r="A88" s="12"/>
      <c r="B88" s="197"/>
      <c r="C88" s="198"/>
      <c r="D88" s="199" t="s">
        <v>72</v>
      </c>
      <c r="E88" s="200" t="s">
        <v>607</v>
      </c>
      <c r="F88" s="200" t="s">
        <v>607</v>
      </c>
      <c r="G88" s="198"/>
      <c r="H88" s="198"/>
      <c r="I88" s="201"/>
      <c r="J88" s="202">
        <f>BK88</f>
        <v>0</v>
      </c>
      <c r="K88" s="198"/>
      <c r="L88" s="203"/>
      <c r="M88" s="204"/>
      <c r="N88" s="205"/>
      <c r="O88" s="205"/>
      <c r="P88" s="206">
        <f>P89</f>
        <v>0</v>
      </c>
      <c r="Q88" s="205"/>
      <c r="R88" s="206">
        <f>R89</f>
        <v>0</v>
      </c>
      <c r="S88" s="205"/>
      <c r="T88" s="207">
        <f>T89</f>
        <v>0</v>
      </c>
      <c r="U88" s="12"/>
      <c r="V88" s="12"/>
      <c r="W88" s="12"/>
      <c r="X88" s="12"/>
      <c r="Y88" s="12"/>
      <c r="Z88" s="12"/>
      <c r="AA88" s="12"/>
      <c r="AB88" s="12"/>
      <c r="AC88" s="12"/>
      <c r="AD88" s="12"/>
      <c r="AE88" s="12"/>
      <c r="AR88" s="208" t="s">
        <v>264</v>
      </c>
      <c r="AT88" s="209" t="s">
        <v>72</v>
      </c>
      <c r="AU88" s="209" t="s">
        <v>73</v>
      </c>
      <c r="AY88" s="208" t="s">
        <v>244</v>
      </c>
      <c r="BK88" s="210">
        <f>BK89</f>
        <v>0</v>
      </c>
    </row>
    <row r="89" s="12" customFormat="1" ht="22.8" customHeight="1">
      <c r="A89" s="12"/>
      <c r="B89" s="197"/>
      <c r="C89" s="198"/>
      <c r="D89" s="199" t="s">
        <v>72</v>
      </c>
      <c r="E89" s="211" t="s">
        <v>4730</v>
      </c>
      <c r="F89" s="211" t="s">
        <v>4731</v>
      </c>
      <c r="G89" s="198"/>
      <c r="H89" s="198"/>
      <c r="I89" s="201"/>
      <c r="J89" s="212">
        <f>BK89</f>
        <v>0</v>
      </c>
      <c r="K89" s="198"/>
      <c r="L89" s="203"/>
      <c r="M89" s="204"/>
      <c r="N89" s="205"/>
      <c r="O89" s="205"/>
      <c r="P89" s="206">
        <f>SUM(P90:P93)</f>
        <v>0</v>
      </c>
      <c r="Q89" s="205"/>
      <c r="R89" s="206">
        <f>SUM(R90:R93)</f>
        <v>0</v>
      </c>
      <c r="S89" s="205"/>
      <c r="T89" s="207">
        <f>SUM(T90:T93)</f>
        <v>0</v>
      </c>
      <c r="U89" s="12"/>
      <c r="V89" s="12"/>
      <c r="W89" s="12"/>
      <c r="X89" s="12"/>
      <c r="Y89" s="12"/>
      <c r="Z89" s="12"/>
      <c r="AA89" s="12"/>
      <c r="AB89" s="12"/>
      <c r="AC89" s="12"/>
      <c r="AD89" s="12"/>
      <c r="AE89" s="12"/>
      <c r="AR89" s="208" t="s">
        <v>264</v>
      </c>
      <c r="AT89" s="209" t="s">
        <v>72</v>
      </c>
      <c r="AU89" s="209" t="s">
        <v>80</v>
      </c>
      <c r="AY89" s="208" t="s">
        <v>244</v>
      </c>
      <c r="BK89" s="210">
        <f>SUM(BK90:BK93)</f>
        <v>0</v>
      </c>
    </row>
    <row r="90" s="2" customFormat="1" ht="55.5" customHeight="1">
      <c r="A90" s="39"/>
      <c r="B90" s="40"/>
      <c r="C90" s="213" t="s">
        <v>80</v>
      </c>
      <c r="D90" s="213" t="s">
        <v>247</v>
      </c>
      <c r="E90" s="214" t="s">
        <v>575</v>
      </c>
      <c r="F90" s="215" t="s">
        <v>576</v>
      </c>
      <c r="G90" s="216" t="s">
        <v>258</v>
      </c>
      <c r="H90" s="217">
        <v>1</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391</v>
      </c>
      <c r="AT90" s="224" t="s">
        <v>247</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5477</v>
      </c>
    </row>
    <row r="91" s="2" customFormat="1" ht="21.75" customHeight="1">
      <c r="A91" s="39"/>
      <c r="B91" s="40"/>
      <c r="C91" s="213" t="s">
        <v>82</v>
      </c>
      <c r="D91" s="213" t="s">
        <v>247</v>
      </c>
      <c r="E91" s="214" t="s">
        <v>3349</v>
      </c>
      <c r="F91" s="215" t="s">
        <v>3350</v>
      </c>
      <c r="G91" s="216" t="s">
        <v>258</v>
      </c>
      <c r="H91" s="217">
        <v>1</v>
      </c>
      <c r="I91" s="218"/>
      <c r="J91" s="219">
        <f>ROUND(I91*H91,2)</f>
        <v>0</v>
      </c>
      <c r="K91" s="215" t="s">
        <v>359</v>
      </c>
      <c r="L91" s="45"/>
      <c r="M91" s="220" t="s">
        <v>19</v>
      </c>
      <c r="N91" s="221"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391</v>
      </c>
      <c r="AT91" s="224" t="s">
        <v>247</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391</v>
      </c>
      <c r="BM91" s="224" t="s">
        <v>5478</v>
      </c>
    </row>
    <row r="92" s="2" customFormat="1" ht="16.5" customHeight="1">
      <c r="A92" s="39"/>
      <c r="B92" s="40"/>
      <c r="C92" s="213" t="s">
        <v>243</v>
      </c>
      <c r="D92" s="213" t="s">
        <v>247</v>
      </c>
      <c r="E92" s="214" t="s">
        <v>5123</v>
      </c>
      <c r="F92" s="215" t="s">
        <v>5124</v>
      </c>
      <c r="G92" s="216" t="s">
        <v>258</v>
      </c>
      <c r="H92" s="217">
        <v>4</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391</v>
      </c>
      <c r="AT92" s="224" t="s">
        <v>247</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391</v>
      </c>
      <c r="BM92" s="224" t="s">
        <v>5479</v>
      </c>
    </row>
    <row r="93" s="2" customFormat="1" ht="16.5" customHeight="1">
      <c r="A93" s="39"/>
      <c r="B93" s="40"/>
      <c r="C93" s="213" t="s">
        <v>264</v>
      </c>
      <c r="D93" s="213" t="s">
        <v>247</v>
      </c>
      <c r="E93" s="214" t="s">
        <v>4701</v>
      </c>
      <c r="F93" s="215" t="s">
        <v>4702</v>
      </c>
      <c r="G93" s="216" t="s">
        <v>258</v>
      </c>
      <c r="H93" s="217">
        <v>1</v>
      </c>
      <c r="I93" s="218"/>
      <c r="J93" s="219">
        <f>ROUND(I93*H93,2)</f>
        <v>0</v>
      </c>
      <c r="K93" s="215" t="s">
        <v>359</v>
      </c>
      <c r="L93" s="45"/>
      <c r="M93" s="278" t="s">
        <v>19</v>
      </c>
      <c r="N93" s="279" t="s">
        <v>44</v>
      </c>
      <c r="O93" s="280"/>
      <c r="P93" s="281">
        <f>O93*H93</f>
        <v>0</v>
      </c>
      <c r="Q93" s="281">
        <v>0</v>
      </c>
      <c r="R93" s="281">
        <f>Q93*H93</f>
        <v>0</v>
      </c>
      <c r="S93" s="281">
        <v>0</v>
      </c>
      <c r="T93" s="282">
        <f>S93*H93</f>
        <v>0</v>
      </c>
      <c r="U93" s="39"/>
      <c r="V93" s="39"/>
      <c r="W93" s="39"/>
      <c r="X93" s="39"/>
      <c r="Y93" s="39"/>
      <c r="Z93" s="39"/>
      <c r="AA93" s="39"/>
      <c r="AB93" s="39"/>
      <c r="AC93" s="39"/>
      <c r="AD93" s="39"/>
      <c r="AE93" s="39"/>
      <c r="AR93" s="224" t="s">
        <v>391</v>
      </c>
      <c r="AT93" s="224" t="s">
        <v>247</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391</v>
      </c>
      <c r="BM93" s="224" t="s">
        <v>5480</v>
      </c>
    </row>
    <row r="94" s="2" customFormat="1" ht="6.96" customHeight="1">
      <c r="A94" s="39"/>
      <c r="B94" s="60"/>
      <c r="C94" s="61"/>
      <c r="D94" s="61"/>
      <c r="E94" s="61"/>
      <c r="F94" s="61"/>
      <c r="G94" s="61"/>
      <c r="H94" s="61"/>
      <c r="I94" s="61"/>
      <c r="J94" s="61"/>
      <c r="K94" s="61"/>
      <c r="L94" s="45"/>
      <c r="M94" s="39"/>
      <c r="O94" s="39"/>
      <c r="P94" s="39"/>
      <c r="Q94" s="39"/>
      <c r="R94" s="39"/>
      <c r="S94" s="39"/>
      <c r="T94" s="39"/>
      <c r="U94" s="39"/>
      <c r="V94" s="39"/>
      <c r="W94" s="39"/>
      <c r="X94" s="39"/>
      <c r="Y94" s="39"/>
      <c r="Z94" s="39"/>
      <c r="AA94" s="39"/>
      <c r="AB94" s="39"/>
      <c r="AC94" s="39"/>
      <c r="AD94" s="39"/>
      <c r="AE94" s="39"/>
    </row>
  </sheetData>
  <sheetProtection sheet="1" autoFilter="0" formatColumns="0" formatRows="0" objects="1" scenarios="1" spinCount="100000" saltValue="hdDabRDU8pL5tYHhN+mDept6l2nUw4I97AuA8vgtiopEExDXY8L/xqBCbtFzQHRhuewmeSvmA3vD8IC0Wf7kIw==" hashValue="k5HXUL+jhO/QziHzpgwNWWRJ5kdmH6SU3yqSN+i/GgDBzPZnJq0NkuprXu6N4B3rEKHQqZRk3/Rj9Xw0v2W2xQ==" algorithmName="SHA-512" password="CC35"/>
  <autoFilter ref="C86:K9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215</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5481</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27</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32</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33</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
        <v>19</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
        <v>36</v>
      </c>
      <c r="F24" s="39"/>
      <c r="G24" s="39"/>
      <c r="H24" s="39"/>
      <c r="I24" s="143" t="s">
        <v>28</v>
      </c>
      <c r="J24" s="134" t="s">
        <v>19</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ROUND(J83,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ROUND((SUM(BE83:BE236)),  2)</f>
        <v>0</v>
      </c>
      <c r="G33" s="39"/>
      <c r="H33" s="39"/>
      <c r="I33" s="158">
        <v>0.20999999999999999</v>
      </c>
      <c r="J33" s="157">
        <f>ROUND(((SUM(BE83:BE236))*I33),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ROUND((SUM(BF83:BF236)),  2)</f>
        <v>0</v>
      </c>
      <c r="G34" s="39"/>
      <c r="H34" s="39"/>
      <c r="I34" s="158">
        <v>0.12</v>
      </c>
      <c r="J34" s="157">
        <f>ROUND(((SUM(BF83:BF236))*I34),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ROUND((SUM(BG83:BG236)),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ROUND((SUM(BH83:BH236)),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ROUND((SUM(BI83:BI236)),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VON - VON</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 xml:space="preserve"> </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J83</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353</v>
      </c>
      <c r="E60" s="178"/>
      <c r="F60" s="178"/>
      <c r="G60" s="178"/>
      <c r="H60" s="178"/>
      <c r="I60" s="178"/>
      <c r="J60" s="179">
        <f>J84</f>
        <v>0</v>
      </c>
      <c r="K60" s="176"/>
      <c r="L60" s="180"/>
      <c r="S60" s="9"/>
      <c r="T60" s="9"/>
      <c r="U60" s="9"/>
      <c r="V60" s="9"/>
      <c r="W60" s="9"/>
      <c r="X60" s="9"/>
      <c r="Y60" s="9"/>
      <c r="Z60" s="9"/>
      <c r="AA60" s="9"/>
      <c r="AB60" s="9"/>
      <c r="AC60" s="9"/>
      <c r="AD60" s="9"/>
      <c r="AE60" s="9"/>
    </row>
    <row r="61" hidden="1" s="9" customFormat="1" ht="24.96" customHeight="1">
      <c r="A61" s="9"/>
      <c r="B61" s="175"/>
      <c r="C61" s="176"/>
      <c r="D61" s="177" t="s">
        <v>3941</v>
      </c>
      <c r="E61" s="178"/>
      <c r="F61" s="178"/>
      <c r="G61" s="178"/>
      <c r="H61" s="178"/>
      <c r="I61" s="178"/>
      <c r="J61" s="179">
        <f>J221</f>
        <v>0</v>
      </c>
      <c r="K61" s="176"/>
      <c r="L61" s="180"/>
      <c r="S61" s="9"/>
      <c r="T61" s="9"/>
      <c r="U61" s="9"/>
      <c r="V61" s="9"/>
      <c r="W61" s="9"/>
      <c r="X61" s="9"/>
      <c r="Y61" s="9"/>
      <c r="Z61" s="9"/>
      <c r="AA61" s="9"/>
      <c r="AB61" s="9"/>
      <c r="AC61" s="9"/>
      <c r="AD61" s="9"/>
      <c r="AE61" s="9"/>
    </row>
    <row r="62" hidden="1" s="10" customFormat="1" ht="19.92" customHeight="1">
      <c r="A62" s="10"/>
      <c r="B62" s="181"/>
      <c r="C62" s="126"/>
      <c r="D62" s="182" t="s">
        <v>3942</v>
      </c>
      <c r="E62" s="183"/>
      <c r="F62" s="183"/>
      <c r="G62" s="183"/>
      <c r="H62" s="183"/>
      <c r="I62" s="183"/>
      <c r="J62" s="184">
        <f>J229</f>
        <v>0</v>
      </c>
      <c r="K62" s="126"/>
      <c r="L62" s="185"/>
      <c r="S62" s="10"/>
      <c r="T62" s="10"/>
      <c r="U62" s="10"/>
      <c r="V62" s="10"/>
      <c r="W62" s="10"/>
      <c r="X62" s="10"/>
      <c r="Y62" s="10"/>
      <c r="Z62" s="10"/>
      <c r="AA62" s="10"/>
      <c r="AB62" s="10"/>
      <c r="AC62" s="10"/>
      <c r="AD62" s="10"/>
      <c r="AE62" s="10"/>
    </row>
    <row r="63" hidden="1" s="10" customFormat="1" ht="19.92" customHeight="1">
      <c r="A63" s="10"/>
      <c r="B63" s="181"/>
      <c r="C63" s="126"/>
      <c r="D63" s="182" t="s">
        <v>3943</v>
      </c>
      <c r="E63" s="183"/>
      <c r="F63" s="183"/>
      <c r="G63" s="183"/>
      <c r="H63" s="183"/>
      <c r="I63" s="183"/>
      <c r="J63" s="184">
        <f>J232</f>
        <v>0</v>
      </c>
      <c r="K63" s="126"/>
      <c r="L63" s="185"/>
      <c r="S63" s="10"/>
      <c r="T63" s="10"/>
      <c r="U63" s="10"/>
      <c r="V63" s="10"/>
      <c r="W63" s="10"/>
      <c r="X63" s="10"/>
      <c r="Y63" s="10"/>
      <c r="Z63" s="10"/>
      <c r="AA63" s="10"/>
      <c r="AB63" s="10"/>
      <c r="AC63" s="10"/>
      <c r="AD63" s="10"/>
      <c r="AE63" s="10"/>
    </row>
    <row r="64" hidden="1" s="2" customFormat="1" ht="21.84" customHeight="1">
      <c r="A64" s="39"/>
      <c r="B64" s="40"/>
      <c r="C64" s="41"/>
      <c r="D64" s="41"/>
      <c r="E64" s="41"/>
      <c r="F64" s="41"/>
      <c r="G64" s="41"/>
      <c r="H64" s="41"/>
      <c r="I64" s="41"/>
      <c r="J64" s="41"/>
      <c r="K64" s="41"/>
      <c r="L64" s="145"/>
      <c r="S64" s="39"/>
      <c r="T64" s="39"/>
      <c r="U64" s="39"/>
      <c r="V64" s="39"/>
      <c r="W64" s="39"/>
      <c r="X64" s="39"/>
      <c r="Y64" s="39"/>
      <c r="Z64" s="39"/>
      <c r="AA64" s="39"/>
      <c r="AB64" s="39"/>
      <c r="AC64" s="39"/>
      <c r="AD64" s="39"/>
      <c r="AE64" s="39"/>
    </row>
    <row r="65" hidden="1" s="2" customFormat="1" ht="6.96" customHeight="1">
      <c r="A65" s="39"/>
      <c r="B65" s="60"/>
      <c r="C65" s="61"/>
      <c r="D65" s="61"/>
      <c r="E65" s="61"/>
      <c r="F65" s="61"/>
      <c r="G65" s="61"/>
      <c r="H65" s="61"/>
      <c r="I65" s="61"/>
      <c r="J65" s="61"/>
      <c r="K65" s="61"/>
      <c r="L65" s="145"/>
      <c r="S65" s="39"/>
      <c r="T65" s="39"/>
      <c r="U65" s="39"/>
      <c r="V65" s="39"/>
      <c r="W65" s="39"/>
      <c r="X65" s="39"/>
      <c r="Y65" s="39"/>
      <c r="Z65" s="39"/>
      <c r="AA65" s="39"/>
      <c r="AB65" s="39"/>
      <c r="AC65" s="39"/>
      <c r="AD65" s="39"/>
      <c r="AE65" s="39"/>
    </row>
    <row r="66" hidden="1"/>
    <row r="67" hidden="1"/>
    <row r="68" hidden="1"/>
    <row r="69" s="2" customFormat="1" ht="6.96" customHeight="1">
      <c r="A69" s="39"/>
      <c r="B69" s="62"/>
      <c r="C69" s="63"/>
      <c r="D69" s="63"/>
      <c r="E69" s="63"/>
      <c r="F69" s="63"/>
      <c r="G69" s="63"/>
      <c r="H69" s="63"/>
      <c r="I69" s="63"/>
      <c r="J69" s="63"/>
      <c r="K69" s="63"/>
      <c r="L69" s="145"/>
      <c r="S69" s="39"/>
      <c r="T69" s="39"/>
      <c r="U69" s="39"/>
      <c r="V69" s="39"/>
      <c r="W69" s="39"/>
      <c r="X69" s="39"/>
      <c r="Y69" s="39"/>
      <c r="Z69" s="39"/>
      <c r="AA69" s="39"/>
      <c r="AB69" s="39"/>
      <c r="AC69" s="39"/>
      <c r="AD69" s="39"/>
      <c r="AE69" s="39"/>
    </row>
    <row r="70" s="2" customFormat="1" ht="24.96" customHeight="1">
      <c r="A70" s="39"/>
      <c r="B70" s="40"/>
      <c r="C70" s="24" t="s">
        <v>228</v>
      </c>
      <c r="D70" s="41"/>
      <c r="E70" s="41"/>
      <c r="F70" s="41"/>
      <c r="G70" s="41"/>
      <c r="H70" s="41"/>
      <c r="I70" s="41"/>
      <c r="J70" s="41"/>
      <c r="K70" s="41"/>
      <c r="L70" s="145"/>
      <c r="S70" s="39"/>
      <c r="T70" s="39"/>
      <c r="U70" s="39"/>
      <c r="V70" s="39"/>
      <c r="W70" s="39"/>
      <c r="X70" s="39"/>
      <c r="Y70" s="39"/>
      <c r="Z70" s="39"/>
      <c r="AA70" s="39"/>
      <c r="AB70" s="39"/>
      <c r="AC70" s="39"/>
      <c r="AD70" s="39"/>
      <c r="AE70" s="39"/>
    </row>
    <row r="71" s="2" customFormat="1" ht="6.96" customHeight="1">
      <c r="A71" s="39"/>
      <c r="B71" s="40"/>
      <c r="C71" s="41"/>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2" customHeight="1">
      <c r="A72" s="39"/>
      <c r="B72" s="40"/>
      <c r="C72" s="33" t="s">
        <v>16</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6.5" customHeight="1">
      <c r="A73" s="39"/>
      <c r="B73" s="40"/>
      <c r="C73" s="41"/>
      <c r="D73" s="41"/>
      <c r="E73" s="170" t="str">
        <f>E7</f>
        <v>Oprava zabezpečovacího zařízení v ŽST Doudleby n. O.</v>
      </c>
      <c r="F73" s="33"/>
      <c r="G73" s="33"/>
      <c r="H73" s="33"/>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217</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70" t="str">
        <f>E9</f>
        <v>VON - VON</v>
      </c>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21</v>
      </c>
      <c r="D77" s="41"/>
      <c r="E77" s="41"/>
      <c r="F77" s="28" t="str">
        <f>F12</f>
        <v xml:space="preserve"> </v>
      </c>
      <c r="G77" s="41"/>
      <c r="H77" s="41"/>
      <c r="I77" s="33" t="s">
        <v>23</v>
      </c>
      <c r="J77" s="73" t="str">
        <f>IF(J12="","",J12)</f>
        <v>23. 6. 2026</v>
      </c>
      <c r="K77" s="41"/>
      <c r="L77" s="145"/>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5.15" customHeight="1">
      <c r="A79" s="39"/>
      <c r="B79" s="40"/>
      <c r="C79" s="33" t="s">
        <v>25</v>
      </c>
      <c r="D79" s="41"/>
      <c r="E79" s="41"/>
      <c r="F79" s="28" t="str">
        <f>E15</f>
        <v xml:space="preserve"> </v>
      </c>
      <c r="G79" s="41"/>
      <c r="H79" s="41"/>
      <c r="I79" s="33" t="s">
        <v>31</v>
      </c>
      <c r="J79" s="37" t="str">
        <f>E21</f>
        <v>Signal Projekt s.r.o.</v>
      </c>
      <c r="K79" s="41"/>
      <c r="L79" s="145"/>
      <c r="S79" s="39"/>
      <c r="T79" s="39"/>
      <c r="U79" s="39"/>
      <c r="V79" s="39"/>
      <c r="W79" s="39"/>
      <c r="X79" s="39"/>
      <c r="Y79" s="39"/>
      <c r="Z79" s="39"/>
      <c r="AA79" s="39"/>
      <c r="AB79" s="39"/>
      <c r="AC79" s="39"/>
      <c r="AD79" s="39"/>
      <c r="AE79" s="39"/>
    </row>
    <row r="80" s="2" customFormat="1" ht="15.15" customHeight="1">
      <c r="A80" s="39"/>
      <c r="B80" s="40"/>
      <c r="C80" s="33" t="s">
        <v>29</v>
      </c>
      <c r="D80" s="41"/>
      <c r="E80" s="41"/>
      <c r="F80" s="28" t="str">
        <f>IF(E18="","",E18)</f>
        <v>Vyplň údaj</v>
      </c>
      <c r="G80" s="41"/>
      <c r="H80" s="41"/>
      <c r="I80" s="33" t="s">
        <v>35</v>
      </c>
      <c r="J80" s="37" t="str">
        <f>E24</f>
        <v>Pavel Pospíšil, DiS.</v>
      </c>
      <c r="K80" s="41"/>
      <c r="L80" s="145"/>
      <c r="S80" s="39"/>
      <c r="T80" s="39"/>
      <c r="U80" s="39"/>
      <c r="V80" s="39"/>
      <c r="W80" s="39"/>
      <c r="X80" s="39"/>
      <c r="Y80" s="39"/>
      <c r="Z80" s="39"/>
      <c r="AA80" s="39"/>
      <c r="AB80" s="39"/>
      <c r="AC80" s="39"/>
      <c r="AD80" s="39"/>
      <c r="AE80" s="39"/>
    </row>
    <row r="81" s="2" customFormat="1" ht="10.32"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11" customFormat="1" ht="29.28" customHeight="1">
      <c r="A82" s="186"/>
      <c r="B82" s="187"/>
      <c r="C82" s="188" t="s">
        <v>229</v>
      </c>
      <c r="D82" s="189" t="s">
        <v>58</v>
      </c>
      <c r="E82" s="189" t="s">
        <v>54</v>
      </c>
      <c r="F82" s="189" t="s">
        <v>55</v>
      </c>
      <c r="G82" s="189" t="s">
        <v>230</v>
      </c>
      <c r="H82" s="189" t="s">
        <v>231</v>
      </c>
      <c r="I82" s="189" t="s">
        <v>232</v>
      </c>
      <c r="J82" s="189" t="s">
        <v>223</v>
      </c>
      <c r="K82" s="190" t="s">
        <v>233</v>
      </c>
      <c r="L82" s="191"/>
      <c r="M82" s="93" t="s">
        <v>19</v>
      </c>
      <c r="N82" s="94" t="s">
        <v>43</v>
      </c>
      <c r="O82" s="94" t="s">
        <v>234</v>
      </c>
      <c r="P82" s="94" t="s">
        <v>235</v>
      </c>
      <c r="Q82" s="94" t="s">
        <v>236</v>
      </c>
      <c r="R82" s="94" t="s">
        <v>237</v>
      </c>
      <c r="S82" s="94" t="s">
        <v>238</v>
      </c>
      <c r="T82" s="95" t="s">
        <v>239</v>
      </c>
      <c r="U82" s="186"/>
      <c r="V82" s="186"/>
      <c r="W82" s="186"/>
      <c r="X82" s="186"/>
      <c r="Y82" s="186"/>
      <c r="Z82" s="186"/>
      <c r="AA82" s="186"/>
      <c r="AB82" s="186"/>
      <c r="AC82" s="186"/>
      <c r="AD82" s="186"/>
      <c r="AE82" s="186"/>
    </row>
    <row r="83" s="2" customFormat="1" ht="22.8" customHeight="1">
      <c r="A83" s="39"/>
      <c r="B83" s="40"/>
      <c r="C83" s="100" t="s">
        <v>240</v>
      </c>
      <c r="D83" s="41"/>
      <c r="E83" s="41"/>
      <c r="F83" s="41"/>
      <c r="G83" s="41"/>
      <c r="H83" s="41"/>
      <c r="I83" s="41"/>
      <c r="J83" s="192">
        <f>BK83</f>
        <v>0</v>
      </c>
      <c r="K83" s="41"/>
      <c r="L83" s="45"/>
      <c r="M83" s="96"/>
      <c r="N83" s="193"/>
      <c r="O83" s="97"/>
      <c r="P83" s="194">
        <f>P84+P221</f>
        <v>0</v>
      </c>
      <c r="Q83" s="97"/>
      <c r="R83" s="194">
        <f>R84+R221</f>
        <v>0</v>
      </c>
      <c r="S83" s="97"/>
      <c r="T83" s="195">
        <f>T84+T221</f>
        <v>0</v>
      </c>
      <c r="U83" s="39"/>
      <c r="V83" s="39"/>
      <c r="W83" s="39"/>
      <c r="X83" s="39"/>
      <c r="Y83" s="39"/>
      <c r="Z83" s="39"/>
      <c r="AA83" s="39"/>
      <c r="AB83" s="39"/>
      <c r="AC83" s="39"/>
      <c r="AD83" s="39"/>
      <c r="AE83" s="39"/>
      <c r="AT83" s="18" t="s">
        <v>72</v>
      </c>
      <c r="AU83" s="18" t="s">
        <v>224</v>
      </c>
      <c r="BK83" s="196">
        <f>BK84+BK221</f>
        <v>0</v>
      </c>
    </row>
    <row r="84" s="12" customFormat="1" ht="25.92" customHeight="1">
      <c r="A84" s="12"/>
      <c r="B84" s="197"/>
      <c r="C84" s="198"/>
      <c r="D84" s="199" t="s">
        <v>72</v>
      </c>
      <c r="E84" s="200" t="s">
        <v>606</v>
      </c>
      <c r="F84" s="200" t="s">
        <v>607</v>
      </c>
      <c r="G84" s="198"/>
      <c r="H84" s="198"/>
      <c r="I84" s="201"/>
      <c r="J84" s="202">
        <f>BK84</f>
        <v>0</v>
      </c>
      <c r="K84" s="198"/>
      <c r="L84" s="203"/>
      <c r="M84" s="204"/>
      <c r="N84" s="205"/>
      <c r="O84" s="205"/>
      <c r="P84" s="206">
        <f>SUM(P85:P220)</f>
        <v>0</v>
      </c>
      <c r="Q84" s="205"/>
      <c r="R84" s="206">
        <f>SUM(R85:R220)</f>
        <v>0</v>
      </c>
      <c r="S84" s="205"/>
      <c r="T84" s="207">
        <f>SUM(T85:T220)</f>
        <v>0</v>
      </c>
      <c r="U84" s="12"/>
      <c r="V84" s="12"/>
      <c r="W84" s="12"/>
      <c r="X84" s="12"/>
      <c r="Y84" s="12"/>
      <c r="Z84" s="12"/>
      <c r="AA84" s="12"/>
      <c r="AB84" s="12"/>
      <c r="AC84" s="12"/>
      <c r="AD84" s="12"/>
      <c r="AE84" s="12"/>
      <c r="AR84" s="208" t="s">
        <v>264</v>
      </c>
      <c r="AT84" s="209" t="s">
        <v>72</v>
      </c>
      <c r="AU84" s="209" t="s">
        <v>73</v>
      </c>
      <c r="AY84" s="208" t="s">
        <v>244</v>
      </c>
      <c r="BK84" s="210">
        <f>SUM(BK85:BK220)</f>
        <v>0</v>
      </c>
    </row>
    <row r="85" s="2" customFormat="1" ht="55.5" customHeight="1">
      <c r="A85" s="39"/>
      <c r="B85" s="40"/>
      <c r="C85" s="213" t="s">
        <v>80</v>
      </c>
      <c r="D85" s="213" t="s">
        <v>247</v>
      </c>
      <c r="E85" s="214" t="s">
        <v>2047</v>
      </c>
      <c r="F85" s="215" t="s">
        <v>2048</v>
      </c>
      <c r="G85" s="216" t="s">
        <v>730</v>
      </c>
      <c r="H85" s="217">
        <v>197.94499999999999</v>
      </c>
      <c r="I85" s="218"/>
      <c r="J85" s="219">
        <f>ROUND(I85*H85,2)</f>
        <v>0</v>
      </c>
      <c r="K85" s="215" t="s">
        <v>359</v>
      </c>
      <c r="L85" s="45"/>
      <c r="M85" s="220" t="s">
        <v>19</v>
      </c>
      <c r="N85" s="221"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1925</v>
      </c>
      <c r="AT85" s="224" t="s">
        <v>247</v>
      </c>
      <c r="AU85" s="224" t="s">
        <v>80</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1925</v>
      </c>
      <c r="BM85" s="224" t="s">
        <v>5482</v>
      </c>
    </row>
    <row r="86" s="2" customFormat="1">
      <c r="A86" s="39"/>
      <c r="B86" s="40"/>
      <c r="C86" s="41"/>
      <c r="D86" s="241" t="s">
        <v>282</v>
      </c>
      <c r="E86" s="41"/>
      <c r="F86" s="242" t="s">
        <v>5483</v>
      </c>
      <c r="G86" s="41"/>
      <c r="H86" s="41"/>
      <c r="I86" s="228"/>
      <c r="J86" s="41"/>
      <c r="K86" s="41"/>
      <c r="L86" s="45"/>
      <c r="M86" s="229"/>
      <c r="N86" s="230"/>
      <c r="O86" s="85"/>
      <c r="P86" s="85"/>
      <c r="Q86" s="85"/>
      <c r="R86" s="85"/>
      <c r="S86" s="85"/>
      <c r="T86" s="86"/>
      <c r="U86" s="39"/>
      <c r="V86" s="39"/>
      <c r="W86" s="39"/>
      <c r="X86" s="39"/>
      <c r="Y86" s="39"/>
      <c r="Z86" s="39"/>
      <c r="AA86" s="39"/>
      <c r="AB86" s="39"/>
      <c r="AC86" s="39"/>
      <c r="AD86" s="39"/>
      <c r="AE86" s="39"/>
      <c r="AT86" s="18" t="s">
        <v>282</v>
      </c>
      <c r="AU86" s="18" t="s">
        <v>80</v>
      </c>
    </row>
    <row r="87" s="13" customFormat="1">
      <c r="A87" s="13"/>
      <c r="B87" s="243"/>
      <c r="C87" s="244"/>
      <c r="D87" s="241" t="s">
        <v>284</v>
      </c>
      <c r="E87" s="245" t="s">
        <v>19</v>
      </c>
      <c r="F87" s="246" t="s">
        <v>5484</v>
      </c>
      <c r="G87" s="244"/>
      <c r="H87" s="245" t="s">
        <v>19</v>
      </c>
      <c r="I87" s="247"/>
      <c r="J87" s="244"/>
      <c r="K87" s="244"/>
      <c r="L87" s="248"/>
      <c r="M87" s="249"/>
      <c r="N87" s="250"/>
      <c r="O87" s="250"/>
      <c r="P87" s="250"/>
      <c r="Q87" s="250"/>
      <c r="R87" s="250"/>
      <c r="S87" s="250"/>
      <c r="T87" s="251"/>
      <c r="U87" s="13"/>
      <c r="V87" s="13"/>
      <c r="W87" s="13"/>
      <c r="X87" s="13"/>
      <c r="Y87" s="13"/>
      <c r="Z87" s="13"/>
      <c r="AA87" s="13"/>
      <c r="AB87" s="13"/>
      <c r="AC87" s="13"/>
      <c r="AD87" s="13"/>
      <c r="AE87" s="13"/>
      <c r="AT87" s="252" t="s">
        <v>284</v>
      </c>
      <c r="AU87" s="252" t="s">
        <v>80</v>
      </c>
      <c r="AV87" s="13" t="s">
        <v>80</v>
      </c>
      <c r="AW87" s="13" t="s">
        <v>34</v>
      </c>
      <c r="AX87" s="13" t="s">
        <v>73</v>
      </c>
      <c r="AY87" s="252" t="s">
        <v>244</v>
      </c>
    </row>
    <row r="88" s="13" customFormat="1">
      <c r="A88" s="13"/>
      <c r="B88" s="243"/>
      <c r="C88" s="244"/>
      <c r="D88" s="241" t="s">
        <v>284</v>
      </c>
      <c r="E88" s="245" t="s">
        <v>19</v>
      </c>
      <c r="F88" s="246" t="s">
        <v>5485</v>
      </c>
      <c r="G88" s="244"/>
      <c r="H88" s="245" t="s">
        <v>19</v>
      </c>
      <c r="I88" s="247"/>
      <c r="J88" s="244"/>
      <c r="K88" s="244"/>
      <c r="L88" s="248"/>
      <c r="M88" s="249"/>
      <c r="N88" s="250"/>
      <c r="O88" s="250"/>
      <c r="P88" s="250"/>
      <c r="Q88" s="250"/>
      <c r="R88" s="250"/>
      <c r="S88" s="250"/>
      <c r="T88" s="251"/>
      <c r="U88" s="13"/>
      <c r="V88" s="13"/>
      <c r="W88" s="13"/>
      <c r="X88" s="13"/>
      <c r="Y88" s="13"/>
      <c r="Z88" s="13"/>
      <c r="AA88" s="13"/>
      <c r="AB88" s="13"/>
      <c r="AC88" s="13"/>
      <c r="AD88" s="13"/>
      <c r="AE88" s="13"/>
      <c r="AT88" s="252" t="s">
        <v>284</v>
      </c>
      <c r="AU88" s="252" t="s">
        <v>80</v>
      </c>
      <c r="AV88" s="13" t="s">
        <v>80</v>
      </c>
      <c r="AW88" s="13" t="s">
        <v>34</v>
      </c>
      <c r="AX88" s="13" t="s">
        <v>73</v>
      </c>
      <c r="AY88" s="252" t="s">
        <v>244</v>
      </c>
    </row>
    <row r="89" s="14" customFormat="1">
      <c r="A89" s="14"/>
      <c r="B89" s="253"/>
      <c r="C89" s="254"/>
      <c r="D89" s="241" t="s">
        <v>284</v>
      </c>
      <c r="E89" s="255" t="s">
        <v>19</v>
      </c>
      <c r="F89" s="256" t="s">
        <v>5486</v>
      </c>
      <c r="G89" s="254"/>
      <c r="H89" s="257">
        <v>0.02</v>
      </c>
      <c r="I89" s="258"/>
      <c r="J89" s="254"/>
      <c r="K89" s="254"/>
      <c r="L89" s="259"/>
      <c r="M89" s="260"/>
      <c r="N89" s="261"/>
      <c r="O89" s="261"/>
      <c r="P89" s="261"/>
      <c r="Q89" s="261"/>
      <c r="R89" s="261"/>
      <c r="S89" s="261"/>
      <c r="T89" s="262"/>
      <c r="U89" s="14"/>
      <c r="V89" s="14"/>
      <c r="W89" s="14"/>
      <c r="X89" s="14"/>
      <c r="Y89" s="14"/>
      <c r="Z89" s="14"/>
      <c r="AA89" s="14"/>
      <c r="AB89" s="14"/>
      <c r="AC89" s="14"/>
      <c r="AD89" s="14"/>
      <c r="AE89" s="14"/>
      <c r="AT89" s="263" t="s">
        <v>284</v>
      </c>
      <c r="AU89" s="263" t="s">
        <v>80</v>
      </c>
      <c r="AV89" s="14" t="s">
        <v>82</v>
      </c>
      <c r="AW89" s="14" t="s">
        <v>34</v>
      </c>
      <c r="AX89" s="14" t="s">
        <v>73</v>
      </c>
      <c r="AY89" s="263" t="s">
        <v>244</v>
      </c>
    </row>
    <row r="90" s="13" customFormat="1">
      <c r="A90" s="13"/>
      <c r="B90" s="243"/>
      <c r="C90" s="244"/>
      <c r="D90" s="241" t="s">
        <v>284</v>
      </c>
      <c r="E90" s="245" t="s">
        <v>19</v>
      </c>
      <c r="F90" s="246" t="s">
        <v>5487</v>
      </c>
      <c r="G90" s="244"/>
      <c r="H90" s="245" t="s">
        <v>19</v>
      </c>
      <c r="I90" s="247"/>
      <c r="J90" s="244"/>
      <c r="K90" s="244"/>
      <c r="L90" s="248"/>
      <c r="M90" s="249"/>
      <c r="N90" s="250"/>
      <c r="O90" s="250"/>
      <c r="P90" s="250"/>
      <c r="Q90" s="250"/>
      <c r="R90" s="250"/>
      <c r="S90" s="250"/>
      <c r="T90" s="251"/>
      <c r="U90" s="13"/>
      <c r="V90" s="13"/>
      <c r="W90" s="13"/>
      <c r="X90" s="13"/>
      <c r="Y90" s="13"/>
      <c r="Z90" s="13"/>
      <c r="AA90" s="13"/>
      <c r="AB90" s="13"/>
      <c r="AC90" s="13"/>
      <c r="AD90" s="13"/>
      <c r="AE90" s="13"/>
      <c r="AT90" s="252" t="s">
        <v>284</v>
      </c>
      <c r="AU90" s="252" t="s">
        <v>80</v>
      </c>
      <c r="AV90" s="13" t="s">
        <v>80</v>
      </c>
      <c r="AW90" s="13" t="s">
        <v>34</v>
      </c>
      <c r="AX90" s="13" t="s">
        <v>73</v>
      </c>
      <c r="AY90" s="252" t="s">
        <v>244</v>
      </c>
    </row>
    <row r="91" s="14" customFormat="1">
      <c r="A91" s="14"/>
      <c r="B91" s="253"/>
      <c r="C91" s="254"/>
      <c r="D91" s="241" t="s">
        <v>284</v>
      </c>
      <c r="E91" s="255" t="s">
        <v>19</v>
      </c>
      <c r="F91" s="256" t="s">
        <v>5488</v>
      </c>
      <c r="G91" s="254"/>
      <c r="H91" s="257">
        <v>0.012</v>
      </c>
      <c r="I91" s="258"/>
      <c r="J91" s="254"/>
      <c r="K91" s="254"/>
      <c r="L91" s="259"/>
      <c r="M91" s="260"/>
      <c r="N91" s="261"/>
      <c r="O91" s="261"/>
      <c r="P91" s="261"/>
      <c r="Q91" s="261"/>
      <c r="R91" s="261"/>
      <c r="S91" s="261"/>
      <c r="T91" s="262"/>
      <c r="U91" s="14"/>
      <c r="V91" s="14"/>
      <c r="W91" s="14"/>
      <c r="X91" s="14"/>
      <c r="Y91" s="14"/>
      <c r="Z91" s="14"/>
      <c r="AA91" s="14"/>
      <c r="AB91" s="14"/>
      <c r="AC91" s="14"/>
      <c r="AD91" s="14"/>
      <c r="AE91" s="14"/>
      <c r="AT91" s="263" t="s">
        <v>284</v>
      </c>
      <c r="AU91" s="263" t="s">
        <v>80</v>
      </c>
      <c r="AV91" s="14" t="s">
        <v>82</v>
      </c>
      <c r="AW91" s="14" t="s">
        <v>34</v>
      </c>
      <c r="AX91" s="14" t="s">
        <v>73</v>
      </c>
      <c r="AY91" s="263" t="s">
        <v>244</v>
      </c>
    </row>
    <row r="92" s="13" customFormat="1">
      <c r="A92" s="13"/>
      <c r="B92" s="243"/>
      <c r="C92" s="244"/>
      <c r="D92" s="241" t="s">
        <v>284</v>
      </c>
      <c r="E92" s="245" t="s">
        <v>19</v>
      </c>
      <c r="F92" s="246" t="s">
        <v>5489</v>
      </c>
      <c r="G92" s="244"/>
      <c r="H92" s="245" t="s">
        <v>19</v>
      </c>
      <c r="I92" s="247"/>
      <c r="J92" s="244"/>
      <c r="K92" s="244"/>
      <c r="L92" s="248"/>
      <c r="M92" s="249"/>
      <c r="N92" s="250"/>
      <c r="O92" s="250"/>
      <c r="P92" s="250"/>
      <c r="Q92" s="250"/>
      <c r="R92" s="250"/>
      <c r="S92" s="250"/>
      <c r="T92" s="251"/>
      <c r="U92" s="13"/>
      <c r="V92" s="13"/>
      <c r="W92" s="13"/>
      <c r="X92" s="13"/>
      <c r="Y92" s="13"/>
      <c r="Z92" s="13"/>
      <c r="AA92" s="13"/>
      <c r="AB92" s="13"/>
      <c r="AC92" s="13"/>
      <c r="AD92" s="13"/>
      <c r="AE92" s="13"/>
      <c r="AT92" s="252" t="s">
        <v>284</v>
      </c>
      <c r="AU92" s="252" t="s">
        <v>80</v>
      </c>
      <c r="AV92" s="13" t="s">
        <v>80</v>
      </c>
      <c r="AW92" s="13" t="s">
        <v>34</v>
      </c>
      <c r="AX92" s="13" t="s">
        <v>73</v>
      </c>
      <c r="AY92" s="252" t="s">
        <v>244</v>
      </c>
    </row>
    <row r="93" s="14" customFormat="1">
      <c r="A93" s="14"/>
      <c r="B93" s="253"/>
      <c r="C93" s="254"/>
      <c r="D93" s="241" t="s">
        <v>284</v>
      </c>
      <c r="E93" s="255" t="s">
        <v>19</v>
      </c>
      <c r="F93" s="256" t="s">
        <v>3902</v>
      </c>
      <c r="G93" s="254"/>
      <c r="H93" s="257">
        <v>0.10000000000000001</v>
      </c>
      <c r="I93" s="258"/>
      <c r="J93" s="254"/>
      <c r="K93" s="254"/>
      <c r="L93" s="259"/>
      <c r="M93" s="260"/>
      <c r="N93" s="261"/>
      <c r="O93" s="261"/>
      <c r="P93" s="261"/>
      <c r="Q93" s="261"/>
      <c r="R93" s="261"/>
      <c r="S93" s="261"/>
      <c r="T93" s="262"/>
      <c r="U93" s="14"/>
      <c r="V93" s="14"/>
      <c r="W93" s="14"/>
      <c r="X93" s="14"/>
      <c r="Y93" s="14"/>
      <c r="Z93" s="14"/>
      <c r="AA93" s="14"/>
      <c r="AB93" s="14"/>
      <c r="AC93" s="14"/>
      <c r="AD93" s="14"/>
      <c r="AE93" s="14"/>
      <c r="AT93" s="263" t="s">
        <v>284</v>
      </c>
      <c r="AU93" s="263" t="s">
        <v>80</v>
      </c>
      <c r="AV93" s="14" t="s">
        <v>82</v>
      </c>
      <c r="AW93" s="14" t="s">
        <v>34</v>
      </c>
      <c r="AX93" s="14" t="s">
        <v>73</v>
      </c>
      <c r="AY93" s="263" t="s">
        <v>244</v>
      </c>
    </row>
    <row r="94" s="13" customFormat="1">
      <c r="A94" s="13"/>
      <c r="B94" s="243"/>
      <c r="C94" s="244"/>
      <c r="D94" s="241" t="s">
        <v>284</v>
      </c>
      <c r="E94" s="245" t="s">
        <v>19</v>
      </c>
      <c r="F94" s="246" t="s">
        <v>5490</v>
      </c>
      <c r="G94" s="244"/>
      <c r="H94" s="245" t="s">
        <v>19</v>
      </c>
      <c r="I94" s="247"/>
      <c r="J94" s="244"/>
      <c r="K94" s="244"/>
      <c r="L94" s="248"/>
      <c r="M94" s="249"/>
      <c r="N94" s="250"/>
      <c r="O94" s="250"/>
      <c r="P94" s="250"/>
      <c r="Q94" s="250"/>
      <c r="R94" s="250"/>
      <c r="S94" s="250"/>
      <c r="T94" s="251"/>
      <c r="U94" s="13"/>
      <c r="V94" s="13"/>
      <c r="W94" s="13"/>
      <c r="X94" s="13"/>
      <c r="Y94" s="13"/>
      <c r="Z94" s="13"/>
      <c r="AA94" s="13"/>
      <c r="AB94" s="13"/>
      <c r="AC94" s="13"/>
      <c r="AD94" s="13"/>
      <c r="AE94" s="13"/>
      <c r="AT94" s="252" t="s">
        <v>284</v>
      </c>
      <c r="AU94" s="252" t="s">
        <v>80</v>
      </c>
      <c r="AV94" s="13" t="s">
        <v>80</v>
      </c>
      <c r="AW94" s="13" t="s">
        <v>34</v>
      </c>
      <c r="AX94" s="13" t="s">
        <v>73</v>
      </c>
      <c r="AY94" s="252" t="s">
        <v>244</v>
      </c>
    </row>
    <row r="95" s="14" customFormat="1">
      <c r="A95" s="14"/>
      <c r="B95" s="253"/>
      <c r="C95" s="254"/>
      <c r="D95" s="241" t="s">
        <v>284</v>
      </c>
      <c r="E95" s="255" t="s">
        <v>19</v>
      </c>
      <c r="F95" s="256" t="s">
        <v>5491</v>
      </c>
      <c r="G95" s="254"/>
      <c r="H95" s="257">
        <v>45.659999999999997</v>
      </c>
      <c r="I95" s="258"/>
      <c r="J95" s="254"/>
      <c r="K95" s="254"/>
      <c r="L95" s="259"/>
      <c r="M95" s="260"/>
      <c r="N95" s="261"/>
      <c r="O95" s="261"/>
      <c r="P95" s="261"/>
      <c r="Q95" s="261"/>
      <c r="R95" s="261"/>
      <c r="S95" s="261"/>
      <c r="T95" s="262"/>
      <c r="U95" s="14"/>
      <c r="V95" s="14"/>
      <c r="W95" s="14"/>
      <c r="X95" s="14"/>
      <c r="Y95" s="14"/>
      <c r="Z95" s="14"/>
      <c r="AA95" s="14"/>
      <c r="AB95" s="14"/>
      <c r="AC95" s="14"/>
      <c r="AD95" s="14"/>
      <c r="AE95" s="14"/>
      <c r="AT95" s="263" t="s">
        <v>284</v>
      </c>
      <c r="AU95" s="263" t="s">
        <v>80</v>
      </c>
      <c r="AV95" s="14" t="s">
        <v>82</v>
      </c>
      <c r="AW95" s="14" t="s">
        <v>34</v>
      </c>
      <c r="AX95" s="14" t="s">
        <v>73</v>
      </c>
      <c r="AY95" s="263" t="s">
        <v>244</v>
      </c>
    </row>
    <row r="96" s="13" customFormat="1">
      <c r="A96" s="13"/>
      <c r="B96" s="243"/>
      <c r="C96" s="244"/>
      <c r="D96" s="241" t="s">
        <v>284</v>
      </c>
      <c r="E96" s="245" t="s">
        <v>19</v>
      </c>
      <c r="F96" s="246" t="s">
        <v>5492</v>
      </c>
      <c r="G96" s="244"/>
      <c r="H96" s="245" t="s">
        <v>19</v>
      </c>
      <c r="I96" s="247"/>
      <c r="J96" s="244"/>
      <c r="K96" s="244"/>
      <c r="L96" s="248"/>
      <c r="M96" s="249"/>
      <c r="N96" s="250"/>
      <c r="O96" s="250"/>
      <c r="P96" s="250"/>
      <c r="Q96" s="250"/>
      <c r="R96" s="250"/>
      <c r="S96" s="250"/>
      <c r="T96" s="251"/>
      <c r="U96" s="13"/>
      <c r="V96" s="13"/>
      <c r="W96" s="13"/>
      <c r="X96" s="13"/>
      <c r="Y96" s="13"/>
      <c r="Z96" s="13"/>
      <c r="AA96" s="13"/>
      <c r="AB96" s="13"/>
      <c r="AC96" s="13"/>
      <c r="AD96" s="13"/>
      <c r="AE96" s="13"/>
      <c r="AT96" s="252" t="s">
        <v>284</v>
      </c>
      <c r="AU96" s="252" t="s">
        <v>80</v>
      </c>
      <c r="AV96" s="13" t="s">
        <v>80</v>
      </c>
      <c r="AW96" s="13" t="s">
        <v>34</v>
      </c>
      <c r="AX96" s="13" t="s">
        <v>73</v>
      </c>
      <c r="AY96" s="252" t="s">
        <v>244</v>
      </c>
    </row>
    <row r="97" s="14" customFormat="1">
      <c r="A97" s="14"/>
      <c r="B97" s="253"/>
      <c r="C97" s="254"/>
      <c r="D97" s="241" t="s">
        <v>284</v>
      </c>
      <c r="E97" s="255" t="s">
        <v>19</v>
      </c>
      <c r="F97" s="256" t="s">
        <v>5493</v>
      </c>
      <c r="G97" s="254"/>
      <c r="H97" s="257">
        <v>0.014999999999999999</v>
      </c>
      <c r="I97" s="258"/>
      <c r="J97" s="254"/>
      <c r="K97" s="254"/>
      <c r="L97" s="259"/>
      <c r="M97" s="260"/>
      <c r="N97" s="261"/>
      <c r="O97" s="261"/>
      <c r="P97" s="261"/>
      <c r="Q97" s="261"/>
      <c r="R97" s="261"/>
      <c r="S97" s="261"/>
      <c r="T97" s="262"/>
      <c r="U97" s="14"/>
      <c r="V97" s="14"/>
      <c r="W97" s="14"/>
      <c r="X97" s="14"/>
      <c r="Y97" s="14"/>
      <c r="Z97" s="14"/>
      <c r="AA97" s="14"/>
      <c r="AB97" s="14"/>
      <c r="AC97" s="14"/>
      <c r="AD97" s="14"/>
      <c r="AE97" s="14"/>
      <c r="AT97" s="263" t="s">
        <v>284</v>
      </c>
      <c r="AU97" s="263" t="s">
        <v>80</v>
      </c>
      <c r="AV97" s="14" t="s">
        <v>82</v>
      </c>
      <c r="AW97" s="14" t="s">
        <v>34</v>
      </c>
      <c r="AX97" s="14" t="s">
        <v>73</v>
      </c>
      <c r="AY97" s="263" t="s">
        <v>244</v>
      </c>
    </row>
    <row r="98" s="13" customFormat="1">
      <c r="A98" s="13"/>
      <c r="B98" s="243"/>
      <c r="C98" s="244"/>
      <c r="D98" s="241" t="s">
        <v>284</v>
      </c>
      <c r="E98" s="245" t="s">
        <v>19</v>
      </c>
      <c r="F98" s="246" t="s">
        <v>5494</v>
      </c>
      <c r="G98" s="244"/>
      <c r="H98" s="245" t="s">
        <v>19</v>
      </c>
      <c r="I98" s="247"/>
      <c r="J98" s="244"/>
      <c r="K98" s="244"/>
      <c r="L98" s="248"/>
      <c r="M98" s="249"/>
      <c r="N98" s="250"/>
      <c r="O98" s="250"/>
      <c r="P98" s="250"/>
      <c r="Q98" s="250"/>
      <c r="R98" s="250"/>
      <c r="S98" s="250"/>
      <c r="T98" s="251"/>
      <c r="U98" s="13"/>
      <c r="V98" s="13"/>
      <c r="W98" s="13"/>
      <c r="X98" s="13"/>
      <c r="Y98" s="13"/>
      <c r="Z98" s="13"/>
      <c r="AA98" s="13"/>
      <c r="AB98" s="13"/>
      <c r="AC98" s="13"/>
      <c r="AD98" s="13"/>
      <c r="AE98" s="13"/>
      <c r="AT98" s="252" t="s">
        <v>284</v>
      </c>
      <c r="AU98" s="252" t="s">
        <v>80</v>
      </c>
      <c r="AV98" s="13" t="s">
        <v>80</v>
      </c>
      <c r="AW98" s="13" t="s">
        <v>34</v>
      </c>
      <c r="AX98" s="13" t="s">
        <v>73</v>
      </c>
      <c r="AY98" s="252" t="s">
        <v>244</v>
      </c>
    </row>
    <row r="99" s="14" customFormat="1">
      <c r="A99" s="14"/>
      <c r="B99" s="253"/>
      <c r="C99" s="254"/>
      <c r="D99" s="241" t="s">
        <v>284</v>
      </c>
      <c r="E99" s="255" t="s">
        <v>19</v>
      </c>
      <c r="F99" s="256" t="s">
        <v>5486</v>
      </c>
      <c r="G99" s="254"/>
      <c r="H99" s="257">
        <v>0.02</v>
      </c>
      <c r="I99" s="258"/>
      <c r="J99" s="254"/>
      <c r="K99" s="254"/>
      <c r="L99" s="259"/>
      <c r="M99" s="260"/>
      <c r="N99" s="261"/>
      <c r="O99" s="261"/>
      <c r="P99" s="261"/>
      <c r="Q99" s="261"/>
      <c r="R99" s="261"/>
      <c r="S99" s="261"/>
      <c r="T99" s="262"/>
      <c r="U99" s="14"/>
      <c r="V99" s="14"/>
      <c r="W99" s="14"/>
      <c r="X99" s="14"/>
      <c r="Y99" s="14"/>
      <c r="Z99" s="14"/>
      <c r="AA99" s="14"/>
      <c r="AB99" s="14"/>
      <c r="AC99" s="14"/>
      <c r="AD99" s="14"/>
      <c r="AE99" s="14"/>
      <c r="AT99" s="263" t="s">
        <v>284</v>
      </c>
      <c r="AU99" s="263" t="s">
        <v>80</v>
      </c>
      <c r="AV99" s="14" t="s">
        <v>82</v>
      </c>
      <c r="AW99" s="14" t="s">
        <v>34</v>
      </c>
      <c r="AX99" s="14" t="s">
        <v>73</v>
      </c>
      <c r="AY99" s="263" t="s">
        <v>244</v>
      </c>
    </row>
    <row r="100" s="13" customFormat="1">
      <c r="A100" s="13"/>
      <c r="B100" s="243"/>
      <c r="C100" s="244"/>
      <c r="D100" s="241" t="s">
        <v>284</v>
      </c>
      <c r="E100" s="245" t="s">
        <v>19</v>
      </c>
      <c r="F100" s="246" t="s">
        <v>5495</v>
      </c>
      <c r="G100" s="244"/>
      <c r="H100" s="245" t="s">
        <v>19</v>
      </c>
      <c r="I100" s="247"/>
      <c r="J100" s="244"/>
      <c r="K100" s="244"/>
      <c r="L100" s="248"/>
      <c r="M100" s="249"/>
      <c r="N100" s="250"/>
      <c r="O100" s="250"/>
      <c r="P100" s="250"/>
      <c r="Q100" s="250"/>
      <c r="R100" s="250"/>
      <c r="S100" s="250"/>
      <c r="T100" s="251"/>
      <c r="U100" s="13"/>
      <c r="V100" s="13"/>
      <c r="W100" s="13"/>
      <c r="X100" s="13"/>
      <c r="Y100" s="13"/>
      <c r="Z100" s="13"/>
      <c r="AA100" s="13"/>
      <c r="AB100" s="13"/>
      <c r="AC100" s="13"/>
      <c r="AD100" s="13"/>
      <c r="AE100" s="13"/>
      <c r="AT100" s="252" t="s">
        <v>284</v>
      </c>
      <c r="AU100" s="252" t="s">
        <v>80</v>
      </c>
      <c r="AV100" s="13" t="s">
        <v>80</v>
      </c>
      <c r="AW100" s="13" t="s">
        <v>34</v>
      </c>
      <c r="AX100" s="13" t="s">
        <v>73</v>
      </c>
      <c r="AY100" s="252" t="s">
        <v>244</v>
      </c>
    </row>
    <row r="101" s="14" customFormat="1">
      <c r="A101" s="14"/>
      <c r="B101" s="253"/>
      <c r="C101" s="254"/>
      <c r="D101" s="241" t="s">
        <v>284</v>
      </c>
      <c r="E101" s="255" t="s">
        <v>19</v>
      </c>
      <c r="F101" s="256" t="s">
        <v>5496</v>
      </c>
      <c r="G101" s="254"/>
      <c r="H101" s="257">
        <v>0.01</v>
      </c>
      <c r="I101" s="258"/>
      <c r="J101" s="254"/>
      <c r="K101" s="254"/>
      <c r="L101" s="259"/>
      <c r="M101" s="260"/>
      <c r="N101" s="261"/>
      <c r="O101" s="261"/>
      <c r="P101" s="261"/>
      <c r="Q101" s="261"/>
      <c r="R101" s="261"/>
      <c r="S101" s="261"/>
      <c r="T101" s="262"/>
      <c r="U101" s="14"/>
      <c r="V101" s="14"/>
      <c r="W101" s="14"/>
      <c r="X101" s="14"/>
      <c r="Y101" s="14"/>
      <c r="Z101" s="14"/>
      <c r="AA101" s="14"/>
      <c r="AB101" s="14"/>
      <c r="AC101" s="14"/>
      <c r="AD101" s="14"/>
      <c r="AE101" s="14"/>
      <c r="AT101" s="263" t="s">
        <v>284</v>
      </c>
      <c r="AU101" s="263" t="s">
        <v>80</v>
      </c>
      <c r="AV101" s="14" t="s">
        <v>82</v>
      </c>
      <c r="AW101" s="14" t="s">
        <v>34</v>
      </c>
      <c r="AX101" s="14" t="s">
        <v>73</v>
      </c>
      <c r="AY101" s="263" t="s">
        <v>244</v>
      </c>
    </row>
    <row r="102" s="13" customFormat="1">
      <c r="A102" s="13"/>
      <c r="B102" s="243"/>
      <c r="C102" s="244"/>
      <c r="D102" s="241" t="s">
        <v>284</v>
      </c>
      <c r="E102" s="245" t="s">
        <v>19</v>
      </c>
      <c r="F102" s="246" t="s">
        <v>5497</v>
      </c>
      <c r="G102" s="244"/>
      <c r="H102" s="245" t="s">
        <v>19</v>
      </c>
      <c r="I102" s="247"/>
      <c r="J102" s="244"/>
      <c r="K102" s="244"/>
      <c r="L102" s="248"/>
      <c r="M102" s="249"/>
      <c r="N102" s="250"/>
      <c r="O102" s="250"/>
      <c r="P102" s="250"/>
      <c r="Q102" s="250"/>
      <c r="R102" s="250"/>
      <c r="S102" s="250"/>
      <c r="T102" s="251"/>
      <c r="U102" s="13"/>
      <c r="V102" s="13"/>
      <c r="W102" s="13"/>
      <c r="X102" s="13"/>
      <c r="Y102" s="13"/>
      <c r="Z102" s="13"/>
      <c r="AA102" s="13"/>
      <c r="AB102" s="13"/>
      <c r="AC102" s="13"/>
      <c r="AD102" s="13"/>
      <c r="AE102" s="13"/>
      <c r="AT102" s="252" t="s">
        <v>284</v>
      </c>
      <c r="AU102" s="252" t="s">
        <v>80</v>
      </c>
      <c r="AV102" s="13" t="s">
        <v>80</v>
      </c>
      <c r="AW102" s="13" t="s">
        <v>34</v>
      </c>
      <c r="AX102" s="13" t="s">
        <v>73</v>
      </c>
      <c r="AY102" s="252" t="s">
        <v>244</v>
      </c>
    </row>
    <row r="103" s="14" customFormat="1">
      <c r="A103" s="14"/>
      <c r="B103" s="253"/>
      <c r="C103" s="254"/>
      <c r="D103" s="241" t="s">
        <v>284</v>
      </c>
      <c r="E103" s="255" t="s">
        <v>19</v>
      </c>
      <c r="F103" s="256" t="s">
        <v>5498</v>
      </c>
      <c r="G103" s="254"/>
      <c r="H103" s="257">
        <v>0.68999999999999995</v>
      </c>
      <c r="I103" s="258"/>
      <c r="J103" s="254"/>
      <c r="K103" s="254"/>
      <c r="L103" s="259"/>
      <c r="M103" s="260"/>
      <c r="N103" s="261"/>
      <c r="O103" s="261"/>
      <c r="P103" s="261"/>
      <c r="Q103" s="261"/>
      <c r="R103" s="261"/>
      <c r="S103" s="261"/>
      <c r="T103" s="262"/>
      <c r="U103" s="14"/>
      <c r="V103" s="14"/>
      <c r="W103" s="14"/>
      <c r="X103" s="14"/>
      <c r="Y103" s="14"/>
      <c r="Z103" s="14"/>
      <c r="AA103" s="14"/>
      <c r="AB103" s="14"/>
      <c r="AC103" s="14"/>
      <c r="AD103" s="14"/>
      <c r="AE103" s="14"/>
      <c r="AT103" s="263" t="s">
        <v>284</v>
      </c>
      <c r="AU103" s="263" t="s">
        <v>80</v>
      </c>
      <c r="AV103" s="14" t="s">
        <v>82</v>
      </c>
      <c r="AW103" s="14" t="s">
        <v>34</v>
      </c>
      <c r="AX103" s="14" t="s">
        <v>73</v>
      </c>
      <c r="AY103" s="263" t="s">
        <v>244</v>
      </c>
    </row>
    <row r="104" s="13" customFormat="1">
      <c r="A104" s="13"/>
      <c r="B104" s="243"/>
      <c r="C104" s="244"/>
      <c r="D104" s="241" t="s">
        <v>284</v>
      </c>
      <c r="E104" s="245" t="s">
        <v>19</v>
      </c>
      <c r="F104" s="246" t="s">
        <v>5499</v>
      </c>
      <c r="G104" s="244"/>
      <c r="H104" s="245" t="s">
        <v>19</v>
      </c>
      <c r="I104" s="247"/>
      <c r="J104" s="244"/>
      <c r="K104" s="244"/>
      <c r="L104" s="248"/>
      <c r="M104" s="249"/>
      <c r="N104" s="250"/>
      <c r="O104" s="250"/>
      <c r="P104" s="250"/>
      <c r="Q104" s="250"/>
      <c r="R104" s="250"/>
      <c r="S104" s="250"/>
      <c r="T104" s="251"/>
      <c r="U104" s="13"/>
      <c r="V104" s="13"/>
      <c r="W104" s="13"/>
      <c r="X104" s="13"/>
      <c r="Y104" s="13"/>
      <c r="Z104" s="13"/>
      <c r="AA104" s="13"/>
      <c r="AB104" s="13"/>
      <c r="AC104" s="13"/>
      <c r="AD104" s="13"/>
      <c r="AE104" s="13"/>
      <c r="AT104" s="252" t="s">
        <v>284</v>
      </c>
      <c r="AU104" s="252" t="s">
        <v>80</v>
      </c>
      <c r="AV104" s="13" t="s">
        <v>80</v>
      </c>
      <c r="AW104" s="13" t="s">
        <v>34</v>
      </c>
      <c r="AX104" s="13" t="s">
        <v>73</v>
      </c>
      <c r="AY104" s="252" t="s">
        <v>244</v>
      </c>
    </row>
    <row r="105" s="14" customFormat="1">
      <c r="A105" s="14"/>
      <c r="B105" s="253"/>
      <c r="C105" s="254"/>
      <c r="D105" s="241" t="s">
        <v>284</v>
      </c>
      <c r="E105" s="255" t="s">
        <v>19</v>
      </c>
      <c r="F105" s="256" t="s">
        <v>5500</v>
      </c>
      <c r="G105" s="254"/>
      <c r="H105" s="257">
        <v>33</v>
      </c>
      <c r="I105" s="258"/>
      <c r="J105" s="254"/>
      <c r="K105" s="254"/>
      <c r="L105" s="259"/>
      <c r="M105" s="260"/>
      <c r="N105" s="261"/>
      <c r="O105" s="261"/>
      <c r="P105" s="261"/>
      <c r="Q105" s="261"/>
      <c r="R105" s="261"/>
      <c r="S105" s="261"/>
      <c r="T105" s="262"/>
      <c r="U105" s="14"/>
      <c r="V105" s="14"/>
      <c r="W105" s="14"/>
      <c r="X105" s="14"/>
      <c r="Y105" s="14"/>
      <c r="Z105" s="14"/>
      <c r="AA105" s="14"/>
      <c r="AB105" s="14"/>
      <c r="AC105" s="14"/>
      <c r="AD105" s="14"/>
      <c r="AE105" s="14"/>
      <c r="AT105" s="263" t="s">
        <v>284</v>
      </c>
      <c r="AU105" s="263" t="s">
        <v>80</v>
      </c>
      <c r="AV105" s="14" t="s">
        <v>82</v>
      </c>
      <c r="AW105" s="14" t="s">
        <v>34</v>
      </c>
      <c r="AX105" s="14" t="s">
        <v>73</v>
      </c>
      <c r="AY105" s="263" t="s">
        <v>244</v>
      </c>
    </row>
    <row r="106" s="13" customFormat="1">
      <c r="A106" s="13"/>
      <c r="B106" s="243"/>
      <c r="C106" s="244"/>
      <c r="D106" s="241" t="s">
        <v>284</v>
      </c>
      <c r="E106" s="245" t="s">
        <v>19</v>
      </c>
      <c r="F106" s="246" t="s">
        <v>5501</v>
      </c>
      <c r="G106" s="244"/>
      <c r="H106" s="245" t="s">
        <v>19</v>
      </c>
      <c r="I106" s="247"/>
      <c r="J106" s="244"/>
      <c r="K106" s="244"/>
      <c r="L106" s="248"/>
      <c r="M106" s="249"/>
      <c r="N106" s="250"/>
      <c r="O106" s="250"/>
      <c r="P106" s="250"/>
      <c r="Q106" s="250"/>
      <c r="R106" s="250"/>
      <c r="S106" s="250"/>
      <c r="T106" s="251"/>
      <c r="U106" s="13"/>
      <c r="V106" s="13"/>
      <c r="W106" s="13"/>
      <c r="X106" s="13"/>
      <c r="Y106" s="13"/>
      <c r="Z106" s="13"/>
      <c r="AA106" s="13"/>
      <c r="AB106" s="13"/>
      <c r="AC106" s="13"/>
      <c r="AD106" s="13"/>
      <c r="AE106" s="13"/>
      <c r="AT106" s="252" t="s">
        <v>284</v>
      </c>
      <c r="AU106" s="252" t="s">
        <v>80</v>
      </c>
      <c r="AV106" s="13" t="s">
        <v>80</v>
      </c>
      <c r="AW106" s="13" t="s">
        <v>34</v>
      </c>
      <c r="AX106" s="13" t="s">
        <v>73</v>
      </c>
      <c r="AY106" s="252" t="s">
        <v>244</v>
      </c>
    </row>
    <row r="107" s="14" customFormat="1">
      <c r="A107" s="14"/>
      <c r="B107" s="253"/>
      <c r="C107" s="254"/>
      <c r="D107" s="241" t="s">
        <v>284</v>
      </c>
      <c r="E107" s="255" t="s">
        <v>19</v>
      </c>
      <c r="F107" s="256" t="s">
        <v>5502</v>
      </c>
      <c r="G107" s="254"/>
      <c r="H107" s="257">
        <v>114.294</v>
      </c>
      <c r="I107" s="258"/>
      <c r="J107" s="254"/>
      <c r="K107" s="254"/>
      <c r="L107" s="259"/>
      <c r="M107" s="260"/>
      <c r="N107" s="261"/>
      <c r="O107" s="261"/>
      <c r="P107" s="261"/>
      <c r="Q107" s="261"/>
      <c r="R107" s="261"/>
      <c r="S107" s="261"/>
      <c r="T107" s="262"/>
      <c r="U107" s="14"/>
      <c r="V107" s="14"/>
      <c r="W107" s="14"/>
      <c r="X107" s="14"/>
      <c r="Y107" s="14"/>
      <c r="Z107" s="14"/>
      <c r="AA107" s="14"/>
      <c r="AB107" s="14"/>
      <c r="AC107" s="14"/>
      <c r="AD107" s="14"/>
      <c r="AE107" s="14"/>
      <c r="AT107" s="263" t="s">
        <v>284</v>
      </c>
      <c r="AU107" s="263" t="s">
        <v>80</v>
      </c>
      <c r="AV107" s="14" t="s">
        <v>82</v>
      </c>
      <c r="AW107" s="14" t="s">
        <v>34</v>
      </c>
      <c r="AX107" s="14" t="s">
        <v>73</v>
      </c>
      <c r="AY107" s="263" t="s">
        <v>244</v>
      </c>
    </row>
    <row r="108" s="13" customFormat="1">
      <c r="A108" s="13"/>
      <c r="B108" s="243"/>
      <c r="C108" s="244"/>
      <c r="D108" s="241" t="s">
        <v>284</v>
      </c>
      <c r="E108" s="245" t="s">
        <v>19</v>
      </c>
      <c r="F108" s="246" t="s">
        <v>5503</v>
      </c>
      <c r="G108" s="244"/>
      <c r="H108" s="245" t="s">
        <v>19</v>
      </c>
      <c r="I108" s="247"/>
      <c r="J108" s="244"/>
      <c r="K108" s="244"/>
      <c r="L108" s="248"/>
      <c r="M108" s="249"/>
      <c r="N108" s="250"/>
      <c r="O108" s="250"/>
      <c r="P108" s="250"/>
      <c r="Q108" s="250"/>
      <c r="R108" s="250"/>
      <c r="S108" s="250"/>
      <c r="T108" s="251"/>
      <c r="U108" s="13"/>
      <c r="V108" s="13"/>
      <c r="W108" s="13"/>
      <c r="X108" s="13"/>
      <c r="Y108" s="13"/>
      <c r="Z108" s="13"/>
      <c r="AA108" s="13"/>
      <c r="AB108" s="13"/>
      <c r="AC108" s="13"/>
      <c r="AD108" s="13"/>
      <c r="AE108" s="13"/>
      <c r="AT108" s="252" t="s">
        <v>284</v>
      </c>
      <c r="AU108" s="252" t="s">
        <v>80</v>
      </c>
      <c r="AV108" s="13" t="s">
        <v>80</v>
      </c>
      <c r="AW108" s="13" t="s">
        <v>34</v>
      </c>
      <c r="AX108" s="13" t="s">
        <v>73</v>
      </c>
      <c r="AY108" s="252" t="s">
        <v>244</v>
      </c>
    </row>
    <row r="109" s="14" customFormat="1">
      <c r="A109" s="14"/>
      <c r="B109" s="253"/>
      <c r="C109" s="254"/>
      <c r="D109" s="241" t="s">
        <v>284</v>
      </c>
      <c r="E109" s="255" t="s">
        <v>19</v>
      </c>
      <c r="F109" s="256" t="s">
        <v>5504</v>
      </c>
      <c r="G109" s="254"/>
      <c r="H109" s="257">
        <v>1.442</v>
      </c>
      <c r="I109" s="258"/>
      <c r="J109" s="254"/>
      <c r="K109" s="254"/>
      <c r="L109" s="259"/>
      <c r="M109" s="260"/>
      <c r="N109" s="261"/>
      <c r="O109" s="261"/>
      <c r="P109" s="261"/>
      <c r="Q109" s="261"/>
      <c r="R109" s="261"/>
      <c r="S109" s="261"/>
      <c r="T109" s="262"/>
      <c r="U109" s="14"/>
      <c r="V109" s="14"/>
      <c r="W109" s="14"/>
      <c r="X109" s="14"/>
      <c r="Y109" s="14"/>
      <c r="Z109" s="14"/>
      <c r="AA109" s="14"/>
      <c r="AB109" s="14"/>
      <c r="AC109" s="14"/>
      <c r="AD109" s="14"/>
      <c r="AE109" s="14"/>
      <c r="AT109" s="263" t="s">
        <v>284</v>
      </c>
      <c r="AU109" s="263" t="s">
        <v>80</v>
      </c>
      <c r="AV109" s="14" t="s">
        <v>82</v>
      </c>
      <c r="AW109" s="14" t="s">
        <v>34</v>
      </c>
      <c r="AX109" s="14" t="s">
        <v>73</v>
      </c>
      <c r="AY109" s="263" t="s">
        <v>244</v>
      </c>
    </row>
    <row r="110" s="13" customFormat="1">
      <c r="A110" s="13"/>
      <c r="B110" s="243"/>
      <c r="C110" s="244"/>
      <c r="D110" s="241" t="s">
        <v>284</v>
      </c>
      <c r="E110" s="245" t="s">
        <v>19</v>
      </c>
      <c r="F110" s="246" t="s">
        <v>5505</v>
      </c>
      <c r="G110" s="244"/>
      <c r="H110" s="245" t="s">
        <v>19</v>
      </c>
      <c r="I110" s="247"/>
      <c r="J110" s="244"/>
      <c r="K110" s="244"/>
      <c r="L110" s="248"/>
      <c r="M110" s="249"/>
      <c r="N110" s="250"/>
      <c r="O110" s="250"/>
      <c r="P110" s="250"/>
      <c r="Q110" s="250"/>
      <c r="R110" s="250"/>
      <c r="S110" s="250"/>
      <c r="T110" s="251"/>
      <c r="U110" s="13"/>
      <c r="V110" s="13"/>
      <c r="W110" s="13"/>
      <c r="X110" s="13"/>
      <c r="Y110" s="13"/>
      <c r="Z110" s="13"/>
      <c r="AA110" s="13"/>
      <c r="AB110" s="13"/>
      <c r="AC110" s="13"/>
      <c r="AD110" s="13"/>
      <c r="AE110" s="13"/>
      <c r="AT110" s="252" t="s">
        <v>284</v>
      </c>
      <c r="AU110" s="252" t="s">
        <v>80</v>
      </c>
      <c r="AV110" s="13" t="s">
        <v>80</v>
      </c>
      <c r="AW110" s="13" t="s">
        <v>34</v>
      </c>
      <c r="AX110" s="13" t="s">
        <v>73</v>
      </c>
      <c r="AY110" s="252" t="s">
        <v>244</v>
      </c>
    </row>
    <row r="111" s="14" customFormat="1">
      <c r="A111" s="14"/>
      <c r="B111" s="253"/>
      <c r="C111" s="254"/>
      <c r="D111" s="241" t="s">
        <v>284</v>
      </c>
      <c r="E111" s="255" t="s">
        <v>19</v>
      </c>
      <c r="F111" s="256" t="s">
        <v>5506</v>
      </c>
      <c r="G111" s="254"/>
      <c r="H111" s="257">
        <v>0.058999999999999997</v>
      </c>
      <c r="I111" s="258"/>
      <c r="J111" s="254"/>
      <c r="K111" s="254"/>
      <c r="L111" s="259"/>
      <c r="M111" s="260"/>
      <c r="N111" s="261"/>
      <c r="O111" s="261"/>
      <c r="P111" s="261"/>
      <c r="Q111" s="261"/>
      <c r="R111" s="261"/>
      <c r="S111" s="261"/>
      <c r="T111" s="262"/>
      <c r="U111" s="14"/>
      <c r="V111" s="14"/>
      <c r="W111" s="14"/>
      <c r="X111" s="14"/>
      <c r="Y111" s="14"/>
      <c r="Z111" s="14"/>
      <c r="AA111" s="14"/>
      <c r="AB111" s="14"/>
      <c r="AC111" s="14"/>
      <c r="AD111" s="14"/>
      <c r="AE111" s="14"/>
      <c r="AT111" s="263" t="s">
        <v>284</v>
      </c>
      <c r="AU111" s="263" t="s">
        <v>80</v>
      </c>
      <c r="AV111" s="14" t="s">
        <v>82</v>
      </c>
      <c r="AW111" s="14" t="s">
        <v>34</v>
      </c>
      <c r="AX111" s="14" t="s">
        <v>73</v>
      </c>
      <c r="AY111" s="263" t="s">
        <v>244</v>
      </c>
    </row>
    <row r="112" s="13" customFormat="1">
      <c r="A112" s="13"/>
      <c r="B112" s="243"/>
      <c r="C112" s="244"/>
      <c r="D112" s="241" t="s">
        <v>284</v>
      </c>
      <c r="E112" s="245" t="s">
        <v>19</v>
      </c>
      <c r="F112" s="246" t="s">
        <v>5507</v>
      </c>
      <c r="G112" s="244"/>
      <c r="H112" s="245" t="s">
        <v>19</v>
      </c>
      <c r="I112" s="247"/>
      <c r="J112" s="244"/>
      <c r="K112" s="244"/>
      <c r="L112" s="248"/>
      <c r="M112" s="249"/>
      <c r="N112" s="250"/>
      <c r="O112" s="250"/>
      <c r="P112" s="250"/>
      <c r="Q112" s="250"/>
      <c r="R112" s="250"/>
      <c r="S112" s="250"/>
      <c r="T112" s="251"/>
      <c r="U112" s="13"/>
      <c r="V112" s="13"/>
      <c r="W112" s="13"/>
      <c r="X112" s="13"/>
      <c r="Y112" s="13"/>
      <c r="Z112" s="13"/>
      <c r="AA112" s="13"/>
      <c r="AB112" s="13"/>
      <c r="AC112" s="13"/>
      <c r="AD112" s="13"/>
      <c r="AE112" s="13"/>
      <c r="AT112" s="252" t="s">
        <v>284</v>
      </c>
      <c r="AU112" s="252" t="s">
        <v>80</v>
      </c>
      <c r="AV112" s="13" t="s">
        <v>80</v>
      </c>
      <c r="AW112" s="13" t="s">
        <v>34</v>
      </c>
      <c r="AX112" s="13" t="s">
        <v>73</v>
      </c>
      <c r="AY112" s="252" t="s">
        <v>244</v>
      </c>
    </row>
    <row r="113" s="14" customFormat="1">
      <c r="A113" s="14"/>
      <c r="B113" s="253"/>
      <c r="C113" s="254"/>
      <c r="D113" s="241" t="s">
        <v>284</v>
      </c>
      <c r="E113" s="255" t="s">
        <v>19</v>
      </c>
      <c r="F113" s="256" t="s">
        <v>5508</v>
      </c>
      <c r="G113" s="254"/>
      <c r="H113" s="257">
        <v>0.002</v>
      </c>
      <c r="I113" s="258"/>
      <c r="J113" s="254"/>
      <c r="K113" s="254"/>
      <c r="L113" s="259"/>
      <c r="M113" s="260"/>
      <c r="N113" s="261"/>
      <c r="O113" s="261"/>
      <c r="P113" s="261"/>
      <c r="Q113" s="261"/>
      <c r="R113" s="261"/>
      <c r="S113" s="261"/>
      <c r="T113" s="262"/>
      <c r="U113" s="14"/>
      <c r="V113" s="14"/>
      <c r="W113" s="14"/>
      <c r="X113" s="14"/>
      <c r="Y113" s="14"/>
      <c r="Z113" s="14"/>
      <c r="AA113" s="14"/>
      <c r="AB113" s="14"/>
      <c r="AC113" s="14"/>
      <c r="AD113" s="14"/>
      <c r="AE113" s="14"/>
      <c r="AT113" s="263" t="s">
        <v>284</v>
      </c>
      <c r="AU113" s="263" t="s">
        <v>80</v>
      </c>
      <c r="AV113" s="14" t="s">
        <v>82</v>
      </c>
      <c r="AW113" s="14" t="s">
        <v>34</v>
      </c>
      <c r="AX113" s="14" t="s">
        <v>73</v>
      </c>
      <c r="AY113" s="263" t="s">
        <v>244</v>
      </c>
    </row>
    <row r="114" s="13" customFormat="1">
      <c r="A114" s="13"/>
      <c r="B114" s="243"/>
      <c r="C114" s="244"/>
      <c r="D114" s="241" t="s">
        <v>284</v>
      </c>
      <c r="E114" s="245" t="s">
        <v>19</v>
      </c>
      <c r="F114" s="246" t="s">
        <v>5509</v>
      </c>
      <c r="G114" s="244"/>
      <c r="H114" s="245" t="s">
        <v>19</v>
      </c>
      <c r="I114" s="247"/>
      <c r="J114" s="244"/>
      <c r="K114" s="244"/>
      <c r="L114" s="248"/>
      <c r="M114" s="249"/>
      <c r="N114" s="250"/>
      <c r="O114" s="250"/>
      <c r="P114" s="250"/>
      <c r="Q114" s="250"/>
      <c r="R114" s="250"/>
      <c r="S114" s="250"/>
      <c r="T114" s="251"/>
      <c r="U114" s="13"/>
      <c r="V114" s="13"/>
      <c r="W114" s="13"/>
      <c r="X114" s="13"/>
      <c r="Y114" s="13"/>
      <c r="Z114" s="13"/>
      <c r="AA114" s="13"/>
      <c r="AB114" s="13"/>
      <c r="AC114" s="13"/>
      <c r="AD114" s="13"/>
      <c r="AE114" s="13"/>
      <c r="AT114" s="252" t="s">
        <v>284</v>
      </c>
      <c r="AU114" s="252" t="s">
        <v>80</v>
      </c>
      <c r="AV114" s="13" t="s">
        <v>80</v>
      </c>
      <c r="AW114" s="13" t="s">
        <v>34</v>
      </c>
      <c r="AX114" s="13" t="s">
        <v>73</v>
      </c>
      <c r="AY114" s="252" t="s">
        <v>244</v>
      </c>
    </row>
    <row r="115" s="14" customFormat="1">
      <c r="A115" s="14"/>
      <c r="B115" s="253"/>
      <c r="C115" s="254"/>
      <c r="D115" s="241" t="s">
        <v>284</v>
      </c>
      <c r="E115" s="255" t="s">
        <v>19</v>
      </c>
      <c r="F115" s="256" t="s">
        <v>5510</v>
      </c>
      <c r="G115" s="254"/>
      <c r="H115" s="257">
        <v>2.621</v>
      </c>
      <c r="I115" s="258"/>
      <c r="J115" s="254"/>
      <c r="K115" s="254"/>
      <c r="L115" s="259"/>
      <c r="M115" s="260"/>
      <c r="N115" s="261"/>
      <c r="O115" s="261"/>
      <c r="P115" s="261"/>
      <c r="Q115" s="261"/>
      <c r="R115" s="261"/>
      <c r="S115" s="261"/>
      <c r="T115" s="262"/>
      <c r="U115" s="14"/>
      <c r="V115" s="14"/>
      <c r="W115" s="14"/>
      <c r="X115" s="14"/>
      <c r="Y115" s="14"/>
      <c r="Z115" s="14"/>
      <c r="AA115" s="14"/>
      <c r="AB115" s="14"/>
      <c r="AC115" s="14"/>
      <c r="AD115" s="14"/>
      <c r="AE115" s="14"/>
      <c r="AT115" s="263" t="s">
        <v>284</v>
      </c>
      <c r="AU115" s="263" t="s">
        <v>80</v>
      </c>
      <c r="AV115" s="14" t="s">
        <v>82</v>
      </c>
      <c r="AW115" s="14" t="s">
        <v>34</v>
      </c>
      <c r="AX115" s="14" t="s">
        <v>73</v>
      </c>
      <c r="AY115" s="263" t="s">
        <v>244</v>
      </c>
    </row>
    <row r="116" s="15" customFormat="1">
      <c r="A116" s="15"/>
      <c r="B116" s="264"/>
      <c r="C116" s="265"/>
      <c r="D116" s="241" t="s">
        <v>284</v>
      </c>
      <c r="E116" s="266" t="s">
        <v>19</v>
      </c>
      <c r="F116" s="267" t="s">
        <v>287</v>
      </c>
      <c r="G116" s="265"/>
      <c r="H116" s="268">
        <v>197.94499999999999</v>
      </c>
      <c r="I116" s="269"/>
      <c r="J116" s="265"/>
      <c r="K116" s="265"/>
      <c r="L116" s="270"/>
      <c r="M116" s="271"/>
      <c r="N116" s="272"/>
      <c r="O116" s="272"/>
      <c r="P116" s="272"/>
      <c r="Q116" s="272"/>
      <c r="R116" s="272"/>
      <c r="S116" s="272"/>
      <c r="T116" s="273"/>
      <c r="U116" s="15"/>
      <c r="V116" s="15"/>
      <c r="W116" s="15"/>
      <c r="X116" s="15"/>
      <c r="Y116" s="15"/>
      <c r="Z116" s="15"/>
      <c r="AA116" s="15"/>
      <c r="AB116" s="15"/>
      <c r="AC116" s="15"/>
      <c r="AD116" s="15"/>
      <c r="AE116" s="15"/>
      <c r="AT116" s="274" t="s">
        <v>284</v>
      </c>
      <c r="AU116" s="274" t="s">
        <v>80</v>
      </c>
      <c r="AV116" s="15" t="s">
        <v>264</v>
      </c>
      <c r="AW116" s="15" t="s">
        <v>34</v>
      </c>
      <c r="AX116" s="15" t="s">
        <v>80</v>
      </c>
      <c r="AY116" s="274" t="s">
        <v>244</v>
      </c>
    </row>
    <row r="117" s="2" customFormat="1" ht="55.5" customHeight="1">
      <c r="A117" s="39"/>
      <c r="B117" s="40"/>
      <c r="C117" s="213" t="s">
        <v>82</v>
      </c>
      <c r="D117" s="213" t="s">
        <v>247</v>
      </c>
      <c r="E117" s="214" t="s">
        <v>2051</v>
      </c>
      <c r="F117" s="215" t="s">
        <v>2052</v>
      </c>
      <c r="G117" s="216" t="s">
        <v>730</v>
      </c>
      <c r="H117" s="217">
        <v>593.83500000000004</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1925</v>
      </c>
      <c r="AT117" s="224" t="s">
        <v>247</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1925</v>
      </c>
      <c r="BM117" s="224" t="s">
        <v>5511</v>
      </c>
    </row>
    <row r="118" s="14" customFormat="1">
      <c r="A118" s="14"/>
      <c r="B118" s="253"/>
      <c r="C118" s="254"/>
      <c r="D118" s="241" t="s">
        <v>284</v>
      </c>
      <c r="E118" s="255" t="s">
        <v>19</v>
      </c>
      <c r="F118" s="256" t="s">
        <v>5512</v>
      </c>
      <c r="G118" s="254"/>
      <c r="H118" s="257">
        <v>593.83500000000004</v>
      </c>
      <c r="I118" s="258"/>
      <c r="J118" s="254"/>
      <c r="K118" s="254"/>
      <c r="L118" s="259"/>
      <c r="M118" s="260"/>
      <c r="N118" s="261"/>
      <c r="O118" s="261"/>
      <c r="P118" s="261"/>
      <c r="Q118" s="261"/>
      <c r="R118" s="261"/>
      <c r="S118" s="261"/>
      <c r="T118" s="262"/>
      <c r="U118" s="14"/>
      <c r="V118" s="14"/>
      <c r="W118" s="14"/>
      <c r="X118" s="14"/>
      <c r="Y118" s="14"/>
      <c r="Z118" s="14"/>
      <c r="AA118" s="14"/>
      <c r="AB118" s="14"/>
      <c r="AC118" s="14"/>
      <c r="AD118" s="14"/>
      <c r="AE118" s="14"/>
      <c r="AT118" s="263" t="s">
        <v>284</v>
      </c>
      <c r="AU118" s="263" t="s">
        <v>80</v>
      </c>
      <c r="AV118" s="14" t="s">
        <v>82</v>
      </c>
      <c r="AW118" s="14" t="s">
        <v>34</v>
      </c>
      <c r="AX118" s="14" t="s">
        <v>80</v>
      </c>
      <c r="AY118" s="263" t="s">
        <v>244</v>
      </c>
    </row>
    <row r="119" s="2" customFormat="1" ht="62.7" customHeight="1">
      <c r="A119" s="39"/>
      <c r="B119" s="40"/>
      <c r="C119" s="213" t="s">
        <v>243</v>
      </c>
      <c r="D119" s="213" t="s">
        <v>247</v>
      </c>
      <c r="E119" s="214" t="s">
        <v>2055</v>
      </c>
      <c r="F119" s="215" t="s">
        <v>2056</v>
      </c>
      <c r="G119" s="216" t="s">
        <v>730</v>
      </c>
      <c r="H119" s="217">
        <v>9.8699999999999992</v>
      </c>
      <c r="I119" s="218"/>
      <c r="J119" s="219">
        <f>ROUND(I119*H119,2)</f>
        <v>0</v>
      </c>
      <c r="K119" s="215" t="s">
        <v>359</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1925</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1925</v>
      </c>
      <c r="BM119" s="224" t="s">
        <v>5513</v>
      </c>
    </row>
    <row r="120" s="13" customFormat="1">
      <c r="A120" s="13"/>
      <c r="B120" s="243"/>
      <c r="C120" s="244"/>
      <c r="D120" s="241" t="s">
        <v>284</v>
      </c>
      <c r="E120" s="245" t="s">
        <v>19</v>
      </c>
      <c r="F120" s="246" t="s">
        <v>5484</v>
      </c>
      <c r="G120" s="244"/>
      <c r="H120" s="245" t="s">
        <v>19</v>
      </c>
      <c r="I120" s="247"/>
      <c r="J120" s="244"/>
      <c r="K120" s="244"/>
      <c r="L120" s="248"/>
      <c r="M120" s="249"/>
      <c r="N120" s="250"/>
      <c r="O120" s="250"/>
      <c r="P120" s="250"/>
      <c r="Q120" s="250"/>
      <c r="R120" s="250"/>
      <c r="S120" s="250"/>
      <c r="T120" s="251"/>
      <c r="U120" s="13"/>
      <c r="V120" s="13"/>
      <c r="W120" s="13"/>
      <c r="X120" s="13"/>
      <c r="Y120" s="13"/>
      <c r="Z120" s="13"/>
      <c r="AA120" s="13"/>
      <c r="AB120" s="13"/>
      <c r="AC120" s="13"/>
      <c r="AD120" s="13"/>
      <c r="AE120" s="13"/>
      <c r="AT120" s="252" t="s">
        <v>284</v>
      </c>
      <c r="AU120" s="252" t="s">
        <v>80</v>
      </c>
      <c r="AV120" s="13" t="s">
        <v>80</v>
      </c>
      <c r="AW120" s="13" t="s">
        <v>34</v>
      </c>
      <c r="AX120" s="13" t="s">
        <v>73</v>
      </c>
      <c r="AY120" s="252" t="s">
        <v>244</v>
      </c>
    </row>
    <row r="121" s="13" customFormat="1">
      <c r="A121" s="13"/>
      <c r="B121" s="243"/>
      <c r="C121" s="244"/>
      <c r="D121" s="241" t="s">
        <v>284</v>
      </c>
      <c r="E121" s="245" t="s">
        <v>19</v>
      </c>
      <c r="F121" s="246" t="s">
        <v>5514</v>
      </c>
      <c r="G121" s="244"/>
      <c r="H121" s="245" t="s">
        <v>19</v>
      </c>
      <c r="I121" s="247"/>
      <c r="J121" s="244"/>
      <c r="K121" s="244"/>
      <c r="L121" s="248"/>
      <c r="M121" s="249"/>
      <c r="N121" s="250"/>
      <c r="O121" s="250"/>
      <c r="P121" s="250"/>
      <c r="Q121" s="250"/>
      <c r="R121" s="250"/>
      <c r="S121" s="250"/>
      <c r="T121" s="251"/>
      <c r="U121" s="13"/>
      <c r="V121" s="13"/>
      <c r="W121" s="13"/>
      <c r="X121" s="13"/>
      <c r="Y121" s="13"/>
      <c r="Z121" s="13"/>
      <c r="AA121" s="13"/>
      <c r="AB121" s="13"/>
      <c r="AC121" s="13"/>
      <c r="AD121" s="13"/>
      <c r="AE121" s="13"/>
      <c r="AT121" s="252" t="s">
        <v>284</v>
      </c>
      <c r="AU121" s="252" t="s">
        <v>80</v>
      </c>
      <c r="AV121" s="13" t="s">
        <v>80</v>
      </c>
      <c r="AW121" s="13" t="s">
        <v>34</v>
      </c>
      <c r="AX121" s="13" t="s">
        <v>73</v>
      </c>
      <c r="AY121" s="252" t="s">
        <v>244</v>
      </c>
    </row>
    <row r="122" s="14" customFormat="1">
      <c r="A122" s="14"/>
      <c r="B122" s="253"/>
      <c r="C122" s="254"/>
      <c r="D122" s="241" t="s">
        <v>284</v>
      </c>
      <c r="E122" s="255" t="s">
        <v>19</v>
      </c>
      <c r="F122" s="256" t="s">
        <v>5515</v>
      </c>
      <c r="G122" s="254"/>
      <c r="H122" s="257">
        <v>3.8700000000000001</v>
      </c>
      <c r="I122" s="258"/>
      <c r="J122" s="254"/>
      <c r="K122" s="254"/>
      <c r="L122" s="259"/>
      <c r="M122" s="260"/>
      <c r="N122" s="261"/>
      <c r="O122" s="261"/>
      <c r="P122" s="261"/>
      <c r="Q122" s="261"/>
      <c r="R122" s="261"/>
      <c r="S122" s="261"/>
      <c r="T122" s="262"/>
      <c r="U122" s="14"/>
      <c r="V122" s="14"/>
      <c r="W122" s="14"/>
      <c r="X122" s="14"/>
      <c r="Y122" s="14"/>
      <c r="Z122" s="14"/>
      <c r="AA122" s="14"/>
      <c r="AB122" s="14"/>
      <c r="AC122" s="14"/>
      <c r="AD122" s="14"/>
      <c r="AE122" s="14"/>
      <c r="AT122" s="263" t="s">
        <v>284</v>
      </c>
      <c r="AU122" s="263" t="s">
        <v>80</v>
      </c>
      <c r="AV122" s="14" t="s">
        <v>82</v>
      </c>
      <c r="AW122" s="14" t="s">
        <v>34</v>
      </c>
      <c r="AX122" s="14" t="s">
        <v>73</v>
      </c>
      <c r="AY122" s="263" t="s">
        <v>244</v>
      </c>
    </row>
    <row r="123" s="13" customFormat="1">
      <c r="A123" s="13"/>
      <c r="B123" s="243"/>
      <c r="C123" s="244"/>
      <c r="D123" s="241" t="s">
        <v>284</v>
      </c>
      <c r="E123" s="245" t="s">
        <v>19</v>
      </c>
      <c r="F123" s="246" t="s">
        <v>5516</v>
      </c>
      <c r="G123" s="244"/>
      <c r="H123" s="245" t="s">
        <v>19</v>
      </c>
      <c r="I123" s="247"/>
      <c r="J123" s="244"/>
      <c r="K123" s="244"/>
      <c r="L123" s="248"/>
      <c r="M123" s="249"/>
      <c r="N123" s="250"/>
      <c r="O123" s="250"/>
      <c r="P123" s="250"/>
      <c r="Q123" s="250"/>
      <c r="R123" s="250"/>
      <c r="S123" s="250"/>
      <c r="T123" s="251"/>
      <c r="U123" s="13"/>
      <c r="V123" s="13"/>
      <c r="W123" s="13"/>
      <c r="X123" s="13"/>
      <c r="Y123" s="13"/>
      <c r="Z123" s="13"/>
      <c r="AA123" s="13"/>
      <c r="AB123" s="13"/>
      <c r="AC123" s="13"/>
      <c r="AD123" s="13"/>
      <c r="AE123" s="13"/>
      <c r="AT123" s="252" t="s">
        <v>284</v>
      </c>
      <c r="AU123" s="252" t="s">
        <v>80</v>
      </c>
      <c r="AV123" s="13" t="s">
        <v>80</v>
      </c>
      <c r="AW123" s="13" t="s">
        <v>34</v>
      </c>
      <c r="AX123" s="13" t="s">
        <v>73</v>
      </c>
      <c r="AY123" s="252" t="s">
        <v>244</v>
      </c>
    </row>
    <row r="124" s="14" customFormat="1">
      <c r="A124" s="14"/>
      <c r="B124" s="253"/>
      <c r="C124" s="254"/>
      <c r="D124" s="241" t="s">
        <v>284</v>
      </c>
      <c r="E124" s="255" t="s">
        <v>19</v>
      </c>
      <c r="F124" s="256" t="s">
        <v>5517</v>
      </c>
      <c r="G124" s="254"/>
      <c r="H124" s="257">
        <v>0</v>
      </c>
      <c r="I124" s="258"/>
      <c r="J124" s="254"/>
      <c r="K124" s="254"/>
      <c r="L124" s="259"/>
      <c r="M124" s="260"/>
      <c r="N124" s="261"/>
      <c r="O124" s="261"/>
      <c r="P124" s="261"/>
      <c r="Q124" s="261"/>
      <c r="R124" s="261"/>
      <c r="S124" s="261"/>
      <c r="T124" s="262"/>
      <c r="U124" s="14"/>
      <c r="V124" s="14"/>
      <c r="W124" s="14"/>
      <c r="X124" s="14"/>
      <c r="Y124" s="14"/>
      <c r="Z124" s="14"/>
      <c r="AA124" s="14"/>
      <c r="AB124" s="14"/>
      <c r="AC124" s="14"/>
      <c r="AD124" s="14"/>
      <c r="AE124" s="14"/>
      <c r="AT124" s="263" t="s">
        <v>284</v>
      </c>
      <c r="AU124" s="263" t="s">
        <v>80</v>
      </c>
      <c r="AV124" s="14" t="s">
        <v>82</v>
      </c>
      <c r="AW124" s="14" t="s">
        <v>34</v>
      </c>
      <c r="AX124" s="14" t="s">
        <v>73</v>
      </c>
      <c r="AY124" s="263" t="s">
        <v>244</v>
      </c>
    </row>
    <row r="125" s="13" customFormat="1">
      <c r="A125" s="13"/>
      <c r="B125" s="243"/>
      <c r="C125" s="244"/>
      <c r="D125" s="241" t="s">
        <v>284</v>
      </c>
      <c r="E125" s="245" t="s">
        <v>19</v>
      </c>
      <c r="F125" s="246" t="s">
        <v>5518</v>
      </c>
      <c r="G125" s="244"/>
      <c r="H125" s="245" t="s">
        <v>19</v>
      </c>
      <c r="I125" s="247"/>
      <c r="J125" s="244"/>
      <c r="K125" s="244"/>
      <c r="L125" s="248"/>
      <c r="M125" s="249"/>
      <c r="N125" s="250"/>
      <c r="O125" s="250"/>
      <c r="P125" s="250"/>
      <c r="Q125" s="250"/>
      <c r="R125" s="250"/>
      <c r="S125" s="250"/>
      <c r="T125" s="251"/>
      <c r="U125" s="13"/>
      <c r="V125" s="13"/>
      <c r="W125" s="13"/>
      <c r="X125" s="13"/>
      <c r="Y125" s="13"/>
      <c r="Z125" s="13"/>
      <c r="AA125" s="13"/>
      <c r="AB125" s="13"/>
      <c r="AC125" s="13"/>
      <c r="AD125" s="13"/>
      <c r="AE125" s="13"/>
      <c r="AT125" s="252" t="s">
        <v>284</v>
      </c>
      <c r="AU125" s="252" t="s">
        <v>80</v>
      </c>
      <c r="AV125" s="13" t="s">
        <v>80</v>
      </c>
      <c r="AW125" s="13" t="s">
        <v>34</v>
      </c>
      <c r="AX125" s="13" t="s">
        <v>73</v>
      </c>
      <c r="AY125" s="252" t="s">
        <v>244</v>
      </c>
    </row>
    <row r="126" s="14" customFormat="1">
      <c r="A126" s="14"/>
      <c r="B126" s="253"/>
      <c r="C126" s="254"/>
      <c r="D126" s="241" t="s">
        <v>284</v>
      </c>
      <c r="E126" s="255" t="s">
        <v>19</v>
      </c>
      <c r="F126" s="256" t="s">
        <v>5519</v>
      </c>
      <c r="G126" s="254"/>
      <c r="H126" s="257">
        <v>4.1230000000000002</v>
      </c>
      <c r="I126" s="258"/>
      <c r="J126" s="254"/>
      <c r="K126" s="254"/>
      <c r="L126" s="259"/>
      <c r="M126" s="260"/>
      <c r="N126" s="261"/>
      <c r="O126" s="261"/>
      <c r="P126" s="261"/>
      <c r="Q126" s="261"/>
      <c r="R126" s="261"/>
      <c r="S126" s="261"/>
      <c r="T126" s="262"/>
      <c r="U126" s="14"/>
      <c r="V126" s="14"/>
      <c r="W126" s="14"/>
      <c r="X126" s="14"/>
      <c r="Y126" s="14"/>
      <c r="Z126" s="14"/>
      <c r="AA126" s="14"/>
      <c r="AB126" s="14"/>
      <c r="AC126" s="14"/>
      <c r="AD126" s="14"/>
      <c r="AE126" s="14"/>
      <c r="AT126" s="263" t="s">
        <v>284</v>
      </c>
      <c r="AU126" s="263" t="s">
        <v>80</v>
      </c>
      <c r="AV126" s="14" t="s">
        <v>82</v>
      </c>
      <c r="AW126" s="14" t="s">
        <v>34</v>
      </c>
      <c r="AX126" s="14" t="s">
        <v>73</v>
      </c>
      <c r="AY126" s="263" t="s">
        <v>244</v>
      </c>
    </row>
    <row r="127" s="13" customFormat="1">
      <c r="A127" s="13"/>
      <c r="B127" s="243"/>
      <c r="C127" s="244"/>
      <c r="D127" s="241" t="s">
        <v>284</v>
      </c>
      <c r="E127" s="245" t="s">
        <v>19</v>
      </c>
      <c r="F127" s="246" t="s">
        <v>5520</v>
      </c>
      <c r="G127" s="244"/>
      <c r="H127" s="245" t="s">
        <v>19</v>
      </c>
      <c r="I127" s="247"/>
      <c r="J127" s="244"/>
      <c r="K127" s="244"/>
      <c r="L127" s="248"/>
      <c r="M127" s="249"/>
      <c r="N127" s="250"/>
      <c r="O127" s="250"/>
      <c r="P127" s="250"/>
      <c r="Q127" s="250"/>
      <c r="R127" s="250"/>
      <c r="S127" s="250"/>
      <c r="T127" s="251"/>
      <c r="U127" s="13"/>
      <c r="V127" s="13"/>
      <c r="W127" s="13"/>
      <c r="X127" s="13"/>
      <c r="Y127" s="13"/>
      <c r="Z127" s="13"/>
      <c r="AA127" s="13"/>
      <c r="AB127" s="13"/>
      <c r="AC127" s="13"/>
      <c r="AD127" s="13"/>
      <c r="AE127" s="13"/>
      <c r="AT127" s="252" t="s">
        <v>284</v>
      </c>
      <c r="AU127" s="252" t="s">
        <v>80</v>
      </c>
      <c r="AV127" s="13" t="s">
        <v>80</v>
      </c>
      <c r="AW127" s="13" t="s">
        <v>34</v>
      </c>
      <c r="AX127" s="13" t="s">
        <v>73</v>
      </c>
      <c r="AY127" s="252" t="s">
        <v>244</v>
      </c>
    </row>
    <row r="128" s="14" customFormat="1">
      <c r="A128" s="14"/>
      <c r="B128" s="253"/>
      <c r="C128" s="254"/>
      <c r="D128" s="241" t="s">
        <v>284</v>
      </c>
      <c r="E128" s="255" t="s">
        <v>19</v>
      </c>
      <c r="F128" s="256" t="s">
        <v>5521</v>
      </c>
      <c r="G128" s="254"/>
      <c r="H128" s="257">
        <v>0.029999999999999999</v>
      </c>
      <c r="I128" s="258"/>
      <c r="J128" s="254"/>
      <c r="K128" s="254"/>
      <c r="L128" s="259"/>
      <c r="M128" s="260"/>
      <c r="N128" s="261"/>
      <c r="O128" s="261"/>
      <c r="P128" s="261"/>
      <c r="Q128" s="261"/>
      <c r="R128" s="261"/>
      <c r="S128" s="261"/>
      <c r="T128" s="262"/>
      <c r="U128" s="14"/>
      <c r="V128" s="14"/>
      <c r="W128" s="14"/>
      <c r="X128" s="14"/>
      <c r="Y128" s="14"/>
      <c r="Z128" s="14"/>
      <c r="AA128" s="14"/>
      <c r="AB128" s="14"/>
      <c r="AC128" s="14"/>
      <c r="AD128" s="14"/>
      <c r="AE128" s="14"/>
      <c r="AT128" s="263" t="s">
        <v>284</v>
      </c>
      <c r="AU128" s="263" t="s">
        <v>80</v>
      </c>
      <c r="AV128" s="14" t="s">
        <v>82</v>
      </c>
      <c r="AW128" s="14" t="s">
        <v>34</v>
      </c>
      <c r="AX128" s="14" t="s">
        <v>73</v>
      </c>
      <c r="AY128" s="263" t="s">
        <v>244</v>
      </c>
    </row>
    <row r="129" s="13" customFormat="1">
      <c r="A129" s="13"/>
      <c r="B129" s="243"/>
      <c r="C129" s="244"/>
      <c r="D129" s="241" t="s">
        <v>284</v>
      </c>
      <c r="E129" s="245" t="s">
        <v>19</v>
      </c>
      <c r="F129" s="246" t="s">
        <v>5522</v>
      </c>
      <c r="G129" s="244"/>
      <c r="H129" s="245" t="s">
        <v>19</v>
      </c>
      <c r="I129" s="247"/>
      <c r="J129" s="244"/>
      <c r="K129" s="244"/>
      <c r="L129" s="248"/>
      <c r="M129" s="249"/>
      <c r="N129" s="250"/>
      <c r="O129" s="250"/>
      <c r="P129" s="250"/>
      <c r="Q129" s="250"/>
      <c r="R129" s="250"/>
      <c r="S129" s="250"/>
      <c r="T129" s="251"/>
      <c r="U129" s="13"/>
      <c r="V129" s="13"/>
      <c r="W129" s="13"/>
      <c r="X129" s="13"/>
      <c r="Y129" s="13"/>
      <c r="Z129" s="13"/>
      <c r="AA129" s="13"/>
      <c r="AB129" s="13"/>
      <c r="AC129" s="13"/>
      <c r="AD129" s="13"/>
      <c r="AE129" s="13"/>
      <c r="AT129" s="252" t="s">
        <v>284</v>
      </c>
      <c r="AU129" s="252" t="s">
        <v>80</v>
      </c>
      <c r="AV129" s="13" t="s">
        <v>80</v>
      </c>
      <c r="AW129" s="13" t="s">
        <v>34</v>
      </c>
      <c r="AX129" s="13" t="s">
        <v>73</v>
      </c>
      <c r="AY129" s="252" t="s">
        <v>244</v>
      </c>
    </row>
    <row r="130" s="14" customFormat="1">
      <c r="A130" s="14"/>
      <c r="B130" s="253"/>
      <c r="C130" s="254"/>
      <c r="D130" s="241" t="s">
        <v>284</v>
      </c>
      <c r="E130" s="255" t="s">
        <v>19</v>
      </c>
      <c r="F130" s="256" t="s">
        <v>5523</v>
      </c>
      <c r="G130" s="254"/>
      <c r="H130" s="257">
        <v>1.847</v>
      </c>
      <c r="I130" s="258"/>
      <c r="J130" s="254"/>
      <c r="K130" s="254"/>
      <c r="L130" s="259"/>
      <c r="M130" s="260"/>
      <c r="N130" s="261"/>
      <c r="O130" s="261"/>
      <c r="P130" s="261"/>
      <c r="Q130" s="261"/>
      <c r="R130" s="261"/>
      <c r="S130" s="261"/>
      <c r="T130" s="262"/>
      <c r="U130" s="14"/>
      <c r="V130" s="14"/>
      <c r="W130" s="14"/>
      <c r="X130" s="14"/>
      <c r="Y130" s="14"/>
      <c r="Z130" s="14"/>
      <c r="AA130" s="14"/>
      <c r="AB130" s="14"/>
      <c r="AC130" s="14"/>
      <c r="AD130" s="14"/>
      <c r="AE130" s="14"/>
      <c r="AT130" s="263" t="s">
        <v>284</v>
      </c>
      <c r="AU130" s="263" t="s">
        <v>80</v>
      </c>
      <c r="AV130" s="14" t="s">
        <v>82</v>
      </c>
      <c r="AW130" s="14" t="s">
        <v>34</v>
      </c>
      <c r="AX130" s="14" t="s">
        <v>73</v>
      </c>
      <c r="AY130" s="263" t="s">
        <v>244</v>
      </c>
    </row>
    <row r="131" s="15" customFormat="1">
      <c r="A131" s="15"/>
      <c r="B131" s="264"/>
      <c r="C131" s="265"/>
      <c r="D131" s="241" t="s">
        <v>284</v>
      </c>
      <c r="E131" s="266" t="s">
        <v>19</v>
      </c>
      <c r="F131" s="267" t="s">
        <v>287</v>
      </c>
      <c r="G131" s="265"/>
      <c r="H131" s="268">
        <v>9.8699999999999992</v>
      </c>
      <c r="I131" s="269"/>
      <c r="J131" s="265"/>
      <c r="K131" s="265"/>
      <c r="L131" s="270"/>
      <c r="M131" s="271"/>
      <c r="N131" s="272"/>
      <c r="O131" s="272"/>
      <c r="P131" s="272"/>
      <c r="Q131" s="272"/>
      <c r="R131" s="272"/>
      <c r="S131" s="272"/>
      <c r="T131" s="273"/>
      <c r="U131" s="15"/>
      <c r="V131" s="15"/>
      <c r="W131" s="15"/>
      <c r="X131" s="15"/>
      <c r="Y131" s="15"/>
      <c r="Z131" s="15"/>
      <c r="AA131" s="15"/>
      <c r="AB131" s="15"/>
      <c r="AC131" s="15"/>
      <c r="AD131" s="15"/>
      <c r="AE131" s="15"/>
      <c r="AT131" s="274" t="s">
        <v>284</v>
      </c>
      <c r="AU131" s="274" t="s">
        <v>80</v>
      </c>
      <c r="AV131" s="15" t="s">
        <v>264</v>
      </c>
      <c r="AW131" s="15" t="s">
        <v>34</v>
      </c>
      <c r="AX131" s="15" t="s">
        <v>80</v>
      </c>
      <c r="AY131" s="274" t="s">
        <v>244</v>
      </c>
    </row>
    <row r="132" s="2" customFormat="1" ht="62.7" customHeight="1">
      <c r="A132" s="39"/>
      <c r="B132" s="40"/>
      <c r="C132" s="213" t="s">
        <v>264</v>
      </c>
      <c r="D132" s="213" t="s">
        <v>247</v>
      </c>
      <c r="E132" s="214" t="s">
        <v>2059</v>
      </c>
      <c r="F132" s="215" t="s">
        <v>2060</v>
      </c>
      <c r="G132" s="216" t="s">
        <v>730</v>
      </c>
      <c r="H132" s="217">
        <v>29.609999999999999</v>
      </c>
      <c r="I132" s="218"/>
      <c r="J132" s="219">
        <f>ROUND(I132*H132,2)</f>
        <v>0</v>
      </c>
      <c r="K132" s="215" t="s">
        <v>359</v>
      </c>
      <c r="L132" s="45"/>
      <c r="M132" s="220" t="s">
        <v>19</v>
      </c>
      <c r="N132" s="221"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1925</v>
      </c>
      <c r="AT132" s="224" t="s">
        <v>247</v>
      </c>
      <c r="AU132" s="224" t="s">
        <v>80</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1925</v>
      </c>
      <c r="BM132" s="224" t="s">
        <v>5524</v>
      </c>
    </row>
    <row r="133" s="14" customFormat="1">
      <c r="A133" s="14"/>
      <c r="B133" s="253"/>
      <c r="C133" s="254"/>
      <c r="D133" s="241" t="s">
        <v>284</v>
      </c>
      <c r="E133" s="255" t="s">
        <v>19</v>
      </c>
      <c r="F133" s="256" t="s">
        <v>5525</v>
      </c>
      <c r="G133" s="254"/>
      <c r="H133" s="257">
        <v>29.609999999999999</v>
      </c>
      <c r="I133" s="258"/>
      <c r="J133" s="254"/>
      <c r="K133" s="254"/>
      <c r="L133" s="259"/>
      <c r="M133" s="260"/>
      <c r="N133" s="261"/>
      <c r="O133" s="261"/>
      <c r="P133" s="261"/>
      <c r="Q133" s="261"/>
      <c r="R133" s="261"/>
      <c r="S133" s="261"/>
      <c r="T133" s="262"/>
      <c r="U133" s="14"/>
      <c r="V133" s="14"/>
      <c r="W133" s="14"/>
      <c r="X133" s="14"/>
      <c r="Y133" s="14"/>
      <c r="Z133" s="14"/>
      <c r="AA133" s="14"/>
      <c r="AB133" s="14"/>
      <c r="AC133" s="14"/>
      <c r="AD133" s="14"/>
      <c r="AE133" s="14"/>
      <c r="AT133" s="263" t="s">
        <v>284</v>
      </c>
      <c r="AU133" s="263" t="s">
        <v>80</v>
      </c>
      <c r="AV133" s="14" t="s">
        <v>82</v>
      </c>
      <c r="AW133" s="14" t="s">
        <v>34</v>
      </c>
      <c r="AX133" s="14" t="s">
        <v>80</v>
      </c>
      <c r="AY133" s="263" t="s">
        <v>244</v>
      </c>
    </row>
    <row r="134" s="2" customFormat="1" ht="44.25" customHeight="1">
      <c r="A134" s="39"/>
      <c r="B134" s="40"/>
      <c r="C134" s="213" t="s">
        <v>269</v>
      </c>
      <c r="D134" s="213" t="s">
        <v>247</v>
      </c>
      <c r="E134" s="214" t="s">
        <v>5431</v>
      </c>
      <c r="F134" s="215" t="s">
        <v>5432</v>
      </c>
      <c r="G134" s="216" t="s">
        <v>730</v>
      </c>
      <c r="H134" s="217">
        <v>197.94499999999999</v>
      </c>
      <c r="I134" s="218"/>
      <c r="J134" s="219">
        <f>ROUND(I134*H134,2)</f>
        <v>0</v>
      </c>
      <c r="K134" s="215" t="s">
        <v>359</v>
      </c>
      <c r="L134" s="45"/>
      <c r="M134" s="220" t="s">
        <v>19</v>
      </c>
      <c r="N134" s="221"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1925</v>
      </c>
      <c r="AT134" s="224" t="s">
        <v>247</v>
      </c>
      <c r="AU134" s="224" t="s">
        <v>80</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1925</v>
      </c>
      <c r="BM134" s="224" t="s">
        <v>5526</v>
      </c>
    </row>
    <row r="135" s="13" customFormat="1">
      <c r="A135" s="13"/>
      <c r="B135" s="243"/>
      <c r="C135" s="244"/>
      <c r="D135" s="241" t="s">
        <v>284</v>
      </c>
      <c r="E135" s="245" t="s">
        <v>19</v>
      </c>
      <c r="F135" s="246" t="s">
        <v>5484</v>
      </c>
      <c r="G135" s="244"/>
      <c r="H135" s="245" t="s">
        <v>19</v>
      </c>
      <c r="I135" s="247"/>
      <c r="J135" s="244"/>
      <c r="K135" s="244"/>
      <c r="L135" s="248"/>
      <c r="M135" s="249"/>
      <c r="N135" s="250"/>
      <c r="O135" s="250"/>
      <c r="P135" s="250"/>
      <c r="Q135" s="250"/>
      <c r="R135" s="250"/>
      <c r="S135" s="250"/>
      <c r="T135" s="251"/>
      <c r="U135" s="13"/>
      <c r="V135" s="13"/>
      <c r="W135" s="13"/>
      <c r="X135" s="13"/>
      <c r="Y135" s="13"/>
      <c r="Z135" s="13"/>
      <c r="AA135" s="13"/>
      <c r="AB135" s="13"/>
      <c r="AC135" s="13"/>
      <c r="AD135" s="13"/>
      <c r="AE135" s="13"/>
      <c r="AT135" s="252" t="s">
        <v>284</v>
      </c>
      <c r="AU135" s="252" t="s">
        <v>80</v>
      </c>
      <c r="AV135" s="13" t="s">
        <v>80</v>
      </c>
      <c r="AW135" s="13" t="s">
        <v>34</v>
      </c>
      <c r="AX135" s="13" t="s">
        <v>73</v>
      </c>
      <c r="AY135" s="252" t="s">
        <v>244</v>
      </c>
    </row>
    <row r="136" s="13" customFormat="1">
      <c r="A136" s="13"/>
      <c r="B136" s="243"/>
      <c r="C136" s="244"/>
      <c r="D136" s="241" t="s">
        <v>284</v>
      </c>
      <c r="E136" s="245" t="s">
        <v>19</v>
      </c>
      <c r="F136" s="246" t="s">
        <v>5485</v>
      </c>
      <c r="G136" s="244"/>
      <c r="H136" s="245" t="s">
        <v>19</v>
      </c>
      <c r="I136" s="247"/>
      <c r="J136" s="244"/>
      <c r="K136" s="244"/>
      <c r="L136" s="248"/>
      <c r="M136" s="249"/>
      <c r="N136" s="250"/>
      <c r="O136" s="250"/>
      <c r="P136" s="250"/>
      <c r="Q136" s="250"/>
      <c r="R136" s="250"/>
      <c r="S136" s="250"/>
      <c r="T136" s="251"/>
      <c r="U136" s="13"/>
      <c r="V136" s="13"/>
      <c r="W136" s="13"/>
      <c r="X136" s="13"/>
      <c r="Y136" s="13"/>
      <c r="Z136" s="13"/>
      <c r="AA136" s="13"/>
      <c r="AB136" s="13"/>
      <c r="AC136" s="13"/>
      <c r="AD136" s="13"/>
      <c r="AE136" s="13"/>
      <c r="AT136" s="252" t="s">
        <v>284</v>
      </c>
      <c r="AU136" s="252" t="s">
        <v>80</v>
      </c>
      <c r="AV136" s="13" t="s">
        <v>80</v>
      </c>
      <c r="AW136" s="13" t="s">
        <v>34</v>
      </c>
      <c r="AX136" s="13" t="s">
        <v>73</v>
      </c>
      <c r="AY136" s="252" t="s">
        <v>244</v>
      </c>
    </row>
    <row r="137" s="14" customFormat="1">
      <c r="A137" s="14"/>
      <c r="B137" s="253"/>
      <c r="C137" s="254"/>
      <c r="D137" s="241" t="s">
        <v>284</v>
      </c>
      <c r="E137" s="255" t="s">
        <v>19</v>
      </c>
      <c r="F137" s="256" t="s">
        <v>5486</v>
      </c>
      <c r="G137" s="254"/>
      <c r="H137" s="257">
        <v>0.02</v>
      </c>
      <c r="I137" s="258"/>
      <c r="J137" s="254"/>
      <c r="K137" s="254"/>
      <c r="L137" s="259"/>
      <c r="M137" s="260"/>
      <c r="N137" s="261"/>
      <c r="O137" s="261"/>
      <c r="P137" s="261"/>
      <c r="Q137" s="261"/>
      <c r="R137" s="261"/>
      <c r="S137" s="261"/>
      <c r="T137" s="262"/>
      <c r="U137" s="14"/>
      <c r="V137" s="14"/>
      <c r="W137" s="14"/>
      <c r="X137" s="14"/>
      <c r="Y137" s="14"/>
      <c r="Z137" s="14"/>
      <c r="AA137" s="14"/>
      <c r="AB137" s="14"/>
      <c r="AC137" s="14"/>
      <c r="AD137" s="14"/>
      <c r="AE137" s="14"/>
      <c r="AT137" s="263" t="s">
        <v>284</v>
      </c>
      <c r="AU137" s="263" t="s">
        <v>80</v>
      </c>
      <c r="AV137" s="14" t="s">
        <v>82</v>
      </c>
      <c r="AW137" s="14" t="s">
        <v>34</v>
      </c>
      <c r="AX137" s="14" t="s">
        <v>73</v>
      </c>
      <c r="AY137" s="263" t="s">
        <v>244</v>
      </c>
    </row>
    <row r="138" s="13" customFormat="1">
      <c r="A138" s="13"/>
      <c r="B138" s="243"/>
      <c r="C138" s="244"/>
      <c r="D138" s="241" t="s">
        <v>284</v>
      </c>
      <c r="E138" s="245" t="s">
        <v>19</v>
      </c>
      <c r="F138" s="246" t="s">
        <v>5487</v>
      </c>
      <c r="G138" s="244"/>
      <c r="H138" s="245" t="s">
        <v>19</v>
      </c>
      <c r="I138" s="247"/>
      <c r="J138" s="244"/>
      <c r="K138" s="244"/>
      <c r="L138" s="248"/>
      <c r="M138" s="249"/>
      <c r="N138" s="250"/>
      <c r="O138" s="250"/>
      <c r="P138" s="250"/>
      <c r="Q138" s="250"/>
      <c r="R138" s="250"/>
      <c r="S138" s="250"/>
      <c r="T138" s="251"/>
      <c r="U138" s="13"/>
      <c r="V138" s="13"/>
      <c r="W138" s="13"/>
      <c r="X138" s="13"/>
      <c r="Y138" s="13"/>
      <c r="Z138" s="13"/>
      <c r="AA138" s="13"/>
      <c r="AB138" s="13"/>
      <c r="AC138" s="13"/>
      <c r="AD138" s="13"/>
      <c r="AE138" s="13"/>
      <c r="AT138" s="252" t="s">
        <v>284</v>
      </c>
      <c r="AU138" s="252" t="s">
        <v>80</v>
      </c>
      <c r="AV138" s="13" t="s">
        <v>80</v>
      </c>
      <c r="AW138" s="13" t="s">
        <v>34</v>
      </c>
      <c r="AX138" s="13" t="s">
        <v>73</v>
      </c>
      <c r="AY138" s="252" t="s">
        <v>244</v>
      </c>
    </row>
    <row r="139" s="14" customFormat="1">
      <c r="A139" s="14"/>
      <c r="B139" s="253"/>
      <c r="C139" s="254"/>
      <c r="D139" s="241" t="s">
        <v>284</v>
      </c>
      <c r="E139" s="255" t="s">
        <v>19</v>
      </c>
      <c r="F139" s="256" t="s">
        <v>5488</v>
      </c>
      <c r="G139" s="254"/>
      <c r="H139" s="257">
        <v>0.012</v>
      </c>
      <c r="I139" s="258"/>
      <c r="J139" s="254"/>
      <c r="K139" s="254"/>
      <c r="L139" s="259"/>
      <c r="M139" s="260"/>
      <c r="N139" s="261"/>
      <c r="O139" s="261"/>
      <c r="P139" s="261"/>
      <c r="Q139" s="261"/>
      <c r="R139" s="261"/>
      <c r="S139" s="261"/>
      <c r="T139" s="262"/>
      <c r="U139" s="14"/>
      <c r="V139" s="14"/>
      <c r="W139" s="14"/>
      <c r="X139" s="14"/>
      <c r="Y139" s="14"/>
      <c r="Z139" s="14"/>
      <c r="AA139" s="14"/>
      <c r="AB139" s="14"/>
      <c r="AC139" s="14"/>
      <c r="AD139" s="14"/>
      <c r="AE139" s="14"/>
      <c r="AT139" s="263" t="s">
        <v>284</v>
      </c>
      <c r="AU139" s="263" t="s">
        <v>80</v>
      </c>
      <c r="AV139" s="14" t="s">
        <v>82</v>
      </c>
      <c r="AW139" s="14" t="s">
        <v>34</v>
      </c>
      <c r="AX139" s="14" t="s">
        <v>73</v>
      </c>
      <c r="AY139" s="263" t="s">
        <v>244</v>
      </c>
    </row>
    <row r="140" s="13" customFormat="1">
      <c r="A140" s="13"/>
      <c r="B140" s="243"/>
      <c r="C140" s="244"/>
      <c r="D140" s="241" t="s">
        <v>284</v>
      </c>
      <c r="E140" s="245" t="s">
        <v>19</v>
      </c>
      <c r="F140" s="246" t="s">
        <v>5489</v>
      </c>
      <c r="G140" s="244"/>
      <c r="H140" s="245" t="s">
        <v>19</v>
      </c>
      <c r="I140" s="247"/>
      <c r="J140" s="244"/>
      <c r="K140" s="244"/>
      <c r="L140" s="248"/>
      <c r="M140" s="249"/>
      <c r="N140" s="250"/>
      <c r="O140" s="250"/>
      <c r="P140" s="250"/>
      <c r="Q140" s="250"/>
      <c r="R140" s="250"/>
      <c r="S140" s="250"/>
      <c r="T140" s="251"/>
      <c r="U140" s="13"/>
      <c r="V140" s="13"/>
      <c r="W140" s="13"/>
      <c r="X140" s="13"/>
      <c r="Y140" s="13"/>
      <c r="Z140" s="13"/>
      <c r="AA140" s="13"/>
      <c r="AB140" s="13"/>
      <c r="AC140" s="13"/>
      <c r="AD140" s="13"/>
      <c r="AE140" s="13"/>
      <c r="AT140" s="252" t="s">
        <v>284</v>
      </c>
      <c r="AU140" s="252" t="s">
        <v>80</v>
      </c>
      <c r="AV140" s="13" t="s">
        <v>80</v>
      </c>
      <c r="AW140" s="13" t="s">
        <v>34</v>
      </c>
      <c r="AX140" s="13" t="s">
        <v>73</v>
      </c>
      <c r="AY140" s="252" t="s">
        <v>244</v>
      </c>
    </row>
    <row r="141" s="14" customFormat="1">
      <c r="A141" s="14"/>
      <c r="B141" s="253"/>
      <c r="C141" s="254"/>
      <c r="D141" s="241" t="s">
        <v>284</v>
      </c>
      <c r="E141" s="255" t="s">
        <v>19</v>
      </c>
      <c r="F141" s="256" t="s">
        <v>3902</v>
      </c>
      <c r="G141" s="254"/>
      <c r="H141" s="257">
        <v>0.10000000000000001</v>
      </c>
      <c r="I141" s="258"/>
      <c r="J141" s="254"/>
      <c r="K141" s="254"/>
      <c r="L141" s="259"/>
      <c r="M141" s="260"/>
      <c r="N141" s="261"/>
      <c r="O141" s="261"/>
      <c r="P141" s="261"/>
      <c r="Q141" s="261"/>
      <c r="R141" s="261"/>
      <c r="S141" s="261"/>
      <c r="T141" s="262"/>
      <c r="U141" s="14"/>
      <c r="V141" s="14"/>
      <c r="W141" s="14"/>
      <c r="X141" s="14"/>
      <c r="Y141" s="14"/>
      <c r="Z141" s="14"/>
      <c r="AA141" s="14"/>
      <c r="AB141" s="14"/>
      <c r="AC141" s="14"/>
      <c r="AD141" s="14"/>
      <c r="AE141" s="14"/>
      <c r="AT141" s="263" t="s">
        <v>284</v>
      </c>
      <c r="AU141" s="263" t="s">
        <v>80</v>
      </c>
      <c r="AV141" s="14" t="s">
        <v>82</v>
      </c>
      <c r="AW141" s="14" t="s">
        <v>34</v>
      </c>
      <c r="AX141" s="14" t="s">
        <v>73</v>
      </c>
      <c r="AY141" s="263" t="s">
        <v>244</v>
      </c>
    </row>
    <row r="142" s="13" customFormat="1">
      <c r="A142" s="13"/>
      <c r="B142" s="243"/>
      <c r="C142" s="244"/>
      <c r="D142" s="241" t="s">
        <v>284</v>
      </c>
      <c r="E142" s="245" t="s">
        <v>19</v>
      </c>
      <c r="F142" s="246" t="s">
        <v>5490</v>
      </c>
      <c r="G142" s="244"/>
      <c r="H142" s="245" t="s">
        <v>19</v>
      </c>
      <c r="I142" s="247"/>
      <c r="J142" s="244"/>
      <c r="K142" s="244"/>
      <c r="L142" s="248"/>
      <c r="M142" s="249"/>
      <c r="N142" s="250"/>
      <c r="O142" s="250"/>
      <c r="P142" s="250"/>
      <c r="Q142" s="250"/>
      <c r="R142" s="250"/>
      <c r="S142" s="250"/>
      <c r="T142" s="251"/>
      <c r="U142" s="13"/>
      <c r="V142" s="13"/>
      <c r="W142" s="13"/>
      <c r="X142" s="13"/>
      <c r="Y142" s="13"/>
      <c r="Z142" s="13"/>
      <c r="AA142" s="13"/>
      <c r="AB142" s="13"/>
      <c r="AC142" s="13"/>
      <c r="AD142" s="13"/>
      <c r="AE142" s="13"/>
      <c r="AT142" s="252" t="s">
        <v>284</v>
      </c>
      <c r="AU142" s="252" t="s">
        <v>80</v>
      </c>
      <c r="AV142" s="13" t="s">
        <v>80</v>
      </c>
      <c r="AW142" s="13" t="s">
        <v>34</v>
      </c>
      <c r="AX142" s="13" t="s">
        <v>73</v>
      </c>
      <c r="AY142" s="252" t="s">
        <v>244</v>
      </c>
    </row>
    <row r="143" s="14" customFormat="1">
      <c r="A143" s="14"/>
      <c r="B143" s="253"/>
      <c r="C143" s="254"/>
      <c r="D143" s="241" t="s">
        <v>284</v>
      </c>
      <c r="E143" s="255" t="s">
        <v>19</v>
      </c>
      <c r="F143" s="256" t="s">
        <v>5491</v>
      </c>
      <c r="G143" s="254"/>
      <c r="H143" s="257">
        <v>45.659999999999997</v>
      </c>
      <c r="I143" s="258"/>
      <c r="J143" s="254"/>
      <c r="K143" s="254"/>
      <c r="L143" s="259"/>
      <c r="M143" s="260"/>
      <c r="N143" s="261"/>
      <c r="O143" s="261"/>
      <c r="P143" s="261"/>
      <c r="Q143" s="261"/>
      <c r="R143" s="261"/>
      <c r="S143" s="261"/>
      <c r="T143" s="262"/>
      <c r="U143" s="14"/>
      <c r="V143" s="14"/>
      <c r="W143" s="14"/>
      <c r="X143" s="14"/>
      <c r="Y143" s="14"/>
      <c r="Z143" s="14"/>
      <c r="AA143" s="14"/>
      <c r="AB143" s="14"/>
      <c r="AC143" s="14"/>
      <c r="AD143" s="14"/>
      <c r="AE143" s="14"/>
      <c r="AT143" s="263" t="s">
        <v>284</v>
      </c>
      <c r="AU143" s="263" t="s">
        <v>80</v>
      </c>
      <c r="AV143" s="14" t="s">
        <v>82</v>
      </c>
      <c r="AW143" s="14" t="s">
        <v>34</v>
      </c>
      <c r="AX143" s="14" t="s">
        <v>73</v>
      </c>
      <c r="AY143" s="263" t="s">
        <v>244</v>
      </c>
    </row>
    <row r="144" s="13" customFormat="1">
      <c r="A144" s="13"/>
      <c r="B144" s="243"/>
      <c r="C144" s="244"/>
      <c r="D144" s="241" t="s">
        <v>284</v>
      </c>
      <c r="E144" s="245" t="s">
        <v>19</v>
      </c>
      <c r="F144" s="246" t="s">
        <v>5492</v>
      </c>
      <c r="G144" s="244"/>
      <c r="H144" s="245" t="s">
        <v>19</v>
      </c>
      <c r="I144" s="247"/>
      <c r="J144" s="244"/>
      <c r="K144" s="244"/>
      <c r="L144" s="248"/>
      <c r="M144" s="249"/>
      <c r="N144" s="250"/>
      <c r="O144" s="250"/>
      <c r="P144" s="250"/>
      <c r="Q144" s="250"/>
      <c r="R144" s="250"/>
      <c r="S144" s="250"/>
      <c r="T144" s="251"/>
      <c r="U144" s="13"/>
      <c r="V144" s="13"/>
      <c r="W144" s="13"/>
      <c r="X144" s="13"/>
      <c r="Y144" s="13"/>
      <c r="Z144" s="13"/>
      <c r="AA144" s="13"/>
      <c r="AB144" s="13"/>
      <c r="AC144" s="13"/>
      <c r="AD144" s="13"/>
      <c r="AE144" s="13"/>
      <c r="AT144" s="252" t="s">
        <v>284</v>
      </c>
      <c r="AU144" s="252" t="s">
        <v>80</v>
      </c>
      <c r="AV144" s="13" t="s">
        <v>80</v>
      </c>
      <c r="AW144" s="13" t="s">
        <v>34</v>
      </c>
      <c r="AX144" s="13" t="s">
        <v>73</v>
      </c>
      <c r="AY144" s="252" t="s">
        <v>244</v>
      </c>
    </row>
    <row r="145" s="14" customFormat="1">
      <c r="A145" s="14"/>
      <c r="B145" s="253"/>
      <c r="C145" s="254"/>
      <c r="D145" s="241" t="s">
        <v>284</v>
      </c>
      <c r="E145" s="255" t="s">
        <v>19</v>
      </c>
      <c r="F145" s="256" t="s">
        <v>5493</v>
      </c>
      <c r="G145" s="254"/>
      <c r="H145" s="257">
        <v>0.014999999999999999</v>
      </c>
      <c r="I145" s="258"/>
      <c r="J145" s="254"/>
      <c r="K145" s="254"/>
      <c r="L145" s="259"/>
      <c r="M145" s="260"/>
      <c r="N145" s="261"/>
      <c r="O145" s="261"/>
      <c r="P145" s="261"/>
      <c r="Q145" s="261"/>
      <c r="R145" s="261"/>
      <c r="S145" s="261"/>
      <c r="T145" s="262"/>
      <c r="U145" s="14"/>
      <c r="V145" s="14"/>
      <c r="W145" s="14"/>
      <c r="X145" s="14"/>
      <c r="Y145" s="14"/>
      <c r="Z145" s="14"/>
      <c r="AA145" s="14"/>
      <c r="AB145" s="14"/>
      <c r="AC145" s="14"/>
      <c r="AD145" s="14"/>
      <c r="AE145" s="14"/>
      <c r="AT145" s="263" t="s">
        <v>284</v>
      </c>
      <c r="AU145" s="263" t="s">
        <v>80</v>
      </c>
      <c r="AV145" s="14" t="s">
        <v>82</v>
      </c>
      <c r="AW145" s="14" t="s">
        <v>34</v>
      </c>
      <c r="AX145" s="14" t="s">
        <v>73</v>
      </c>
      <c r="AY145" s="263" t="s">
        <v>244</v>
      </c>
    </row>
    <row r="146" s="13" customFormat="1">
      <c r="A146" s="13"/>
      <c r="B146" s="243"/>
      <c r="C146" s="244"/>
      <c r="D146" s="241" t="s">
        <v>284</v>
      </c>
      <c r="E146" s="245" t="s">
        <v>19</v>
      </c>
      <c r="F146" s="246" t="s">
        <v>5494</v>
      </c>
      <c r="G146" s="244"/>
      <c r="H146" s="245" t="s">
        <v>19</v>
      </c>
      <c r="I146" s="247"/>
      <c r="J146" s="244"/>
      <c r="K146" s="244"/>
      <c r="L146" s="248"/>
      <c r="M146" s="249"/>
      <c r="N146" s="250"/>
      <c r="O146" s="250"/>
      <c r="P146" s="250"/>
      <c r="Q146" s="250"/>
      <c r="R146" s="250"/>
      <c r="S146" s="250"/>
      <c r="T146" s="251"/>
      <c r="U146" s="13"/>
      <c r="V146" s="13"/>
      <c r="W146" s="13"/>
      <c r="X146" s="13"/>
      <c r="Y146" s="13"/>
      <c r="Z146" s="13"/>
      <c r="AA146" s="13"/>
      <c r="AB146" s="13"/>
      <c r="AC146" s="13"/>
      <c r="AD146" s="13"/>
      <c r="AE146" s="13"/>
      <c r="AT146" s="252" t="s">
        <v>284</v>
      </c>
      <c r="AU146" s="252" t="s">
        <v>80</v>
      </c>
      <c r="AV146" s="13" t="s">
        <v>80</v>
      </c>
      <c r="AW146" s="13" t="s">
        <v>34</v>
      </c>
      <c r="AX146" s="13" t="s">
        <v>73</v>
      </c>
      <c r="AY146" s="252" t="s">
        <v>244</v>
      </c>
    </row>
    <row r="147" s="14" customFormat="1">
      <c r="A147" s="14"/>
      <c r="B147" s="253"/>
      <c r="C147" s="254"/>
      <c r="D147" s="241" t="s">
        <v>284</v>
      </c>
      <c r="E147" s="255" t="s">
        <v>19</v>
      </c>
      <c r="F147" s="256" t="s">
        <v>5486</v>
      </c>
      <c r="G147" s="254"/>
      <c r="H147" s="257">
        <v>0.02</v>
      </c>
      <c r="I147" s="258"/>
      <c r="J147" s="254"/>
      <c r="K147" s="254"/>
      <c r="L147" s="259"/>
      <c r="M147" s="260"/>
      <c r="N147" s="261"/>
      <c r="O147" s="261"/>
      <c r="P147" s="261"/>
      <c r="Q147" s="261"/>
      <c r="R147" s="261"/>
      <c r="S147" s="261"/>
      <c r="T147" s="262"/>
      <c r="U147" s="14"/>
      <c r="V147" s="14"/>
      <c r="W147" s="14"/>
      <c r="X147" s="14"/>
      <c r="Y147" s="14"/>
      <c r="Z147" s="14"/>
      <c r="AA147" s="14"/>
      <c r="AB147" s="14"/>
      <c r="AC147" s="14"/>
      <c r="AD147" s="14"/>
      <c r="AE147" s="14"/>
      <c r="AT147" s="263" t="s">
        <v>284</v>
      </c>
      <c r="AU147" s="263" t="s">
        <v>80</v>
      </c>
      <c r="AV147" s="14" t="s">
        <v>82</v>
      </c>
      <c r="AW147" s="14" t="s">
        <v>34</v>
      </c>
      <c r="AX147" s="14" t="s">
        <v>73</v>
      </c>
      <c r="AY147" s="263" t="s">
        <v>244</v>
      </c>
    </row>
    <row r="148" s="13" customFormat="1">
      <c r="A148" s="13"/>
      <c r="B148" s="243"/>
      <c r="C148" s="244"/>
      <c r="D148" s="241" t="s">
        <v>284</v>
      </c>
      <c r="E148" s="245" t="s">
        <v>19</v>
      </c>
      <c r="F148" s="246" t="s">
        <v>5495</v>
      </c>
      <c r="G148" s="244"/>
      <c r="H148" s="245" t="s">
        <v>19</v>
      </c>
      <c r="I148" s="247"/>
      <c r="J148" s="244"/>
      <c r="K148" s="244"/>
      <c r="L148" s="248"/>
      <c r="M148" s="249"/>
      <c r="N148" s="250"/>
      <c r="O148" s="250"/>
      <c r="P148" s="250"/>
      <c r="Q148" s="250"/>
      <c r="R148" s="250"/>
      <c r="S148" s="250"/>
      <c r="T148" s="251"/>
      <c r="U148" s="13"/>
      <c r="V148" s="13"/>
      <c r="W148" s="13"/>
      <c r="X148" s="13"/>
      <c r="Y148" s="13"/>
      <c r="Z148" s="13"/>
      <c r="AA148" s="13"/>
      <c r="AB148" s="13"/>
      <c r="AC148" s="13"/>
      <c r="AD148" s="13"/>
      <c r="AE148" s="13"/>
      <c r="AT148" s="252" t="s">
        <v>284</v>
      </c>
      <c r="AU148" s="252" t="s">
        <v>80</v>
      </c>
      <c r="AV148" s="13" t="s">
        <v>80</v>
      </c>
      <c r="AW148" s="13" t="s">
        <v>34</v>
      </c>
      <c r="AX148" s="13" t="s">
        <v>73</v>
      </c>
      <c r="AY148" s="252" t="s">
        <v>244</v>
      </c>
    </row>
    <row r="149" s="14" customFormat="1">
      <c r="A149" s="14"/>
      <c r="B149" s="253"/>
      <c r="C149" s="254"/>
      <c r="D149" s="241" t="s">
        <v>284</v>
      </c>
      <c r="E149" s="255" t="s">
        <v>19</v>
      </c>
      <c r="F149" s="256" t="s">
        <v>5496</v>
      </c>
      <c r="G149" s="254"/>
      <c r="H149" s="257">
        <v>0.01</v>
      </c>
      <c r="I149" s="258"/>
      <c r="J149" s="254"/>
      <c r="K149" s="254"/>
      <c r="L149" s="259"/>
      <c r="M149" s="260"/>
      <c r="N149" s="261"/>
      <c r="O149" s="261"/>
      <c r="P149" s="261"/>
      <c r="Q149" s="261"/>
      <c r="R149" s="261"/>
      <c r="S149" s="261"/>
      <c r="T149" s="262"/>
      <c r="U149" s="14"/>
      <c r="V149" s="14"/>
      <c r="W149" s="14"/>
      <c r="X149" s="14"/>
      <c r="Y149" s="14"/>
      <c r="Z149" s="14"/>
      <c r="AA149" s="14"/>
      <c r="AB149" s="14"/>
      <c r="AC149" s="14"/>
      <c r="AD149" s="14"/>
      <c r="AE149" s="14"/>
      <c r="AT149" s="263" t="s">
        <v>284</v>
      </c>
      <c r="AU149" s="263" t="s">
        <v>80</v>
      </c>
      <c r="AV149" s="14" t="s">
        <v>82</v>
      </c>
      <c r="AW149" s="14" t="s">
        <v>34</v>
      </c>
      <c r="AX149" s="14" t="s">
        <v>73</v>
      </c>
      <c r="AY149" s="263" t="s">
        <v>244</v>
      </c>
    </row>
    <row r="150" s="13" customFormat="1">
      <c r="A150" s="13"/>
      <c r="B150" s="243"/>
      <c r="C150" s="244"/>
      <c r="D150" s="241" t="s">
        <v>284</v>
      </c>
      <c r="E150" s="245" t="s">
        <v>19</v>
      </c>
      <c r="F150" s="246" t="s">
        <v>5497</v>
      </c>
      <c r="G150" s="244"/>
      <c r="H150" s="245" t="s">
        <v>19</v>
      </c>
      <c r="I150" s="247"/>
      <c r="J150" s="244"/>
      <c r="K150" s="244"/>
      <c r="L150" s="248"/>
      <c r="M150" s="249"/>
      <c r="N150" s="250"/>
      <c r="O150" s="250"/>
      <c r="P150" s="250"/>
      <c r="Q150" s="250"/>
      <c r="R150" s="250"/>
      <c r="S150" s="250"/>
      <c r="T150" s="251"/>
      <c r="U150" s="13"/>
      <c r="V150" s="13"/>
      <c r="W150" s="13"/>
      <c r="X150" s="13"/>
      <c r="Y150" s="13"/>
      <c r="Z150" s="13"/>
      <c r="AA150" s="13"/>
      <c r="AB150" s="13"/>
      <c r="AC150" s="13"/>
      <c r="AD150" s="13"/>
      <c r="AE150" s="13"/>
      <c r="AT150" s="252" t="s">
        <v>284</v>
      </c>
      <c r="AU150" s="252" t="s">
        <v>80</v>
      </c>
      <c r="AV150" s="13" t="s">
        <v>80</v>
      </c>
      <c r="AW150" s="13" t="s">
        <v>34</v>
      </c>
      <c r="AX150" s="13" t="s">
        <v>73</v>
      </c>
      <c r="AY150" s="252" t="s">
        <v>244</v>
      </c>
    </row>
    <row r="151" s="14" customFormat="1">
      <c r="A151" s="14"/>
      <c r="B151" s="253"/>
      <c r="C151" s="254"/>
      <c r="D151" s="241" t="s">
        <v>284</v>
      </c>
      <c r="E151" s="255" t="s">
        <v>19</v>
      </c>
      <c r="F151" s="256" t="s">
        <v>5498</v>
      </c>
      <c r="G151" s="254"/>
      <c r="H151" s="257">
        <v>0.68999999999999995</v>
      </c>
      <c r="I151" s="258"/>
      <c r="J151" s="254"/>
      <c r="K151" s="254"/>
      <c r="L151" s="259"/>
      <c r="M151" s="260"/>
      <c r="N151" s="261"/>
      <c r="O151" s="261"/>
      <c r="P151" s="261"/>
      <c r="Q151" s="261"/>
      <c r="R151" s="261"/>
      <c r="S151" s="261"/>
      <c r="T151" s="262"/>
      <c r="U151" s="14"/>
      <c r="V151" s="14"/>
      <c r="W151" s="14"/>
      <c r="X151" s="14"/>
      <c r="Y151" s="14"/>
      <c r="Z151" s="14"/>
      <c r="AA151" s="14"/>
      <c r="AB151" s="14"/>
      <c r="AC151" s="14"/>
      <c r="AD151" s="14"/>
      <c r="AE151" s="14"/>
      <c r="AT151" s="263" t="s">
        <v>284</v>
      </c>
      <c r="AU151" s="263" t="s">
        <v>80</v>
      </c>
      <c r="AV151" s="14" t="s">
        <v>82</v>
      </c>
      <c r="AW151" s="14" t="s">
        <v>34</v>
      </c>
      <c r="AX151" s="14" t="s">
        <v>73</v>
      </c>
      <c r="AY151" s="263" t="s">
        <v>244</v>
      </c>
    </row>
    <row r="152" s="13" customFormat="1">
      <c r="A152" s="13"/>
      <c r="B152" s="243"/>
      <c r="C152" s="244"/>
      <c r="D152" s="241" t="s">
        <v>284</v>
      </c>
      <c r="E152" s="245" t="s">
        <v>19</v>
      </c>
      <c r="F152" s="246" t="s">
        <v>5499</v>
      </c>
      <c r="G152" s="244"/>
      <c r="H152" s="245" t="s">
        <v>19</v>
      </c>
      <c r="I152" s="247"/>
      <c r="J152" s="244"/>
      <c r="K152" s="244"/>
      <c r="L152" s="248"/>
      <c r="M152" s="249"/>
      <c r="N152" s="250"/>
      <c r="O152" s="250"/>
      <c r="P152" s="250"/>
      <c r="Q152" s="250"/>
      <c r="R152" s="250"/>
      <c r="S152" s="250"/>
      <c r="T152" s="251"/>
      <c r="U152" s="13"/>
      <c r="V152" s="13"/>
      <c r="W152" s="13"/>
      <c r="X152" s="13"/>
      <c r="Y152" s="13"/>
      <c r="Z152" s="13"/>
      <c r="AA152" s="13"/>
      <c r="AB152" s="13"/>
      <c r="AC152" s="13"/>
      <c r="AD152" s="13"/>
      <c r="AE152" s="13"/>
      <c r="AT152" s="252" t="s">
        <v>284</v>
      </c>
      <c r="AU152" s="252" t="s">
        <v>80</v>
      </c>
      <c r="AV152" s="13" t="s">
        <v>80</v>
      </c>
      <c r="AW152" s="13" t="s">
        <v>34</v>
      </c>
      <c r="AX152" s="13" t="s">
        <v>73</v>
      </c>
      <c r="AY152" s="252" t="s">
        <v>244</v>
      </c>
    </row>
    <row r="153" s="14" customFormat="1">
      <c r="A153" s="14"/>
      <c r="B153" s="253"/>
      <c r="C153" s="254"/>
      <c r="D153" s="241" t="s">
        <v>284</v>
      </c>
      <c r="E153" s="255" t="s">
        <v>19</v>
      </c>
      <c r="F153" s="256" t="s">
        <v>5500</v>
      </c>
      <c r="G153" s="254"/>
      <c r="H153" s="257">
        <v>33</v>
      </c>
      <c r="I153" s="258"/>
      <c r="J153" s="254"/>
      <c r="K153" s="254"/>
      <c r="L153" s="259"/>
      <c r="M153" s="260"/>
      <c r="N153" s="261"/>
      <c r="O153" s="261"/>
      <c r="P153" s="261"/>
      <c r="Q153" s="261"/>
      <c r="R153" s="261"/>
      <c r="S153" s="261"/>
      <c r="T153" s="262"/>
      <c r="U153" s="14"/>
      <c r="V153" s="14"/>
      <c r="W153" s="14"/>
      <c r="X153" s="14"/>
      <c r="Y153" s="14"/>
      <c r="Z153" s="14"/>
      <c r="AA153" s="14"/>
      <c r="AB153" s="14"/>
      <c r="AC153" s="14"/>
      <c r="AD153" s="14"/>
      <c r="AE153" s="14"/>
      <c r="AT153" s="263" t="s">
        <v>284</v>
      </c>
      <c r="AU153" s="263" t="s">
        <v>80</v>
      </c>
      <c r="AV153" s="14" t="s">
        <v>82</v>
      </c>
      <c r="AW153" s="14" t="s">
        <v>34</v>
      </c>
      <c r="AX153" s="14" t="s">
        <v>73</v>
      </c>
      <c r="AY153" s="263" t="s">
        <v>244</v>
      </c>
    </row>
    <row r="154" s="13" customFormat="1">
      <c r="A154" s="13"/>
      <c r="B154" s="243"/>
      <c r="C154" s="244"/>
      <c r="D154" s="241" t="s">
        <v>284</v>
      </c>
      <c r="E154" s="245" t="s">
        <v>19</v>
      </c>
      <c r="F154" s="246" t="s">
        <v>5501</v>
      </c>
      <c r="G154" s="244"/>
      <c r="H154" s="245" t="s">
        <v>19</v>
      </c>
      <c r="I154" s="247"/>
      <c r="J154" s="244"/>
      <c r="K154" s="244"/>
      <c r="L154" s="248"/>
      <c r="M154" s="249"/>
      <c r="N154" s="250"/>
      <c r="O154" s="250"/>
      <c r="P154" s="250"/>
      <c r="Q154" s="250"/>
      <c r="R154" s="250"/>
      <c r="S154" s="250"/>
      <c r="T154" s="251"/>
      <c r="U154" s="13"/>
      <c r="V154" s="13"/>
      <c r="W154" s="13"/>
      <c r="X154" s="13"/>
      <c r="Y154" s="13"/>
      <c r="Z154" s="13"/>
      <c r="AA154" s="13"/>
      <c r="AB154" s="13"/>
      <c r="AC154" s="13"/>
      <c r="AD154" s="13"/>
      <c r="AE154" s="13"/>
      <c r="AT154" s="252" t="s">
        <v>284</v>
      </c>
      <c r="AU154" s="252" t="s">
        <v>80</v>
      </c>
      <c r="AV154" s="13" t="s">
        <v>80</v>
      </c>
      <c r="AW154" s="13" t="s">
        <v>34</v>
      </c>
      <c r="AX154" s="13" t="s">
        <v>73</v>
      </c>
      <c r="AY154" s="252" t="s">
        <v>244</v>
      </c>
    </row>
    <row r="155" s="14" customFormat="1">
      <c r="A155" s="14"/>
      <c r="B155" s="253"/>
      <c r="C155" s="254"/>
      <c r="D155" s="241" t="s">
        <v>284</v>
      </c>
      <c r="E155" s="255" t="s">
        <v>19</v>
      </c>
      <c r="F155" s="256" t="s">
        <v>5502</v>
      </c>
      <c r="G155" s="254"/>
      <c r="H155" s="257">
        <v>114.294</v>
      </c>
      <c r="I155" s="258"/>
      <c r="J155" s="254"/>
      <c r="K155" s="254"/>
      <c r="L155" s="259"/>
      <c r="M155" s="260"/>
      <c r="N155" s="261"/>
      <c r="O155" s="261"/>
      <c r="P155" s="261"/>
      <c r="Q155" s="261"/>
      <c r="R155" s="261"/>
      <c r="S155" s="261"/>
      <c r="T155" s="262"/>
      <c r="U155" s="14"/>
      <c r="V155" s="14"/>
      <c r="W155" s="14"/>
      <c r="X155" s="14"/>
      <c r="Y155" s="14"/>
      <c r="Z155" s="14"/>
      <c r="AA155" s="14"/>
      <c r="AB155" s="14"/>
      <c r="AC155" s="14"/>
      <c r="AD155" s="14"/>
      <c r="AE155" s="14"/>
      <c r="AT155" s="263" t="s">
        <v>284</v>
      </c>
      <c r="AU155" s="263" t="s">
        <v>80</v>
      </c>
      <c r="AV155" s="14" t="s">
        <v>82</v>
      </c>
      <c r="AW155" s="14" t="s">
        <v>34</v>
      </c>
      <c r="AX155" s="14" t="s">
        <v>73</v>
      </c>
      <c r="AY155" s="263" t="s">
        <v>244</v>
      </c>
    </row>
    <row r="156" s="13" customFormat="1">
      <c r="A156" s="13"/>
      <c r="B156" s="243"/>
      <c r="C156" s="244"/>
      <c r="D156" s="241" t="s">
        <v>284</v>
      </c>
      <c r="E156" s="245" t="s">
        <v>19</v>
      </c>
      <c r="F156" s="246" t="s">
        <v>5503</v>
      </c>
      <c r="G156" s="244"/>
      <c r="H156" s="245" t="s">
        <v>19</v>
      </c>
      <c r="I156" s="247"/>
      <c r="J156" s="244"/>
      <c r="K156" s="244"/>
      <c r="L156" s="248"/>
      <c r="M156" s="249"/>
      <c r="N156" s="250"/>
      <c r="O156" s="250"/>
      <c r="P156" s="250"/>
      <c r="Q156" s="250"/>
      <c r="R156" s="250"/>
      <c r="S156" s="250"/>
      <c r="T156" s="251"/>
      <c r="U156" s="13"/>
      <c r="V156" s="13"/>
      <c r="W156" s="13"/>
      <c r="X156" s="13"/>
      <c r="Y156" s="13"/>
      <c r="Z156" s="13"/>
      <c r="AA156" s="13"/>
      <c r="AB156" s="13"/>
      <c r="AC156" s="13"/>
      <c r="AD156" s="13"/>
      <c r="AE156" s="13"/>
      <c r="AT156" s="252" t="s">
        <v>284</v>
      </c>
      <c r="AU156" s="252" t="s">
        <v>80</v>
      </c>
      <c r="AV156" s="13" t="s">
        <v>80</v>
      </c>
      <c r="AW156" s="13" t="s">
        <v>34</v>
      </c>
      <c r="AX156" s="13" t="s">
        <v>73</v>
      </c>
      <c r="AY156" s="252" t="s">
        <v>244</v>
      </c>
    </row>
    <row r="157" s="14" customFormat="1">
      <c r="A157" s="14"/>
      <c r="B157" s="253"/>
      <c r="C157" s="254"/>
      <c r="D157" s="241" t="s">
        <v>284</v>
      </c>
      <c r="E157" s="255" t="s">
        <v>19</v>
      </c>
      <c r="F157" s="256" t="s">
        <v>5504</v>
      </c>
      <c r="G157" s="254"/>
      <c r="H157" s="257">
        <v>1.442</v>
      </c>
      <c r="I157" s="258"/>
      <c r="J157" s="254"/>
      <c r="K157" s="254"/>
      <c r="L157" s="259"/>
      <c r="M157" s="260"/>
      <c r="N157" s="261"/>
      <c r="O157" s="261"/>
      <c r="P157" s="261"/>
      <c r="Q157" s="261"/>
      <c r="R157" s="261"/>
      <c r="S157" s="261"/>
      <c r="T157" s="262"/>
      <c r="U157" s="14"/>
      <c r="V157" s="14"/>
      <c r="W157" s="14"/>
      <c r="X157" s="14"/>
      <c r="Y157" s="14"/>
      <c r="Z157" s="14"/>
      <c r="AA157" s="14"/>
      <c r="AB157" s="14"/>
      <c r="AC157" s="14"/>
      <c r="AD157" s="14"/>
      <c r="AE157" s="14"/>
      <c r="AT157" s="263" t="s">
        <v>284</v>
      </c>
      <c r="AU157" s="263" t="s">
        <v>80</v>
      </c>
      <c r="AV157" s="14" t="s">
        <v>82</v>
      </c>
      <c r="AW157" s="14" t="s">
        <v>34</v>
      </c>
      <c r="AX157" s="14" t="s">
        <v>73</v>
      </c>
      <c r="AY157" s="263" t="s">
        <v>244</v>
      </c>
    </row>
    <row r="158" s="13" customFormat="1">
      <c r="A158" s="13"/>
      <c r="B158" s="243"/>
      <c r="C158" s="244"/>
      <c r="D158" s="241" t="s">
        <v>284</v>
      </c>
      <c r="E158" s="245" t="s">
        <v>19</v>
      </c>
      <c r="F158" s="246" t="s">
        <v>5505</v>
      </c>
      <c r="G158" s="244"/>
      <c r="H158" s="245" t="s">
        <v>19</v>
      </c>
      <c r="I158" s="247"/>
      <c r="J158" s="244"/>
      <c r="K158" s="244"/>
      <c r="L158" s="248"/>
      <c r="M158" s="249"/>
      <c r="N158" s="250"/>
      <c r="O158" s="250"/>
      <c r="P158" s="250"/>
      <c r="Q158" s="250"/>
      <c r="R158" s="250"/>
      <c r="S158" s="250"/>
      <c r="T158" s="251"/>
      <c r="U158" s="13"/>
      <c r="V158" s="13"/>
      <c r="W158" s="13"/>
      <c r="X158" s="13"/>
      <c r="Y158" s="13"/>
      <c r="Z158" s="13"/>
      <c r="AA158" s="13"/>
      <c r="AB158" s="13"/>
      <c r="AC158" s="13"/>
      <c r="AD158" s="13"/>
      <c r="AE158" s="13"/>
      <c r="AT158" s="252" t="s">
        <v>284</v>
      </c>
      <c r="AU158" s="252" t="s">
        <v>80</v>
      </c>
      <c r="AV158" s="13" t="s">
        <v>80</v>
      </c>
      <c r="AW158" s="13" t="s">
        <v>34</v>
      </c>
      <c r="AX158" s="13" t="s">
        <v>73</v>
      </c>
      <c r="AY158" s="252" t="s">
        <v>244</v>
      </c>
    </row>
    <row r="159" s="14" customFormat="1">
      <c r="A159" s="14"/>
      <c r="B159" s="253"/>
      <c r="C159" s="254"/>
      <c r="D159" s="241" t="s">
        <v>284</v>
      </c>
      <c r="E159" s="255" t="s">
        <v>19</v>
      </c>
      <c r="F159" s="256" t="s">
        <v>5506</v>
      </c>
      <c r="G159" s="254"/>
      <c r="H159" s="257">
        <v>0.058999999999999997</v>
      </c>
      <c r="I159" s="258"/>
      <c r="J159" s="254"/>
      <c r="K159" s="254"/>
      <c r="L159" s="259"/>
      <c r="M159" s="260"/>
      <c r="N159" s="261"/>
      <c r="O159" s="261"/>
      <c r="P159" s="261"/>
      <c r="Q159" s="261"/>
      <c r="R159" s="261"/>
      <c r="S159" s="261"/>
      <c r="T159" s="262"/>
      <c r="U159" s="14"/>
      <c r="V159" s="14"/>
      <c r="W159" s="14"/>
      <c r="X159" s="14"/>
      <c r="Y159" s="14"/>
      <c r="Z159" s="14"/>
      <c r="AA159" s="14"/>
      <c r="AB159" s="14"/>
      <c r="AC159" s="14"/>
      <c r="AD159" s="14"/>
      <c r="AE159" s="14"/>
      <c r="AT159" s="263" t="s">
        <v>284</v>
      </c>
      <c r="AU159" s="263" t="s">
        <v>80</v>
      </c>
      <c r="AV159" s="14" t="s">
        <v>82</v>
      </c>
      <c r="AW159" s="14" t="s">
        <v>34</v>
      </c>
      <c r="AX159" s="14" t="s">
        <v>73</v>
      </c>
      <c r="AY159" s="263" t="s">
        <v>244</v>
      </c>
    </row>
    <row r="160" s="13" customFormat="1">
      <c r="A160" s="13"/>
      <c r="B160" s="243"/>
      <c r="C160" s="244"/>
      <c r="D160" s="241" t="s">
        <v>284</v>
      </c>
      <c r="E160" s="245" t="s">
        <v>19</v>
      </c>
      <c r="F160" s="246" t="s">
        <v>5507</v>
      </c>
      <c r="G160" s="244"/>
      <c r="H160" s="245" t="s">
        <v>19</v>
      </c>
      <c r="I160" s="247"/>
      <c r="J160" s="244"/>
      <c r="K160" s="244"/>
      <c r="L160" s="248"/>
      <c r="M160" s="249"/>
      <c r="N160" s="250"/>
      <c r="O160" s="250"/>
      <c r="P160" s="250"/>
      <c r="Q160" s="250"/>
      <c r="R160" s="250"/>
      <c r="S160" s="250"/>
      <c r="T160" s="251"/>
      <c r="U160" s="13"/>
      <c r="V160" s="13"/>
      <c r="W160" s="13"/>
      <c r="X160" s="13"/>
      <c r="Y160" s="13"/>
      <c r="Z160" s="13"/>
      <c r="AA160" s="13"/>
      <c r="AB160" s="13"/>
      <c r="AC160" s="13"/>
      <c r="AD160" s="13"/>
      <c r="AE160" s="13"/>
      <c r="AT160" s="252" t="s">
        <v>284</v>
      </c>
      <c r="AU160" s="252" t="s">
        <v>80</v>
      </c>
      <c r="AV160" s="13" t="s">
        <v>80</v>
      </c>
      <c r="AW160" s="13" t="s">
        <v>34</v>
      </c>
      <c r="AX160" s="13" t="s">
        <v>73</v>
      </c>
      <c r="AY160" s="252" t="s">
        <v>244</v>
      </c>
    </row>
    <row r="161" s="14" customFormat="1">
      <c r="A161" s="14"/>
      <c r="B161" s="253"/>
      <c r="C161" s="254"/>
      <c r="D161" s="241" t="s">
        <v>284</v>
      </c>
      <c r="E161" s="255" t="s">
        <v>19</v>
      </c>
      <c r="F161" s="256" t="s">
        <v>5508</v>
      </c>
      <c r="G161" s="254"/>
      <c r="H161" s="257">
        <v>0.002</v>
      </c>
      <c r="I161" s="258"/>
      <c r="J161" s="254"/>
      <c r="K161" s="254"/>
      <c r="L161" s="259"/>
      <c r="M161" s="260"/>
      <c r="N161" s="261"/>
      <c r="O161" s="261"/>
      <c r="P161" s="261"/>
      <c r="Q161" s="261"/>
      <c r="R161" s="261"/>
      <c r="S161" s="261"/>
      <c r="T161" s="262"/>
      <c r="U161" s="14"/>
      <c r="V161" s="14"/>
      <c r="W161" s="14"/>
      <c r="X161" s="14"/>
      <c r="Y161" s="14"/>
      <c r="Z161" s="14"/>
      <c r="AA161" s="14"/>
      <c r="AB161" s="14"/>
      <c r="AC161" s="14"/>
      <c r="AD161" s="14"/>
      <c r="AE161" s="14"/>
      <c r="AT161" s="263" t="s">
        <v>284</v>
      </c>
      <c r="AU161" s="263" t="s">
        <v>80</v>
      </c>
      <c r="AV161" s="14" t="s">
        <v>82</v>
      </c>
      <c r="AW161" s="14" t="s">
        <v>34</v>
      </c>
      <c r="AX161" s="14" t="s">
        <v>73</v>
      </c>
      <c r="AY161" s="263" t="s">
        <v>244</v>
      </c>
    </row>
    <row r="162" s="13" customFormat="1">
      <c r="A162" s="13"/>
      <c r="B162" s="243"/>
      <c r="C162" s="244"/>
      <c r="D162" s="241" t="s">
        <v>284</v>
      </c>
      <c r="E162" s="245" t="s">
        <v>19</v>
      </c>
      <c r="F162" s="246" t="s">
        <v>5509</v>
      </c>
      <c r="G162" s="244"/>
      <c r="H162" s="245" t="s">
        <v>19</v>
      </c>
      <c r="I162" s="247"/>
      <c r="J162" s="244"/>
      <c r="K162" s="244"/>
      <c r="L162" s="248"/>
      <c r="M162" s="249"/>
      <c r="N162" s="250"/>
      <c r="O162" s="250"/>
      <c r="P162" s="250"/>
      <c r="Q162" s="250"/>
      <c r="R162" s="250"/>
      <c r="S162" s="250"/>
      <c r="T162" s="251"/>
      <c r="U162" s="13"/>
      <c r="V162" s="13"/>
      <c r="W162" s="13"/>
      <c r="X162" s="13"/>
      <c r="Y162" s="13"/>
      <c r="Z162" s="13"/>
      <c r="AA162" s="13"/>
      <c r="AB162" s="13"/>
      <c r="AC162" s="13"/>
      <c r="AD162" s="13"/>
      <c r="AE162" s="13"/>
      <c r="AT162" s="252" t="s">
        <v>284</v>
      </c>
      <c r="AU162" s="252" t="s">
        <v>80</v>
      </c>
      <c r="AV162" s="13" t="s">
        <v>80</v>
      </c>
      <c r="AW162" s="13" t="s">
        <v>34</v>
      </c>
      <c r="AX162" s="13" t="s">
        <v>73</v>
      </c>
      <c r="AY162" s="252" t="s">
        <v>244</v>
      </c>
    </row>
    <row r="163" s="14" customFormat="1">
      <c r="A163" s="14"/>
      <c r="B163" s="253"/>
      <c r="C163" s="254"/>
      <c r="D163" s="241" t="s">
        <v>284</v>
      </c>
      <c r="E163" s="255" t="s">
        <v>19</v>
      </c>
      <c r="F163" s="256" t="s">
        <v>5510</v>
      </c>
      <c r="G163" s="254"/>
      <c r="H163" s="257">
        <v>2.621</v>
      </c>
      <c r="I163" s="258"/>
      <c r="J163" s="254"/>
      <c r="K163" s="254"/>
      <c r="L163" s="259"/>
      <c r="M163" s="260"/>
      <c r="N163" s="261"/>
      <c r="O163" s="261"/>
      <c r="P163" s="261"/>
      <c r="Q163" s="261"/>
      <c r="R163" s="261"/>
      <c r="S163" s="261"/>
      <c r="T163" s="262"/>
      <c r="U163" s="14"/>
      <c r="V163" s="14"/>
      <c r="W163" s="14"/>
      <c r="X163" s="14"/>
      <c r="Y163" s="14"/>
      <c r="Z163" s="14"/>
      <c r="AA163" s="14"/>
      <c r="AB163" s="14"/>
      <c r="AC163" s="14"/>
      <c r="AD163" s="14"/>
      <c r="AE163" s="14"/>
      <c r="AT163" s="263" t="s">
        <v>284</v>
      </c>
      <c r="AU163" s="263" t="s">
        <v>80</v>
      </c>
      <c r="AV163" s="14" t="s">
        <v>82</v>
      </c>
      <c r="AW163" s="14" t="s">
        <v>34</v>
      </c>
      <c r="AX163" s="14" t="s">
        <v>73</v>
      </c>
      <c r="AY163" s="263" t="s">
        <v>244</v>
      </c>
    </row>
    <row r="164" s="15" customFormat="1">
      <c r="A164" s="15"/>
      <c r="B164" s="264"/>
      <c r="C164" s="265"/>
      <c r="D164" s="241" t="s">
        <v>284</v>
      </c>
      <c r="E164" s="266" t="s">
        <v>19</v>
      </c>
      <c r="F164" s="267" t="s">
        <v>287</v>
      </c>
      <c r="G164" s="265"/>
      <c r="H164" s="268">
        <v>197.94499999999999</v>
      </c>
      <c r="I164" s="269"/>
      <c r="J164" s="265"/>
      <c r="K164" s="265"/>
      <c r="L164" s="270"/>
      <c r="M164" s="271"/>
      <c r="N164" s="272"/>
      <c r="O164" s="272"/>
      <c r="P164" s="272"/>
      <c r="Q164" s="272"/>
      <c r="R164" s="272"/>
      <c r="S164" s="272"/>
      <c r="T164" s="273"/>
      <c r="U164" s="15"/>
      <c r="V164" s="15"/>
      <c r="W164" s="15"/>
      <c r="X164" s="15"/>
      <c r="Y164" s="15"/>
      <c r="Z164" s="15"/>
      <c r="AA164" s="15"/>
      <c r="AB164" s="15"/>
      <c r="AC164" s="15"/>
      <c r="AD164" s="15"/>
      <c r="AE164" s="15"/>
      <c r="AT164" s="274" t="s">
        <v>284</v>
      </c>
      <c r="AU164" s="274" t="s">
        <v>80</v>
      </c>
      <c r="AV164" s="15" t="s">
        <v>264</v>
      </c>
      <c r="AW164" s="15" t="s">
        <v>34</v>
      </c>
      <c r="AX164" s="15" t="s">
        <v>80</v>
      </c>
      <c r="AY164" s="274" t="s">
        <v>244</v>
      </c>
    </row>
    <row r="165" s="2" customFormat="1" ht="44.25" customHeight="1">
      <c r="A165" s="39"/>
      <c r="B165" s="40"/>
      <c r="C165" s="213" t="s">
        <v>275</v>
      </c>
      <c r="D165" s="213" t="s">
        <v>247</v>
      </c>
      <c r="E165" s="214" t="s">
        <v>2063</v>
      </c>
      <c r="F165" s="215" t="s">
        <v>2064</v>
      </c>
      <c r="G165" s="216" t="s">
        <v>730</v>
      </c>
      <c r="H165" s="217">
        <v>9.8699999999999992</v>
      </c>
      <c r="I165" s="218"/>
      <c r="J165" s="219">
        <f>ROUND(I165*H165,2)</f>
        <v>0</v>
      </c>
      <c r="K165" s="215" t="s">
        <v>359</v>
      </c>
      <c r="L165" s="45"/>
      <c r="M165" s="220" t="s">
        <v>19</v>
      </c>
      <c r="N165" s="221" t="s">
        <v>44</v>
      </c>
      <c r="O165" s="85"/>
      <c r="P165" s="222">
        <f>O165*H165</f>
        <v>0</v>
      </c>
      <c r="Q165" s="222">
        <v>0</v>
      </c>
      <c r="R165" s="222">
        <f>Q165*H165</f>
        <v>0</v>
      </c>
      <c r="S165" s="222">
        <v>0</v>
      </c>
      <c r="T165" s="223">
        <f>S165*H165</f>
        <v>0</v>
      </c>
      <c r="U165" s="39"/>
      <c r="V165" s="39"/>
      <c r="W165" s="39"/>
      <c r="X165" s="39"/>
      <c r="Y165" s="39"/>
      <c r="Z165" s="39"/>
      <c r="AA165" s="39"/>
      <c r="AB165" s="39"/>
      <c r="AC165" s="39"/>
      <c r="AD165" s="39"/>
      <c r="AE165" s="39"/>
      <c r="AR165" s="224" t="s">
        <v>1925</v>
      </c>
      <c r="AT165" s="224" t="s">
        <v>247</v>
      </c>
      <c r="AU165" s="224" t="s">
        <v>80</v>
      </c>
      <c r="AY165" s="18" t="s">
        <v>244</v>
      </c>
      <c r="BE165" s="225">
        <f>IF(N165="základní",J165,0)</f>
        <v>0</v>
      </c>
      <c r="BF165" s="225">
        <f>IF(N165="snížená",J165,0)</f>
        <v>0</v>
      </c>
      <c r="BG165" s="225">
        <f>IF(N165="zákl. přenesená",J165,0)</f>
        <v>0</v>
      </c>
      <c r="BH165" s="225">
        <f>IF(N165="sníž. přenesená",J165,0)</f>
        <v>0</v>
      </c>
      <c r="BI165" s="225">
        <f>IF(N165="nulová",J165,0)</f>
        <v>0</v>
      </c>
      <c r="BJ165" s="18" t="s">
        <v>80</v>
      </c>
      <c r="BK165" s="225">
        <f>ROUND(I165*H165,2)</f>
        <v>0</v>
      </c>
      <c r="BL165" s="18" t="s">
        <v>1925</v>
      </c>
      <c r="BM165" s="224" t="s">
        <v>5527</v>
      </c>
    </row>
    <row r="166" s="13" customFormat="1">
      <c r="A166" s="13"/>
      <c r="B166" s="243"/>
      <c r="C166" s="244"/>
      <c r="D166" s="241" t="s">
        <v>284</v>
      </c>
      <c r="E166" s="245" t="s">
        <v>19</v>
      </c>
      <c r="F166" s="246" t="s">
        <v>5484</v>
      </c>
      <c r="G166" s="244"/>
      <c r="H166" s="245" t="s">
        <v>19</v>
      </c>
      <c r="I166" s="247"/>
      <c r="J166" s="244"/>
      <c r="K166" s="244"/>
      <c r="L166" s="248"/>
      <c r="M166" s="249"/>
      <c r="N166" s="250"/>
      <c r="O166" s="250"/>
      <c r="P166" s="250"/>
      <c r="Q166" s="250"/>
      <c r="R166" s="250"/>
      <c r="S166" s="250"/>
      <c r="T166" s="251"/>
      <c r="U166" s="13"/>
      <c r="V166" s="13"/>
      <c r="W166" s="13"/>
      <c r="X166" s="13"/>
      <c r="Y166" s="13"/>
      <c r="Z166" s="13"/>
      <c r="AA166" s="13"/>
      <c r="AB166" s="13"/>
      <c r="AC166" s="13"/>
      <c r="AD166" s="13"/>
      <c r="AE166" s="13"/>
      <c r="AT166" s="252" t="s">
        <v>284</v>
      </c>
      <c r="AU166" s="252" t="s">
        <v>80</v>
      </c>
      <c r="AV166" s="13" t="s">
        <v>80</v>
      </c>
      <c r="AW166" s="13" t="s">
        <v>34</v>
      </c>
      <c r="AX166" s="13" t="s">
        <v>73</v>
      </c>
      <c r="AY166" s="252" t="s">
        <v>244</v>
      </c>
    </row>
    <row r="167" s="13" customFormat="1">
      <c r="A167" s="13"/>
      <c r="B167" s="243"/>
      <c r="C167" s="244"/>
      <c r="D167" s="241" t="s">
        <v>284</v>
      </c>
      <c r="E167" s="245" t="s">
        <v>19</v>
      </c>
      <c r="F167" s="246" t="s">
        <v>5514</v>
      </c>
      <c r="G167" s="244"/>
      <c r="H167" s="245" t="s">
        <v>19</v>
      </c>
      <c r="I167" s="247"/>
      <c r="J167" s="244"/>
      <c r="K167" s="244"/>
      <c r="L167" s="248"/>
      <c r="M167" s="249"/>
      <c r="N167" s="250"/>
      <c r="O167" s="250"/>
      <c r="P167" s="250"/>
      <c r="Q167" s="250"/>
      <c r="R167" s="250"/>
      <c r="S167" s="250"/>
      <c r="T167" s="251"/>
      <c r="U167" s="13"/>
      <c r="V167" s="13"/>
      <c r="W167" s="13"/>
      <c r="X167" s="13"/>
      <c r="Y167" s="13"/>
      <c r="Z167" s="13"/>
      <c r="AA167" s="13"/>
      <c r="AB167" s="13"/>
      <c r="AC167" s="13"/>
      <c r="AD167" s="13"/>
      <c r="AE167" s="13"/>
      <c r="AT167" s="252" t="s">
        <v>284</v>
      </c>
      <c r="AU167" s="252" t="s">
        <v>80</v>
      </c>
      <c r="AV167" s="13" t="s">
        <v>80</v>
      </c>
      <c r="AW167" s="13" t="s">
        <v>34</v>
      </c>
      <c r="AX167" s="13" t="s">
        <v>73</v>
      </c>
      <c r="AY167" s="252" t="s">
        <v>244</v>
      </c>
    </row>
    <row r="168" s="14" customFormat="1">
      <c r="A168" s="14"/>
      <c r="B168" s="253"/>
      <c r="C168" s="254"/>
      <c r="D168" s="241" t="s">
        <v>284</v>
      </c>
      <c r="E168" s="255" t="s">
        <v>19</v>
      </c>
      <c r="F168" s="256" t="s">
        <v>5515</v>
      </c>
      <c r="G168" s="254"/>
      <c r="H168" s="257">
        <v>3.8700000000000001</v>
      </c>
      <c r="I168" s="258"/>
      <c r="J168" s="254"/>
      <c r="K168" s="254"/>
      <c r="L168" s="259"/>
      <c r="M168" s="260"/>
      <c r="N168" s="261"/>
      <c r="O168" s="261"/>
      <c r="P168" s="261"/>
      <c r="Q168" s="261"/>
      <c r="R168" s="261"/>
      <c r="S168" s="261"/>
      <c r="T168" s="262"/>
      <c r="U168" s="14"/>
      <c r="V168" s="14"/>
      <c r="W168" s="14"/>
      <c r="X168" s="14"/>
      <c r="Y168" s="14"/>
      <c r="Z168" s="14"/>
      <c r="AA168" s="14"/>
      <c r="AB168" s="14"/>
      <c r="AC168" s="14"/>
      <c r="AD168" s="14"/>
      <c r="AE168" s="14"/>
      <c r="AT168" s="263" t="s">
        <v>284</v>
      </c>
      <c r="AU168" s="263" t="s">
        <v>80</v>
      </c>
      <c r="AV168" s="14" t="s">
        <v>82</v>
      </c>
      <c r="AW168" s="14" t="s">
        <v>34</v>
      </c>
      <c r="AX168" s="14" t="s">
        <v>73</v>
      </c>
      <c r="AY168" s="263" t="s">
        <v>244</v>
      </c>
    </row>
    <row r="169" s="13" customFormat="1">
      <c r="A169" s="13"/>
      <c r="B169" s="243"/>
      <c r="C169" s="244"/>
      <c r="D169" s="241" t="s">
        <v>284</v>
      </c>
      <c r="E169" s="245" t="s">
        <v>19</v>
      </c>
      <c r="F169" s="246" t="s">
        <v>5516</v>
      </c>
      <c r="G169" s="244"/>
      <c r="H169" s="245" t="s">
        <v>19</v>
      </c>
      <c r="I169" s="247"/>
      <c r="J169" s="244"/>
      <c r="K169" s="244"/>
      <c r="L169" s="248"/>
      <c r="M169" s="249"/>
      <c r="N169" s="250"/>
      <c r="O169" s="250"/>
      <c r="P169" s="250"/>
      <c r="Q169" s="250"/>
      <c r="R169" s="250"/>
      <c r="S169" s="250"/>
      <c r="T169" s="251"/>
      <c r="U169" s="13"/>
      <c r="V169" s="13"/>
      <c r="W169" s="13"/>
      <c r="X169" s="13"/>
      <c r="Y169" s="13"/>
      <c r="Z169" s="13"/>
      <c r="AA169" s="13"/>
      <c r="AB169" s="13"/>
      <c r="AC169" s="13"/>
      <c r="AD169" s="13"/>
      <c r="AE169" s="13"/>
      <c r="AT169" s="252" t="s">
        <v>284</v>
      </c>
      <c r="AU169" s="252" t="s">
        <v>80</v>
      </c>
      <c r="AV169" s="13" t="s">
        <v>80</v>
      </c>
      <c r="AW169" s="13" t="s">
        <v>34</v>
      </c>
      <c r="AX169" s="13" t="s">
        <v>73</v>
      </c>
      <c r="AY169" s="252" t="s">
        <v>244</v>
      </c>
    </row>
    <row r="170" s="14" customFormat="1">
      <c r="A170" s="14"/>
      <c r="B170" s="253"/>
      <c r="C170" s="254"/>
      <c r="D170" s="241" t="s">
        <v>284</v>
      </c>
      <c r="E170" s="255" t="s">
        <v>19</v>
      </c>
      <c r="F170" s="256" t="s">
        <v>5517</v>
      </c>
      <c r="G170" s="254"/>
      <c r="H170" s="257">
        <v>0</v>
      </c>
      <c r="I170" s="258"/>
      <c r="J170" s="254"/>
      <c r="K170" s="254"/>
      <c r="L170" s="259"/>
      <c r="M170" s="260"/>
      <c r="N170" s="261"/>
      <c r="O170" s="261"/>
      <c r="P170" s="261"/>
      <c r="Q170" s="261"/>
      <c r="R170" s="261"/>
      <c r="S170" s="261"/>
      <c r="T170" s="262"/>
      <c r="U170" s="14"/>
      <c r="V170" s="14"/>
      <c r="W170" s="14"/>
      <c r="X170" s="14"/>
      <c r="Y170" s="14"/>
      <c r="Z170" s="14"/>
      <c r="AA170" s="14"/>
      <c r="AB170" s="14"/>
      <c r="AC170" s="14"/>
      <c r="AD170" s="14"/>
      <c r="AE170" s="14"/>
      <c r="AT170" s="263" t="s">
        <v>284</v>
      </c>
      <c r="AU170" s="263" t="s">
        <v>80</v>
      </c>
      <c r="AV170" s="14" t="s">
        <v>82</v>
      </c>
      <c r="AW170" s="14" t="s">
        <v>34</v>
      </c>
      <c r="AX170" s="14" t="s">
        <v>73</v>
      </c>
      <c r="AY170" s="263" t="s">
        <v>244</v>
      </c>
    </row>
    <row r="171" s="13" customFormat="1">
      <c r="A171" s="13"/>
      <c r="B171" s="243"/>
      <c r="C171" s="244"/>
      <c r="D171" s="241" t="s">
        <v>284</v>
      </c>
      <c r="E171" s="245" t="s">
        <v>19</v>
      </c>
      <c r="F171" s="246" t="s">
        <v>5518</v>
      </c>
      <c r="G171" s="244"/>
      <c r="H171" s="245" t="s">
        <v>19</v>
      </c>
      <c r="I171" s="247"/>
      <c r="J171" s="244"/>
      <c r="K171" s="244"/>
      <c r="L171" s="248"/>
      <c r="M171" s="249"/>
      <c r="N171" s="250"/>
      <c r="O171" s="250"/>
      <c r="P171" s="250"/>
      <c r="Q171" s="250"/>
      <c r="R171" s="250"/>
      <c r="S171" s="250"/>
      <c r="T171" s="251"/>
      <c r="U171" s="13"/>
      <c r="V171" s="13"/>
      <c r="W171" s="13"/>
      <c r="X171" s="13"/>
      <c r="Y171" s="13"/>
      <c r="Z171" s="13"/>
      <c r="AA171" s="13"/>
      <c r="AB171" s="13"/>
      <c r="AC171" s="13"/>
      <c r="AD171" s="13"/>
      <c r="AE171" s="13"/>
      <c r="AT171" s="252" t="s">
        <v>284</v>
      </c>
      <c r="AU171" s="252" t="s">
        <v>80</v>
      </c>
      <c r="AV171" s="13" t="s">
        <v>80</v>
      </c>
      <c r="AW171" s="13" t="s">
        <v>34</v>
      </c>
      <c r="AX171" s="13" t="s">
        <v>73</v>
      </c>
      <c r="AY171" s="252" t="s">
        <v>244</v>
      </c>
    </row>
    <row r="172" s="14" customFormat="1">
      <c r="A172" s="14"/>
      <c r="B172" s="253"/>
      <c r="C172" s="254"/>
      <c r="D172" s="241" t="s">
        <v>284</v>
      </c>
      <c r="E172" s="255" t="s">
        <v>19</v>
      </c>
      <c r="F172" s="256" t="s">
        <v>5519</v>
      </c>
      <c r="G172" s="254"/>
      <c r="H172" s="257">
        <v>4.1230000000000002</v>
      </c>
      <c r="I172" s="258"/>
      <c r="J172" s="254"/>
      <c r="K172" s="254"/>
      <c r="L172" s="259"/>
      <c r="M172" s="260"/>
      <c r="N172" s="261"/>
      <c r="O172" s="261"/>
      <c r="P172" s="261"/>
      <c r="Q172" s="261"/>
      <c r="R172" s="261"/>
      <c r="S172" s="261"/>
      <c r="T172" s="262"/>
      <c r="U172" s="14"/>
      <c r="V172" s="14"/>
      <c r="W172" s="14"/>
      <c r="X172" s="14"/>
      <c r="Y172" s="14"/>
      <c r="Z172" s="14"/>
      <c r="AA172" s="14"/>
      <c r="AB172" s="14"/>
      <c r="AC172" s="14"/>
      <c r="AD172" s="14"/>
      <c r="AE172" s="14"/>
      <c r="AT172" s="263" t="s">
        <v>284</v>
      </c>
      <c r="AU172" s="263" t="s">
        <v>80</v>
      </c>
      <c r="AV172" s="14" t="s">
        <v>82</v>
      </c>
      <c r="AW172" s="14" t="s">
        <v>34</v>
      </c>
      <c r="AX172" s="14" t="s">
        <v>73</v>
      </c>
      <c r="AY172" s="263" t="s">
        <v>244</v>
      </c>
    </row>
    <row r="173" s="13" customFormat="1">
      <c r="A173" s="13"/>
      <c r="B173" s="243"/>
      <c r="C173" s="244"/>
      <c r="D173" s="241" t="s">
        <v>284</v>
      </c>
      <c r="E173" s="245" t="s">
        <v>19</v>
      </c>
      <c r="F173" s="246" t="s">
        <v>5520</v>
      </c>
      <c r="G173" s="244"/>
      <c r="H173" s="245" t="s">
        <v>19</v>
      </c>
      <c r="I173" s="247"/>
      <c r="J173" s="244"/>
      <c r="K173" s="244"/>
      <c r="L173" s="248"/>
      <c r="M173" s="249"/>
      <c r="N173" s="250"/>
      <c r="O173" s="250"/>
      <c r="P173" s="250"/>
      <c r="Q173" s="250"/>
      <c r="R173" s="250"/>
      <c r="S173" s="250"/>
      <c r="T173" s="251"/>
      <c r="U173" s="13"/>
      <c r="V173" s="13"/>
      <c r="W173" s="13"/>
      <c r="X173" s="13"/>
      <c r="Y173" s="13"/>
      <c r="Z173" s="13"/>
      <c r="AA173" s="13"/>
      <c r="AB173" s="13"/>
      <c r="AC173" s="13"/>
      <c r="AD173" s="13"/>
      <c r="AE173" s="13"/>
      <c r="AT173" s="252" t="s">
        <v>284</v>
      </c>
      <c r="AU173" s="252" t="s">
        <v>80</v>
      </c>
      <c r="AV173" s="13" t="s">
        <v>80</v>
      </c>
      <c r="AW173" s="13" t="s">
        <v>34</v>
      </c>
      <c r="AX173" s="13" t="s">
        <v>73</v>
      </c>
      <c r="AY173" s="252" t="s">
        <v>244</v>
      </c>
    </row>
    <row r="174" s="14" customFormat="1">
      <c r="A174" s="14"/>
      <c r="B174" s="253"/>
      <c r="C174" s="254"/>
      <c r="D174" s="241" t="s">
        <v>284</v>
      </c>
      <c r="E174" s="255" t="s">
        <v>19</v>
      </c>
      <c r="F174" s="256" t="s">
        <v>5521</v>
      </c>
      <c r="G174" s="254"/>
      <c r="H174" s="257">
        <v>0.029999999999999999</v>
      </c>
      <c r="I174" s="258"/>
      <c r="J174" s="254"/>
      <c r="K174" s="254"/>
      <c r="L174" s="259"/>
      <c r="M174" s="260"/>
      <c r="N174" s="261"/>
      <c r="O174" s="261"/>
      <c r="P174" s="261"/>
      <c r="Q174" s="261"/>
      <c r="R174" s="261"/>
      <c r="S174" s="261"/>
      <c r="T174" s="262"/>
      <c r="U174" s="14"/>
      <c r="V174" s="14"/>
      <c r="W174" s="14"/>
      <c r="X174" s="14"/>
      <c r="Y174" s="14"/>
      <c r="Z174" s="14"/>
      <c r="AA174" s="14"/>
      <c r="AB174" s="14"/>
      <c r="AC174" s="14"/>
      <c r="AD174" s="14"/>
      <c r="AE174" s="14"/>
      <c r="AT174" s="263" t="s">
        <v>284</v>
      </c>
      <c r="AU174" s="263" t="s">
        <v>80</v>
      </c>
      <c r="AV174" s="14" t="s">
        <v>82</v>
      </c>
      <c r="AW174" s="14" t="s">
        <v>34</v>
      </c>
      <c r="AX174" s="14" t="s">
        <v>73</v>
      </c>
      <c r="AY174" s="263" t="s">
        <v>244</v>
      </c>
    </row>
    <row r="175" s="13" customFormat="1">
      <c r="A175" s="13"/>
      <c r="B175" s="243"/>
      <c r="C175" s="244"/>
      <c r="D175" s="241" t="s">
        <v>284</v>
      </c>
      <c r="E175" s="245" t="s">
        <v>19</v>
      </c>
      <c r="F175" s="246" t="s">
        <v>5522</v>
      </c>
      <c r="G175" s="244"/>
      <c r="H175" s="245" t="s">
        <v>19</v>
      </c>
      <c r="I175" s="247"/>
      <c r="J175" s="244"/>
      <c r="K175" s="244"/>
      <c r="L175" s="248"/>
      <c r="M175" s="249"/>
      <c r="N175" s="250"/>
      <c r="O175" s="250"/>
      <c r="P175" s="250"/>
      <c r="Q175" s="250"/>
      <c r="R175" s="250"/>
      <c r="S175" s="250"/>
      <c r="T175" s="251"/>
      <c r="U175" s="13"/>
      <c r="V175" s="13"/>
      <c r="W175" s="13"/>
      <c r="X175" s="13"/>
      <c r="Y175" s="13"/>
      <c r="Z175" s="13"/>
      <c r="AA175" s="13"/>
      <c r="AB175" s="13"/>
      <c r="AC175" s="13"/>
      <c r="AD175" s="13"/>
      <c r="AE175" s="13"/>
      <c r="AT175" s="252" t="s">
        <v>284</v>
      </c>
      <c r="AU175" s="252" t="s">
        <v>80</v>
      </c>
      <c r="AV175" s="13" t="s">
        <v>80</v>
      </c>
      <c r="AW175" s="13" t="s">
        <v>34</v>
      </c>
      <c r="AX175" s="13" t="s">
        <v>73</v>
      </c>
      <c r="AY175" s="252" t="s">
        <v>244</v>
      </c>
    </row>
    <row r="176" s="14" customFormat="1">
      <c r="A176" s="14"/>
      <c r="B176" s="253"/>
      <c r="C176" s="254"/>
      <c r="D176" s="241" t="s">
        <v>284</v>
      </c>
      <c r="E176" s="255" t="s">
        <v>19</v>
      </c>
      <c r="F176" s="256" t="s">
        <v>5523</v>
      </c>
      <c r="G176" s="254"/>
      <c r="H176" s="257">
        <v>1.847</v>
      </c>
      <c r="I176" s="258"/>
      <c r="J176" s="254"/>
      <c r="K176" s="254"/>
      <c r="L176" s="259"/>
      <c r="M176" s="260"/>
      <c r="N176" s="261"/>
      <c r="O176" s="261"/>
      <c r="P176" s="261"/>
      <c r="Q176" s="261"/>
      <c r="R176" s="261"/>
      <c r="S176" s="261"/>
      <c r="T176" s="262"/>
      <c r="U176" s="14"/>
      <c r="V176" s="14"/>
      <c r="W176" s="14"/>
      <c r="X176" s="14"/>
      <c r="Y176" s="14"/>
      <c r="Z176" s="14"/>
      <c r="AA176" s="14"/>
      <c r="AB176" s="14"/>
      <c r="AC176" s="14"/>
      <c r="AD176" s="14"/>
      <c r="AE176" s="14"/>
      <c r="AT176" s="263" t="s">
        <v>284</v>
      </c>
      <c r="AU176" s="263" t="s">
        <v>80</v>
      </c>
      <c r="AV176" s="14" t="s">
        <v>82</v>
      </c>
      <c r="AW176" s="14" t="s">
        <v>34</v>
      </c>
      <c r="AX176" s="14" t="s">
        <v>73</v>
      </c>
      <c r="AY176" s="263" t="s">
        <v>244</v>
      </c>
    </row>
    <row r="177" s="15" customFormat="1">
      <c r="A177" s="15"/>
      <c r="B177" s="264"/>
      <c r="C177" s="265"/>
      <c r="D177" s="241" t="s">
        <v>284</v>
      </c>
      <c r="E177" s="266" t="s">
        <v>19</v>
      </c>
      <c r="F177" s="267" t="s">
        <v>287</v>
      </c>
      <c r="G177" s="265"/>
      <c r="H177" s="268">
        <v>9.8699999999999992</v>
      </c>
      <c r="I177" s="269"/>
      <c r="J177" s="265"/>
      <c r="K177" s="265"/>
      <c r="L177" s="270"/>
      <c r="M177" s="271"/>
      <c r="N177" s="272"/>
      <c r="O177" s="272"/>
      <c r="P177" s="272"/>
      <c r="Q177" s="272"/>
      <c r="R177" s="272"/>
      <c r="S177" s="272"/>
      <c r="T177" s="273"/>
      <c r="U177" s="15"/>
      <c r="V177" s="15"/>
      <c r="W177" s="15"/>
      <c r="X177" s="15"/>
      <c r="Y177" s="15"/>
      <c r="Z177" s="15"/>
      <c r="AA177" s="15"/>
      <c r="AB177" s="15"/>
      <c r="AC177" s="15"/>
      <c r="AD177" s="15"/>
      <c r="AE177" s="15"/>
      <c r="AT177" s="274" t="s">
        <v>284</v>
      </c>
      <c r="AU177" s="274" t="s">
        <v>80</v>
      </c>
      <c r="AV177" s="15" t="s">
        <v>264</v>
      </c>
      <c r="AW177" s="15" t="s">
        <v>34</v>
      </c>
      <c r="AX177" s="15" t="s">
        <v>80</v>
      </c>
      <c r="AY177" s="274" t="s">
        <v>244</v>
      </c>
    </row>
    <row r="178" s="2" customFormat="1" ht="24.15" customHeight="1">
      <c r="A178" s="39"/>
      <c r="B178" s="40"/>
      <c r="C178" s="213" t="s">
        <v>288</v>
      </c>
      <c r="D178" s="213" t="s">
        <v>247</v>
      </c>
      <c r="E178" s="214" t="s">
        <v>2067</v>
      </c>
      <c r="F178" s="215" t="s">
        <v>2068</v>
      </c>
      <c r="G178" s="216" t="s">
        <v>730</v>
      </c>
      <c r="H178" s="217">
        <v>33</v>
      </c>
      <c r="I178" s="218"/>
      <c r="J178" s="219">
        <f>ROUND(I178*H178,2)</f>
        <v>0</v>
      </c>
      <c r="K178" s="215" t="s">
        <v>359</v>
      </c>
      <c r="L178" s="45"/>
      <c r="M178" s="220" t="s">
        <v>19</v>
      </c>
      <c r="N178" s="221" t="s">
        <v>44</v>
      </c>
      <c r="O178" s="85"/>
      <c r="P178" s="222">
        <f>O178*H178</f>
        <v>0</v>
      </c>
      <c r="Q178" s="222">
        <v>0</v>
      </c>
      <c r="R178" s="222">
        <f>Q178*H178</f>
        <v>0</v>
      </c>
      <c r="S178" s="222">
        <v>0</v>
      </c>
      <c r="T178" s="223">
        <f>S178*H178</f>
        <v>0</v>
      </c>
      <c r="U178" s="39"/>
      <c r="V178" s="39"/>
      <c r="W178" s="39"/>
      <c r="X178" s="39"/>
      <c r="Y178" s="39"/>
      <c r="Z178" s="39"/>
      <c r="AA178" s="39"/>
      <c r="AB178" s="39"/>
      <c r="AC178" s="39"/>
      <c r="AD178" s="39"/>
      <c r="AE178" s="39"/>
      <c r="AR178" s="224" t="s">
        <v>1925</v>
      </c>
      <c r="AT178" s="224" t="s">
        <v>247</v>
      </c>
      <c r="AU178" s="224" t="s">
        <v>80</v>
      </c>
      <c r="AY178" s="18" t="s">
        <v>244</v>
      </c>
      <c r="BE178" s="225">
        <f>IF(N178="základní",J178,0)</f>
        <v>0</v>
      </c>
      <c r="BF178" s="225">
        <f>IF(N178="snížená",J178,0)</f>
        <v>0</v>
      </c>
      <c r="BG178" s="225">
        <f>IF(N178="zákl. přenesená",J178,0)</f>
        <v>0</v>
      </c>
      <c r="BH178" s="225">
        <f>IF(N178="sníž. přenesená",J178,0)</f>
        <v>0</v>
      </c>
      <c r="BI178" s="225">
        <f>IF(N178="nulová",J178,0)</f>
        <v>0</v>
      </c>
      <c r="BJ178" s="18" t="s">
        <v>80</v>
      </c>
      <c r="BK178" s="225">
        <f>ROUND(I178*H178,2)</f>
        <v>0</v>
      </c>
      <c r="BL178" s="18" t="s">
        <v>1925</v>
      </c>
      <c r="BM178" s="224" t="s">
        <v>5528</v>
      </c>
    </row>
    <row r="179" s="13" customFormat="1">
      <c r="A179" s="13"/>
      <c r="B179" s="243"/>
      <c r="C179" s="244"/>
      <c r="D179" s="241" t="s">
        <v>284</v>
      </c>
      <c r="E179" s="245" t="s">
        <v>19</v>
      </c>
      <c r="F179" s="246" t="s">
        <v>5529</v>
      </c>
      <c r="G179" s="244"/>
      <c r="H179" s="245" t="s">
        <v>19</v>
      </c>
      <c r="I179" s="247"/>
      <c r="J179" s="244"/>
      <c r="K179" s="244"/>
      <c r="L179" s="248"/>
      <c r="M179" s="249"/>
      <c r="N179" s="250"/>
      <c r="O179" s="250"/>
      <c r="P179" s="250"/>
      <c r="Q179" s="250"/>
      <c r="R179" s="250"/>
      <c r="S179" s="250"/>
      <c r="T179" s="251"/>
      <c r="U179" s="13"/>
      <c r="V179" s="13"/>
      <c r="W179" s="13"/>
      <c r="X179" s="13"/>
      <c r="Y179" s="13"/>
      <c r="Z179" s="13"/>
      <c r="AA179" s="13"/>
      <c r="AB179" s="13"/>
      <c r="AC179" s="13"/>
      <c r="AD179" s="13"/>
      <c r="AE179" s="13"/>
      <c r="AT179" s="252" t="s">
        <v>284</v>
      </c>
      <c r="AU179" s="252" t="s">
        <v>80</v>
      </c>
      <c r="AV179" s="13" t="s">
        <v>80</v>
      </c>
      <c r="AW179" s="13" t="s">
        <v>34</v>
      </c>
      <c r="AX179" s="13" t="s">
        <v>73</v>
      </c>
      <c r="AY179" s="252" t="s">
        <v>244</v>
      </c>
    </row>
    <row r="180" s="14" customFormat="1">
      <c r="A180" s="14"/>
      <c r="B180" s="253"/>
      <c r="C180" s="254"/>
      <c r="D180" s="241" t="s">
        <v>284</v>
      </c>
      <c r="E180" s="255" t="s">
        <v>19</v>
      </c>
      <c r="F180" s="256" t="s">
        <v>478</v>
      </c>
      <c r="G180" s="254"/>
      <c r="H180" s="257">
        <v>33</v>
      </c>
      <c r="I180" s="258"/>
      <c r="J180" s="254"/>
      <c r="K180" s="254"/>
      <c r="L180" s="259"/>
      <c r="M180" s="260"/>
      <c r="N180" s="261"/>
      <c r="O180" s="261"/>
      <c r="P180" s="261"/>
      <c r="Q180" s="261"/>
      <c r="R180" s="261"/>
      <c r="S180" s="261"/>
      <c r="T180" s="262"/>
      <c r="U180" s="14"/>
      <c r="V180" s="14"/>
      <c r="W180" s="14"/>
      <c r="X180" s="14"/>
      <c r="Y180" s="14"/>
      <c r="Z180" s="14"/>
      <c r="AA180" s="14"/>
      <c r="AB180" s="14"/>
      <c r="AC180" s="14"/>
      <c r="AD180" s="14"/>
      <c r="AE180" s="14"/>
      <c r="AT180" s="263" t="s">
        <v>284</v>
      </c>
      <c r="AU180" s="263" t="s">
        <v>80</v>
      </c>
      <c r="AV180" s="14" t="s">
        <v>82</v>
      </c>
      <c r="AW180" s="14" t="s">
        <v>34</v>
      </c>
      <c r="AX180" s="14" t="s">
        <v>80</v>
      </c>
      <c r="AY180" s="263" t="s">
        <v>244</v>
      </c>
    </row>
    <row r="181" s="2" customFormat="1" ht="49.05" customHeight="1">
      <c r="A181" s="39"/>
      <c r="B181" s="40"/>
      <c r="C181" s="213" t="s">
        <v>263</v>
      </c>
      <c r="D181" s="213" t="s">
        <v>247</v>
      </c>
      <c r="E181" s="214" t="s">
        <v>3921</v>
      </c>
      <c r="F181" s="215" t="s">
        <v>3922</v>
      </c>
      <c r="G181" s="216" t="s">
        <v>730</v>
      </c>
      <c r="H181" s="217">
        <v>122.85299999999999</v>
      </c>
      <c r="I181" s="218"/>
      <c r="J181" s="219">
        <f>ROUND(I181*H181,2)</f>
        <v>0</v>
      </c>
      <c r="K181" s="215" t="s">
        <v>359</v>
      </c>
      <c r="L181" s="45"/>
      <c r="M181" s="220" t="s">
        <v>19</v>
      </c>
      <c r="N181" s="221" t="s">
        <v>44</v>
      </c>
      <c r="O181" s="85"/>
      <c r="P181" s="222">
        <f>O181*H181</f>
        <v>0</v>
      </c>
      <c r="Q181" s="222">
        <v>0</v>
      </c>
      <c r="R181" s="222">
        <f>Q181*H181</f>
        <v>0</v>
      </c>
      <c r="S181" s="222">
        <v>0</v>
      </c>
      <c r="T181" s="223">
        <f>S181*H181</f>
        <v>0</v>
      </c>
      <c r="U181" s="39"/>
      <c r="V181" s="39"/>
      <c r="W181" s="39"/>
      <c r="X181" s="39"/>
      <c r="Y181" s="39"/>
      <c r="Z181" s="39"/>
      <c r="AA181" s="39"/>
      <c r="AB181" s="39"/>
      <c r="AC181" s="39"/>
      <c r="AD181" s="39"/>
      <c r="AE181" s="39"/>
      <c r="AR181" s="224" t="s">
        <v>1925</v>
      </c>
      <c r="AT181" s="224" t="s">
        <v>247</v>
      </c>
      <c r="AU181" s="224" t="s">
        <v>80</v>
      </c>
      <c r="AY181" s="18" t="s">
        <v>244</v>
      </c>
      <c r="BE181" s="225">
        <f>IF(N181="základní",J181,0)</f>
        <v>0</v>
      </c>
      <c r="BF181" s="225">
        <f>IF(N181="snížená",J181,0)</f>
        <v>0</v>
      </c>
      <c r="BG181" s="225">
        <f>IF(N181="zákl. přenesená",J181,0)</f>
        <v>0</v>
      </c>
      <c r="BH181" s="225">
        <f>IF(N181="sníž. přenesená",J181,0)</f>
        <v>0</v>
      </c>
      <c r="BI181" s="225">
        <f>IF(N181="nulová",J181,0)</f>
        <v>0</v>
      </c>
      <c r="BJ181" s="18" t="s">
        <v>80</v>
      </c>
      <c r="BK181" s="225">
        <f>ROUND(I181*H181,2)</f>
        <v>0</v>
      </c>
      <c r="BL181" s="18" t="s">
        <v>1925</v>
      </c>
      <c r="BM181" s="224" t="s">
        <v>5530</v>
      </c>
    </row>
    <row r="182" s="13" customFormat="1">
      <c r="A182" s="13"/>
      <c r="B182" s="243"/>
      <c r="C182" s="244"/>
      <c r="D182" s="241" t="s">
        <v>284</v>
      </c>
      <c r="E182" s="245" t="s">
        <v>19</v>
      </c>
      <c r="F182" s="246" t="s">
        <v>5484</v>
      </c>
      <c r="G182" s="244"/>
      <c r="H182" s="245" t="s">
        <v>19</v>
      </c>
      <c r="I182" s="247"/>
      <c r="J182" s="244"/>
      <c r="K182" s="244"/>
      <c r="L182" s="248"/>
      <c r="M182" s="249"/>
      <c r="N182" s="250"/>
      <c r="O182" s="250"/>
      <c r="P182" s="250"/>
      <c r="Q182" s="250"/>
      <c r="R182" s="250"/>
      <c r="S182" s="250"/>
      <c r="T182" s="251"/>
      <c r="U182" s="13"/>
      <c r="V182" s="13"/>
      <c r="W182" s="13"/>
      <c r="X182" s="13"/>
      <c r="Y182" s="13"/>
      <c r="Z182" s="13"/>
      <c r="AA182" s="13"/>
      <c r="AB182" s="13"/>
      <c r="AC182" s="13"/>
      <c r="AD182" s="13"/>
      <c r="AE182" s="13"/>
      <c r="AT182" s="252" t="s">
        <v>284</v>
      </c>
      <c r="AU182" s="252" t="s">
        <v>80</v>
      </c>
      <c r="AV182" s="13" t="s">
        <v>80</v>
      </c>
      <c r="AW182" s="13" t="s">
        <v>34</v>
      </c>
      <c r="AX182" s="13" t="s">
        <v>73</v>
      </c>
      <c r="AY182" s="252" t="s">
        <v>244</v>
      </c>
    </row>
    <row r="183" s="13" customFormat="1">
      <c r="A183" s="13"/>
      <c r="B183" s="243"/>
      <c r="C183" s="244"/>
      <c r="D183" s="241" t="s">
        <v>284</v>
      </c>
      <c r="E183" s="245" t="s">
        <v>19</v>
      </c>
      <c r="F183" s="246" t="s">
        <v>5485</v>
      </c>
      <c r="G183" s="244"/>
      <c r="H183" s="245" t="s">
        <v>19</v>
      </c>
      <c r="I183" s="247"/>
      <c r="J183" s="244"/>
      <c r="K183" s="244"/>
      <c r="L183" s="248"/>
      <c r="M183" s="249"/>
      <c r="N183" s="250"/>
      <c r="O183" s="250"/>
      <c r="P183" s="250"/>
      <c r="Q183" s="250"/>
      <c r="R183" s="250"/>
      <c r="S183" s="250"/>
      <c r="T183" s="251"/>
      <c r="U183" s="13"/>
      <c r="V183" s="13"/>
      <c r="W183" s="13"/>
      <c r="X183" s="13"/>
      <c r="Y183" s="13"/>
      <c r="Z183" s="13"/>
      <c r="AA183" s="13"/>
      <c r="AB183" s="13"/>
      <c r="AC183" s="13"/>
      <c r="AD183" s="13"/>
      <c r="AE183" s="13"/>
      <c r="AT183" s="252" t="s">
        <v>284</v>
      </c>
      <c r="AU183" s="252" t="s">
        <v>80</v>
      </c>
      <c r="AV183" s="13" t="s">
        <v>80</v>
      </c>
      <c r="AW183" s="13" t="s">
        <v>34</v>
      </c>
      <c r="AX183" s="13" t="s">
        <v>73</v>
      </c>
      <c r="AY183" s="252" t="s">
        <v>244</v>
      </c>
    </row>
    <row r="184" s="14" customFormat="1">
      <c r="A184" s="14"/>
      <c r="B184" s="253"/>
      <c r="C184" s="254"/>
      <c r="D184" s="241" t="s">
        <v>284</v>
      </c>
      <c r="E184" s="255" t="s">
        <v>19</v>
      </c>
      <c r="F184" s="256" t="s">
        <v>5486</v>
      </c>
      <c r="G184" s="254"/>
      <c r="H184" s="257">
        <v>0.02</v>
      </c>
      <c r="I184" s="258"/>
      <c r="J184" s="254"/>
      <c r="K184" s="254"/>
      <c r="L184" s="259"/>
      <c r="M184" s="260"/>
      <c r="N184" s="261"/>
      <c r="O184" s="261"/>
      <c r="P184" s="261"/>
      <c r="Q184" s="261"/>
      <c r="R184" s="261"/>
      <c r="S184" s="261"/>
      <c r="T184" s="262"/>
      <c r="U184" s="14"/>
      <c r="V184" s="14"/>
      <c r="W184" s="14"/>
      <c r="X184" s="14"/>
      <c r="Y184" s="14"/>
      <c r="Z184" s="14"/>
      <c r="AA184" s="14"/>
      <c r="AB184" s="14"/>
      <c r="AC184" s="14"/>
      <c r="AD184" s="14"/>
      <c r="AE184" s="14"/>
      <c r="AT184" s="263" t="s">
        <v>284</v>
      </c>
      <c r="AU184" s="263" t="s">
        <v>80</v>
      </c>
      <c r="AV184" s="14" t="s">
        <v>82</v>
      </c>
      <c r="AW184" s="14" t="s">
        <v>34</v>
      </c>
      <c r="AX184" s="14" t="s">
        <v>73</v>
      </c>
      <c r="AY184" s="263" t="s">
        <v>244</v>
      </c>
    </row>
    <row r="185" s="13" customFormat="1">
      <c r="A185" s="13"/>
      <c r="B185" s="243"/>
      <c r="C185" s="244"/>
      <c r="D185" s="241" t="s">
        <v>284</v>
      </c>
      <c r="E185" s="245" t="s">
        <v>19</v>
      </c>
      <c r="F185" s="246" t="s">
        <v>5487</v>
      </c>
      <c r="G185" s="244"/>
      <c r="H185" s="245" t="s">
        <v>19</v>
      </c>
      <c r="I185" s="247"/>
      <c r="J185" s="244"/>
      <c r="K185" s="244"/>
      <c r="L185" s="248"/>
      <c r="M185" s="249"/>
      <c r="N185" s="250"/>
      <c r="O185" s="250"/>
      <c r="P185" s="250"/>
      <c r="Q185" s="250"/>
      <c r="R185" s="250"/>
      <c r="S185" s="250"/>
      <c r="T185" s="251"/>
      <c r="U185" s="13"/>
      <c r="V185" s="13"/>
      <c r="W185" s="13"/>
      <c r="X185" s="13"/>
      <c r="Y185" s="13"/>
      <c r="Z185" s="13"/>
      <c r="AA185" s="13"/>
      <c r="AB185" s="13"/>
      <c r="AC185" s="13"/>
      <c r="AD185" s="13"/>
      <c r="AE185" s="13"/>
      <c r="AT185" s="252" t="s">
        <v>284</v>
      </c>
      <c r="AU185" s="252" t="s">
        <v>80</v>
      </c>
      <c r="AV185" s="13" t="s">
        <v>80</v>
      </c>
      <c r="AW185" s="13" t="s">
        <v>34</v>
      </c>
      <c r="AX185" s="13" t="s">
        <v>73</v>
      </c>
      <c r="AY185" s="252" t="s">
        <v>244</v>
      </c>
    </row>
    <row r="186" s="14" customFormat="1">
      <c r="A186" s="14"/>
      <c r="B186" s="253"/>
      <c r="C186" s="254"/>
      <c r="D186" s="241" t="s">
        <v>284</v>
      </c>
      <c r="E186" s="255" t="s">
        <v>19</v>
      </c>
      <c r="F186" s="256" t="s">
        <v>5488</v>
      </c>
      <c r="G186" s="254"/>
      <c r="H186" s="257">
        <v>0.012</v>
      </c>
      <c r="I186" s="258"/>
      <c r="J186" s="254"/>
      <c r="K186" s="254"/>
      <c r="L186" s="259"/>
      <c r="M186" s="260"/>
      <c r="N186" s="261"/>
      <c r="O186" s="261"/>
      <c r="P186" s="261"/>
      <c r="Q186" s="261"/>
      <c r="R186" s="261"/>
      <c r="S186" s="261"/>
      <c r="T186" s="262"/>
      <c r="U186" s="14"/>
      <c r="V186" s="14"/>
      <c r="W186" s="14"/>
      <c r="X186" s="14"/>
      <c r="Y186" s="14"/>
      <c r="Z186" s="14"/>
      <c r="AA186" s="14"/>
      <c r="AB186" s="14"/>
      <c r="AC186" s="14"/>
      <c r="AD186" s="14"/>
      <c r="AE186" s="14"/>
      <c r="AT186" s="263" t="s">
        <v>284</v>
      </c>
      <c r="AU186" s="263" t="s">
        <v>80</v>
      </c>
      <c r="AV186" s="14" t="s">
        <v>82</v>
      </c>
      <c r="AW186" s="14" t="s">
        <v>34</v>
      </c>
      <c r="AX186" s="14" t="s">
        <v>73</v>
      </c>
      <c r="AY186" s="263" t="s">
        <v>244</v>
      </c>
    </row>
    <row r="187" s="13" customFormat="1">
      <c r="A187" s="13"/>
      <c r="B187" s="243"/>
      <c r="C187" s="244"/>
      <c r="D187" s="241" t="s">
        <v>284</v>
      </c>
      <c r="E187" s="245" t="s">
        <v>19</v>
      </c>
      <c r="F187" s="246" t="s">
        <v>5489</v>
      </c>
      <c r="G187" s="244"/>
      <c r="H187" s="245" t="s">
        <v>19</v>
      </c>
      <c r="I187" s="247"/>
      <c r="J187" s="244"/>
      <c r="K187" s="244"/>
      <c r="L187" s="248"/>
      <c r="M187" s="249"/>
      <c r="N187" s="250"/>
      <c r="O187" s="250"/>
      <c r="P187" s="250"/>
      <c r="Q187" s="250"/>
      <c r="R187" s="250"/>
      <c r="S187" s="250"/>
      <c r="T187" s="251"/>
      <c r="U187" s="13"/>
      <c r="V187" s="13"/>
      <c r="W187" s="13"/>
      <c r="X187" s="13"/>
      <c r="Y187" s="13"/>
      <c r="Z187" s="13"/>
      <c r="AA187" s="13"/>
      <c r="AB187" s="13"/>
      <c r="AC187" s="13"/>
      <c r="AD187" s="13"/>
      <c r="AE187" s="13"/>
      <c r="AT187" s="252" t="s">
        <v>284</v>
      </c>
      <c r="AU187" s="252" t="s">
        <v>80</v>
      </c>
      <c r="AV187" s="13" t="s">
        <v>80</v>
      </c>
      <c r="AW187" s="13" t="s">
        <v>34</v>
      </c>
      <c r="AX187" s="13" t="s">
        <v>73</v>
      </c>
      <c r="AY187" s="252" t="s">
        <v>244</v>
      </c>
    </row>
    <row r="188" s="14" customFormat="1">
      <c r="A188" s="14"/>
      <c r="B188" s="253"/>
      <c r="C188" s="254"/>
      <c r="D188" s="241" t="s">
        <v>284</v>
      </c>
      <c r="E188" s="255" t="s">
        <v>19</v>
      </c>
      <c r="F188" s="256" t="s">
        <v>3902</v>
      </c>
      <c r="G188" s="254"/>
      <c r="H188" s="257">
        <v>0.10000000000000001</v>
      </c>
      <c r="I188" s="258"/>
      <c r="J188" s="254"/>
      <c r="K188" s="254"/>
      <c r="L188" s="259"/>
      <c r="M188" s="260"/>
      <c r="N188" s="261"/>
      <c r="O188" s="261"/>
      <c r="P188" s="261"/>
      <c r="Q188" s="261"/>
      <c r="R188" s="261"/>
      <c r="S188" s="261"/>
      <c r="T188" s="262"/>
      <c r="U188" s="14"/>
      <c r="V188" s="14"/>
      <c r="W188" s="14"/>
      <c r="X188" s="14"/>
      <c r="Y188" s="14"/>
      <c r="Z188" s="14"/>
      <c r="AA188" s="14"/>
      <c r="AB188" s="14"/>
      <c r="AC188" s="14"/>
      <c r="AD188" s="14"/>
      <c r="AE188" s="14"/>
      <c r="AT188" s="263" t="s">
        <v>284</v>
      </c>
      <c r="AU188" s="263" t="s">
        <v>80</v>
      </c>
      <c r="AV188" s="14" t="s">
        <v>82</v>
      </c>
      <c r="AW188" s="14" t="s">
        <v>34</v>
      </c>
      <c r="AX188" s="14" t="s">
        <v>73</v>
      </c>
      <c r="AY188" s="263" t="s">
        <v>244</v>
      </c>
    </row>
    <row r="189" s="13" customFormat="1">
      <c r="A189" s="13"/>
      <c r="B189" s="243"/>
      <c r="C189" s="244"/>
      <c r="D189" s="241" t="s">
        <v>284</v>
      </c>
      <c r="E189" s="245" t="s">
        <v>19</v>
      </c>
      <c r="F189" s="246" t="s">
        <v>5514</v>
      </c>
      <c r="G189" s="244"/>
      <c r="H189" s="245" t="s">
        <v>19</v>
      </c>
      <c r="I189" s="247"/>
      <c r="J189" s="244"/>
      <c r="K189" s="244"/>
      <c r="L189" s="248"/>
      <c r="M189" s="249"/>
      <c r="N189" s="250"/>
      <c r="O189" s="250"/>
      <c r="P189" s="250"/>
      <c r="Q189" s="250"/>
      <c r="R189" s="250"/>
      <c r="S189" s="250"/>
      <c r="T189" s="251"/>
      <c r="U189" s="13"/>
      <c r="V189" s="13"/>
      <c r="W189" s="13"/>
      <c r="X189" s="13"/>
      <c r="Y189" s="13"/>
      <c r="Z189" s="13"/>
      <c r="AA189" s="13"/>
      <c r="AB189" s="13"/>
      <c r="AC189" s="13"/>
      <c r="AD189" s="13"/>
      <c r="AE189" s="13"/>
      <c r="AT189" s="252" t="s">
        <v>284</v>
      </c>
      <c r="AU189" s="252" t="s">
        <v>80</v>
      </c>
      <c r="AV189" s="13" t="s">
        <v>80</v>
      </c>
      <c r="AW189" s="13" t="s">
        <v>34</v>
      </c>
      <c r="AX189" s="13" t="s">
        <v>73</v>
      </c>
      <c r="AY189" s="252" t="s">
        <v>244</v>
      </c>
    </row>
    <row r="190" s="14" customFormat="1">
      <c r="A190" s="14"/>
      <c r="B190" s="253"/>
      <c r="C190" s="254"/>
      <c r="D190" s="241" t="s">
        <v>284</v>
      </c>
      <c r="E190" s="255" t="s">
        <v>19</v>
      </c>
      <c r="F190" s="256" t="s">
        <v>5531</v>
      </c>
      <c r="G190" s="254"/>
      <c r="H190" s="257">
        <v>3.8700000000000001</v>
      </c>
      <c r="I190" s="258"/>
      <c r="J190" s="254"/>
      <c r="K190" s="254"/>
      <c r="L190" s="259"/>
      <c r="M190" s="260"/>
      <c r="N190" s="261"/>
      <c r="O190" s="261"/>
      <c r="P190" s="261"/>
      <c r="Q190" s="261"/>
      <c r="R190" s="261"/>
      <c r="S190" s="261"/>
      <c r="T190" s="262"/>
      <c r="U190" s="14"/>
      <c r="V190" s="14"/>
      <c r="W190" s="14"/>
      <c r="X190" s="14"/>
      <c r="Y190" s="14"/>
      <c r="Z190" s="14"/>
      <c r="AA190" s="14"/>
      <c r="AB190" s="14"/>
      <c r="AC190" s="14"/>
      <c r="AD190" s="14"/>
      <c r="AE190" s="14"/>
      <c r="AT190" s="263" t="s">
        <v>284</v>
      </c>
      <c r="AU190" s="263" t="s">
        <v>80</v>
      </c>
      <c r="AV190" s="14" t="s">
        <v>82</v>
      </c>
      <c r="AW190" s="14" t="s">
        <v>34</v>
      </c>
      <c r="AX190" s="14" t="s">
        <v>73</v>
      </c>
      <c r="AY190" s="263" t="s">
        <v>244</v>
      </c>
    </row>
    <row r="191" s="13" customFormat="1">
      <c r="A191" s="13"/>
      <c r="B191" s="243"/>
      <c r="C191" s="244"/>
      <c r="D191" s="241" t="s">
        <v>284</v>
      </c>
      <c r="E191" s="245" t="s">
        <v>19</v>
      </c>
      <c r="F191" s="246" t="s">
        <v>5532</v>
      </c>
      <c r="G191" s="244"/>
      <c r="H191" s="245" t="s">
        <v>19</v>
      </c>
      <c r="I191" s="247"/>
      <c r="J191" s="244"/>
      <c r="K191" s="244"/>
      <c r="L191" s="248"/>
      <c r="M191" s="249"/>
      <c r="N191" s="250"/>
      <c r="O191" s="250"/>
      <c r="P191" s="250"/>
      <c r="Q191" s="250"/>
      <c r="R191" s="250"/>
      <c r="S191" s="250"/>
      <c r="T191" s="251"/>
      <c r="U191" s="13"/>
      <c r="V191" s="13"/>
      <c r="W191" s="13"/>
      <c r="X191" s="13"/>
      <c r="Y191" s="13"/>
      <c r="Z191" s="13"/>
      <c r="AA191" s="13"/>
      <c r="AB191" s="13"/>
      <c r="AC191" s="13"/>
      <c r="AD191" s="13"/>
      <c r="AE191" s="13"/>
      <c r="AT191" s="252" t="s">
        <v>284</v>
      </c>
      <c r="AU191" s="252" t="s">
        <v>80</v>
      </c>
      <c r="AV191" s="13" t="s">
        <v>80</v>
      </c>
      <c r="AW191" s="13" t="s">
        <v>34</v>
      </c>
      <c r="AX191" s="13" t="s">
        <v>73</v>
      </c>
      <c r="AY191" s="252" t="s">
        <v>244</v>
      </c>
    </row>
    <row r="192" s="14" customFormat="1">
      <c r="A192" s="14"/>
      <c r="B192" s="253"/>
      <c r="C192" s="254"/>
      <c r="D192" s="241" t="s">
        <v>284</v>
      </c>
      <c r="E192" s="255" t="s">
        <v>19</v>
      </c>
      <c r="F192" s="256" t="s">
        <v>5493</v>
      </c>
      <c r="G192" s="254"/>
      <c r="H192" s="257">
        <v>0.014999999999999999</v>
      </c>
      <c r="I192" s="258"/>
      <c r="J192" s="254"/>
      <c r="K192" s="254"/>
      <c r="L192" s="259"/>
      <c r="M192" s="260"/>
      <c r="N192" s="261"/>
      <c r="O192" s="261"/>
      <c r="P192" s="261"/>
      <c r="Q192" s="261"/>
      <c r="R192" s="261"/>
      <c r="S192" s="261"/>
      <c r="T192" s="262"/>
      <c r="U192" s="14"/>
      <c r="V192" s="14"/>
      <c r="W192" s="14"/>
      <c r="X192" s="14"/>
      <c r="Y192" s="14"/>
      <c r="Z192" s="14"/>
      <c r="AA192" s="14"/>
      <c r="AB192" s="14"/>
      <c r="AC192" s="14"/>
      <c r="AD192" s="14"/>
      <c r="AE192" s="14"/>
      <c r="AT192" s="263" t="s">
        <v>284</v>
      </c>
      <c r="AU192" s="263" t="s">
        <v>80</v>
      </c>
      <c r="AV192" s="14" t="s">
        <v>82</v>
      </c>
      <c r="AW192" s="14" t="s">
        <v>34</v>
      </c>
      <c r="AX192" s="14" t="s">
        <v>73</v>
      </c>
      <c r="AY192" s="263" t="s">
        <v>244</v>
      </c>
    </row>
    <row r="193" s="13" customFormat="1">
      <c r="A193" s="13"/>
      <c r="B193" s="243"/>
      <c r="C193" s="244"/>
      <c r="D193" s="241" t="s">
        <v>284</v>
      </c>
      <c r="E193" s="245" t="s">
        <v>19</v>
      </c>
      <c r="F193" s="246" t="s">
        <v>5492</v>
      </c>
      <c r="G193" s="244"/>
      <c r="H193" s="245" t="s">
        <v>19</v>
      </c>
      <c r="I193" s="247"/>
      <c r="J193" s="244"/>
      <c r="K193" s="244"/>
      <c r="L193" s="248"/>
      <c r="M193" s="249"/>
      <c r="N193" s="250"/>
      <c r="O193" s="250"/>
      <c r="P193" s="250"/>
      <c r="Q193" s="250"/>
      <c r="R193" s="250"/>
      <c r="S193" s="250"/>
      <c r="T193" s="251"/>
      <c r="U193" s="13"/>
      <c r="V193" s="13"/>
      <c r="W193" s="13"/>
      <c r="X193" s="13"/>
      <c r="Y193" s="13"/>
      <c r="Z193" s="13"/>
      <c r="AA193" s="13"/>
      <c r="AB193" s="13"/>
      <c r="AC193" s="13"/>
      <c r="AD193" s="13"/>
      <c r="AE193" s="13"/>
      <c r="AT193" s="252" t="s">
        <v>284</v>
      </c>
      <c r="AU193" s="252" t="s">
        <v>80</v>
      </c>
      <c r="AV193" s="13" t="s">
        <v>80</v>
      </c>
      <c r="AW193" s="13" t="s">
        <v>34</v>
      </c>
      <c r="AX193" s="13" t="s">
        <v>73</v>
      </c>
      <c r="AY193" s="252" t="s">
        <v>244</v>
      </c>
    </row>
    <row r="194" s="14" customFormat="1">
      <c r="A194" s="14"/>
      <c r="B194" s="253"/>
      <c r="C194" s="254"/>
      <c r="D194" s="241" t="s">
        <v>284</v>
      </c>
      <c r="E194" s="255" t="s">
        <v>19</v>
      </c>
      <c r="F194" s="256" t="s">
        <v>5493</v>
      </c>
      <c r="G194" s="254"/>
      <c r="H194" s="257">
        <v>0.014999999999999999</v>
      </c>
      <c r="I194" s="258"/>
      <c r="J194" s="254"/>
      <c r="K194" s="254"/>
      <c r="L194" s="259"/>
      <c r="M194" s="260"/>
      <c r="N194" s="261"/>
      <c r="O194" s="261"/>
      <c r="P194" s="261"/>
      <c r="Q194" s="261"/>
      <c r="R194" s="261"/>
      <c r="S194" s="261"/>
      <c r="T194" s="262"/>
      <c r="U194" s="14"/>
      <c r="V194" s="14"/>
      <c r="W194" s="14"/>
      <c r="X194" s="14"/>
      <c r="Y194" s="14"/>
      <c r="Z194" s="14"/>
      <c r="AA194" s="14"/>
      <c r="AB194" s="14"/>
      <c r="AC194" s="14"/>
      <c r="AD194" s="14"/>
      <c r="AE194" s="14"/>
      <c r="AT194" s="263" t="s">
        <v>284</v>
      </c>
      <c r="AU194" s="263" t="s">
        <v>80</v>
      </c>
      <c r="AV194" s="14" t="s">
        <v>82</v>
      </c>
      <c r="AW194" s="14" t="s">
        <v>34</v>
      </c>
      <c r="AX194" s="14" t="s">
        <v>73</v>
      </c>
      <c r="AY194" s="263" t="s">
        <v>244</v>
      </c>
    </row>
    <row r="195" s="13" customFormat="1">
      <c r="A195" s="13"/>
      <c r="B195" s="243"/>
      <c r="C195" s="244"/>
      <c r="D195" s="241" t="s">
        <v>284</v>
      </c>
      <c r="E195" s="245" t="s">
        <v>19</v>
      </c>
      <c r="F195" s="246" t="s">
        <v>5501</v>
      </c>
      <c r="G195" s="244"/>
      <c r="H195" s="245" t="s">
        <v>19</v>
      </c>
      <c r="I195" s="247"/>
      <c r="J195" s="244"/>
      <c r="K195" s="244"/>
      <c r="L195" s="248"/>
      <c r="M195" s="249"/>
      <c r="N195" s="250"/>
      <c r="O195" s="250"/>
      <c r="P195" s="250"/>
      <c r="Q195" s="250"/>
      <c r="R195" s="250"/>
      <c r="S195" s="250"/>
      <c r="T195" s="251"/>
      <c r="U195" s="13"/>
      <c r="V195" s="13"/>
      <c r="W195" s="13"/>
      <c r="X195" s="13"/>
      <c r="Y195" s="13"/>
      <c r="Z195" s="13"/>
      <c r="AA195" s="13"/>
      <c r="AB195" s="13"/>
      <c r="AC195" s="13"/>
      <c r="AD195" s="13"/>
      <c r="AE195" s="13"/>
      <c r="AT195" s="252" t="s">
        <v>284</v>
      </c>
      <c r="AU195" s="252" t="s">
        <v>80</v>
      </c>
      <c r="AV195" s="13" t="s">
        <v>80</v>
      </c>
      <c r="AW195" s="13" t="s">
        <v>34</v>
      </c>
      <c r="AX195" s="13" t="s">
        <v>73</v>
      </c>
      <c r="AY195" s="252" t="s">
        <v>244</v>
      </c>
    </row>
    <row r="196" s="14" customFormat="1">
      <c r="A196" s="14"/>
      <c r="B196" s="253"/>
      <c r="C196" s="254"/>
      <c r="D196" s="241" t="s">
        <v>284</v>
      </c>
      <c r="E196" s="255" t="s">
        <v>19</v>
      </c>
      <c r="F196" s="256" t="s">
        <v>5502</v>
      </c>
      <c r="G196" s="254"/>
      <c r="H196" s="257">
        <v>114.294</v>
      </c>
      <c r="I196" s="258"/>
      <c r="J196" s="254"/>
      <c r="K196" s="254"/>
      <c r="L196" s="259"/>
      <c r="M196" s="260"/>
      <c r="N196" s="261"/>
      <c r="O196" s="261"/>
      <c r="P196" s="261"/>
      <c r="Q196" s="261"/>
      <c r="R196" s="261"/>
      <c r="S196" s="261"/>
      <c r="T196" s="262"/>
      <c r="U196" s="14"/>
      <c r="V196" s="14"/>
      <c r="W196" s="14"/>
      <c r="X196" s="14"/>
      <c r="Y196" s="14"/>
      <c r="Z196" s="14"/>
      <c r="AA196" s="14"/>
      <c r="AB196" s="14"/>
      <c r="AC196" s="14"/>
      <c r="AD196" s="14"/>
      <c r="AE196" s="14"/>
      <c r="AT196" s="263" t="s">
        <v>284</v>
      </c>
      <c r="AU196" s="263" t="s">
        <v>80</v>
      </c>
      <c r="AV196" s="14" t="s">
        <v>82</v>
      </c>
      <c r="AW196" s="14" t="s">
        <v>34</v>
      </c>
      <c r="AX196" s="14" t="s">
        <v>73</v>
      </c>
      <c r="AY196" s="263" t="s">
        <v>244</v>
      </c>
    </row>
    <row r="197" s="13" customFormat="1">
      <c r="A197" s="13"/>
      <c r="B197" s="243"/>
      <c r="C197" s="244"/>
      <c r="D197" s="241" t="s">
        <v>284</v>
      </c>
      <c r="E197" s="245" t="s">
        <v>19</v>
      </c>
      <c r="F197" s="246" t="s">
        <v>5505</v>
      </c>
      <c r="G197" s="244"/>
      <c r="H197" s="245" t="s">
        <v>19</v>
      </c>
      <c r="I197" s="247"/>
      <c r="J197" s="244"/>
      <c r="K197" s="244"/>
      <c r="L197" s="248"/>
      <c r="M197" s="249"/>
      <c r="N197" s="250"/>
      <c r="O197" s="250"/>
      <c r="P197" s="250"/>
      <c r="Q197" s="250"/>
      <c r="R197" s="250"/>
      <c r="S197" s="250"/>
      <c r="T197" s="251"/>
      <c r="U197" s="13"/>
      <c r="V197" s="13"/>
      <c r="W197" s="13"/>
      <c r="X197" s="13"/>
      <c r="Y197" s="13"/>
      <c r="Z197" s="13"/>
      <c r="AA197" s="13"/>
      <c r="AB197" s="13"/>
      <c r="AC197" s="13"/>
      <c r="AD197" s="13"/>
      <c r="AE197" s="13"/>
      <c r="AT197" s="252" t="s">
        <v>284</v>
      </c>
      <c r="AU197" s="252" t="s">
        <v>80</v>
      </c>
      <c r="AV197" s="13" t="s">
        <v>80</v>
      </c>
      <c r="AW197" s="13" t="s">
        <v>34</v>
      </c>
      <c r="AX197" s="13" t="s">
        <v>73</v>
      </c>
      <c r="AY197" s="252" t="s">
        <v>244</v>
      </c>
    </row>
    <row r="198" s="14" customFormat="1">
      <c r="A198" s="14"/>
      <c r="B198" s="253"/>
      <c r="C198" s="254"/>
      <c r="D198" s="241" t="s">
        <v>284</v>
      </c>
      <c r="E198" s="255" t="s">
        <v>19</v>
      </c>
      <c r="F198" s="256" t="s">
        <v>5506</v>
      </c>
      <c r="G198" s="254"/>
      <c r="H198" s="257">
        <v>0.058999999999999997</v>
      </c>
      <c r="I198" s="258"/>
      <c r="J198" s="254"/>
      <c r="K198" s="254"/>
      <c r="L198" s="259"/>
      <c r="M198" s="260"/>
      <c r="N198" s="261"/>
      <c r="O198" s="261"/>
      <c r="P198" s="261"/>
      <c r="Q198" s="261"/>
      <c r="R198" s="261"/>
      <c r="S198" s="261"/>
      <c r="T198" s="262"/>
      <c r="U198" s="14"/>
      <c r="V198" s="14"/>
      <c r="W198" s="14"/>
      <c r="X198" s="14"/>
      <c r="Y198" s="14"/>
      <c r="Z198" s="14"/>
      <c r="AA198" s="14"/>
      <c r="AB198" s="14"/>
      <c r="AC198" s="14"/>
      <c r="AD198" s="14"/>
      <c r="AE198" s="14"/>
      <c r="AT198" s="263" t="s">
        <v>284</v>
      </c>
      <c r="AU198" s="263" t="s">
        <v>80</v>
      </c>
      <c r="AV198" s="14" t="s">
        <v>82</v>
      </c>
      <c r="AW198" s="14" t="s">
        <v>34</v>
      </c>
      <c r="AX198" s="14" t="s">
        <v>73</v>
      </c>
      <c r="AY198" s="263" t="s">
        <v>244</v>
      </c>
    </row>
    <row r="199" s="13" customFormat="1">
      <c r="A199" s="13"/>
      <c r="B199" s="243"/>
      <c r="C199" s="244"/>
      <c r="D199" s="241" t="s">
        <v>284</v>
      </c>
      <c r="E199" s="245" t="s">
        <v>19</v>
      </c>
      <c r="F199" s="246" t="s">
        <v>5522</v>
      </c>
      <c r="G199" s="244"/>
      <c r="H199" s="245" t="s">
        <v>19</v>
      </c>
      <c r="I199" s="247"/>
      <c r="J199" s="244"/>
      <c r="K199" s="244"/>
      <c r="L199" s="248"/>
      <c r="M199" s="249"/>
      <c r="N199" s="250"/>
      <c r="O199" s="250"/>
      <c r="P199" s="250"/>
      <c r="Q199" s="250"/>
      <c r="R199" s="250"/>
      <c r="S199" s="250"/>
      <c r="T199" s="251"/>
      <c r="U199" s="13"/>
      <c r="V199" s="13"/>
      <c r="W199" s="13"/>
      <c r="X199" s="13"/>
      <c r="Y199" s="13"/>
      <c r="Z199" s="13"/>
      <c r="AA199" s="13"/>
      <c r="AB199" s="13"/>
      <c r="AC199" s="13"/>
      <c r="AD199" s="13"/>
      <c r="AE199" s="13"/>
      <c r="AT199" s="252" t="s">
        <v>284</v>
      </c>
      <c r="AU199" s="252" t="s">
        <v>80</v>
      </c>
      <c r="AV199" s="13" t="s">
        <v>80</v>
      </c>
      <c r="AW199" s="13" t="s">
        <v>34</v>
      </c>
      <c r="AX199" s="13" t="s">
        <v>73</v>
      </c>
      <c r="AY199" s="252" t="s">
        <v>244</v>
      </c>
    </row>
    <row r="200" s="14" customFormat="1">
      <c r="A200" s="14"/>
      <c r="B200" s="253"/>
      <c r="C200" s="254"/>
      <c r="D200" s="241" t="s">
        <v>284</v>
      </c>
      <c r="E200" s="255" t="s">
        <v>19</v>
      </c>
      <c r="F200" s="256" t="s">
        <v>5523</v>
      </c>
      <c r="G200" s="254"/>
      <c r="H200" s="257">
        <v>1.847</v>
      </c>
      <c r="I200" s="258"/>
      <c r="J200" s="254"/>
      <c r="K200" s="254"/>
      <c r="L200" s="259"/>
      <c r="M200" s="260"/>
      <c r="N200" s="261"/>
      <c r="O200" s="261"/>
      <c r="P200" s="261"/>
      <c r="Q200" s="261"/>
      <c r="R200" s="261"/>
      <c r="S200" s="261"/>
      <c r="T200" s="262"/>
      <c r="U200" s="14"/>
      <c r="V200" s="14"/>
      <c r="W200" s="14"/>
      <c r="X200" s="14"/>
      <c r="Y200" s="14"/>
      <c r="Z200" s="14"/>
      <c r="AA200" s="14"/>
      <c r="AB200" s="14"/>
      <c r="AC200" s="14"/>
      <c r="AD200" s="14"/>
      <c r="AE200" s="14"/>
      <c r="AT200" s="263" t="s">
        <v>284</v>
      </c>
      <c r="AU200" s="263" t="s">
        <v>80</v>
      </c>
      <c r="AV200" s="14" t="s">
        <v>82</v>
      </c>
      <c r="AW200" s="14" t="s">
        <v>34</v>
      </c>
      <c r="AX200" s="14" t="s">
        <v>73</v>
      </c>
      <c r="AY200" s="263" t="s">
        <v>244</v>
      </c>
    </row>
    <row r="201" s="13" customFormat="1">
      <c r="A201" s="13"/>
      <c r="B201" s="243"/>
      <c r="C201" s="244"/>
      <c r="D201" s="241" t="s">
        <v>284</v>
      </c>
      <c r="E201" s="245" t="s">
        <v>19</v>
      </c>
      <c r="F201" s="246" t="s">
        <v>5509</v>
      </c>
      <c r="G201" s="244"/>
      <c r="H201" s="245" t="s">
        <v>19</v>
      </c>
      <c r="I201" s="247"/>
      <c r="J201" s="244"/>
      <c r="K201" s="244"/>
      <c r="L201" s="248"/>
      <c r="M201" s="249"/>
      <c r="N201" s="250"/>
      <c r="O201" s="250"/>
      <c r="P201" s="250"/>
      <c r="Q201" s="250"/>
      <c r="R201" s="250"/>
      <c r="S201" s="250"/>
      <c r="T201" s="251"/>
      <c r="U201" s="13"/>
      <c r="V201" s="13"/>
      <c r="W201" s="13"/>
      <c r="X201" s="13"/>
      <c r="Y201" s="13"/>
      <c r="Z201" s="13"/>
      <c r="AA201" s="13"/>
      <c r="AB201" s="13"/>
      <c r="AC201" s="13"/>
      <c r="AD201" s="13"/>
      <c r="AE201" s="13"/>
      <c r="AT201" s="252" t="s">
        <v>284</v>
      </c>
      <c r="AU201" s="252" t="s">
        <v>80</v>
      </c>
      <c r="AV201" s="13" t="s">
        <v>80</v>
      </c>
      <c r="AW201" s="13" t="s">
        <v>34</v>
      </c>
      <c r="AX201" s="13" t="s">
        <v>73</v>
      </c>
      <c r="AY201" s="252" t="s">
        <v>244</v>
      </c>
    </row>
    <row r="202" s="14" customFormat="1">
      <c r="A202" s="14"/>
      <c r="B202" s="253"/>
      <c r="C202" s="254"/>
      <c r="D202" s="241" t="s">
        <v>284</v>
      </c>
      <c r="E202" s="255" t="s">
        <v>19</v>
      </c>
      <c r="F202" s="256" t="s">
        <v>5510</v>
      </c>
      <c r="G202" s="254"/>
      <c r="H202" s="257">
        <v>2.621</v>
      </c>
      <c r="I202" s="258"/>
      <c r="J202" s="254"/>
      <c r="K202" s="254"/>
      <c r="L202" s="259"/>
      <c r="M202" s="260"/>
      <c r="N202" s="261"/>
      <c r="O202" s="261"/>
      <c r="P202" s="261"/>
      <c r="Q202" s="261"/>
      <c r="R202" s="261"/>
      <c r="S202" s="261"/>
      <c r="T202" s="262"/>
      <c r="U202" s="14"/>
      <c r="V202" s="14"/>
      <c r="W202" s="14"/>
      <c r="X202" s="14"/>
      <c r="Y202" s="14"/>
      <c r="Z202" s="14"/>
      <c r="AA202" s="14"/>
      <c r="AB202" s="14"/>
      <c r="AC202" s="14"/>
      <c r="AD202" s="14"/>
      <c r="AE202" s="14"/>
      <c r="AT202" s="263" t="s">
        <v>284</v>
      </c>
      <c r="AU202" s="263" t="s">
        <v>80</v>
      </c>
      <c r="AV202" s="14" t="s">
        <v>82</v>
      </c>
      <c r="AW202" s="14" t="s">
        <v>34</v>
      </c>
      <c r="AX202" s="14" t="s">
        <v>73</v>
      </c>
      <c r="AY202" s="263" t="s">
        <v>244</v>
      </c>
    </row>
    <row r="203" s="15" customFormat="1">
      <c r="A203" s="15"/>
      <c r="B203" s="264"/>
      <c r="C203" s="265"/>
      <c r="D203" s="241" t="s">
        <v>284</v>
      </c>
      <c r="E203" s="266" t="s">
        <v>19</v>
      </c>
      <c r="F203" s="267" t="s">
        <v>287</v>
      </c>
      <c r="G203" s="265"/>
      <c r="H203" s="268">
        <v>122.85299999999999</v>
      </c>
      <c r="I203" s="269"/>
      <c r="J203" s="265"/>
      <c r="K203" s="265"/>
      <c r="L203" s="270"/>
      <c r="M203" s="271"/>
      <c r="N203" s="272"/>
      <c r="O203" s="272"/>
      <c r="P203" s="272"/>
      <c r="Q203" s="272"/>
      <c r="R203" s="272"/>
      <c r="S203" s="272"/>
      <c r="T203" s="273"/>
      <c r="U203" s="15"/>
      <c r="V203" s="15"/>
      <c r="W203" s="15"/>
      <c r="X203" s="15"/>
      <c r="Y203" s="15"/>
      <c r="Z203" s="15"/>
      <c r="AA203" s="15"/>
      <c r="AB203" s="15"/>
      <c r="AC203" s="15"/>
      <c r="AD203" s="15"/>
      <c r="AE203" s="15"/>
      <c r="AT203" s="274" t="s">
        <v>284</v>
      </c>
      <c r="AU203" s="274" t="s">
        <v>80</v>
      </c>
      <c r="AV203" s="15" t="s">
        <v>264</v>
      </c>
      <c r="AW203" s="15" t="s">
        <v>34</v>
      </c>
      <c r="AX203" s="15" t="s">
        <v>80</v>
      </c>
      <c r="AY203" s="274" t="s">
        <v>244</v>
      </c>
    </row>
    <row r="204" s="2" customFormat="1" ht="49.05" customHeight="1">
      <c r="A204" s="39"/>
      <c r="B204" s="40"/>
      <c r="C204" s="213" t="s">
        <v>302</v>
      </c>
      <c r="D204" s="213" t="s">
        <v>247</v>
      </c>
      <c r="E204" s="214" t="s">
        <v>5533</v>
      </c>
      <c r="F204" s="215" t="s">
        <v>5534</v>
      </c>
      <c r="G204" s="216" t="s">
        <v>730</v>
      </c>
      <c r="H204" s="217">
        <v>0.002</v>
      </c>
      <c r="I204" s="218"/>
      <c r="J204" s="219">
        <f>ROUND(I204*H204,2)</f>
        <v>0</v>
      </c>
      <c r="K204" s="215" t="s">
        <v>359</v>
      </c>
      <c r="L204" s="45"/>
      <c r="M204" s="220" t="s">
        <v>19</v>
      </c>
      <c r="N204" s="221" t="s">
        <v>44</v>
      </c>
      <c r="O204" s="85"/>
      <c r="P204" s="222">
        <f>O204*H204</f>
        <v>0</v>
      </c>
      <c r="Q204" s="222">
        <v>0</v>
      </c>
      <c r="R204" s="222">
        <f>Q204*H204</f>
        <v>0</v>
      </c>
      <c r="S204" s="222">
        <v>0</v>
      </c>
      <c r="T204" s="223">
        <f>S204*H204</f>
        <v>0</v>
      </c>
      <c r="U204" s="39"/>
      <c r="V204" s="39"/>
      <c r="W204" s="39"/>
      <c r="X204" s="39"/>
      <c r="Y204" s="39"/>
      <c r="Z204" s="39"/>
      <c r="AA204" s="39"/>
      <c r="AB204" s="39"/>
      <c r="AC204" s="39"/>
      <c r="AD204" s="39"/>
      <c r="AE204" s="39"/>
      <c r="AR204" s="224" t="s">
        <v>1925</v>
      </c>
      <c r="AT204" s="224" t="s">
        <v>247</v>
      </c>
      <c r="AU204" s="224" t="s">
        <v>80</v>
      </c>
      <c r="AY204" s="18" t="s">
        <v>244</v>
      </c>
      <c r="BE204" s="225">
        <f>IF(N204="základní",J204,0)</f>
        <v>0</v>
      </c>
      <c r="BF204" s="225">
        <f>IF(N204="snížená",J204,0)</f>
        <v>0</v>
      </c>
      <c r="BG204" s="225">
        <f>IF(N204="zákl. přenesená",J204,0)</f>
        <v>0</v>
      </c>
      <c r="BH204" s="225">
        <f>IF(N204="sníž. přenesená",J204,0)</f>
        <v>0</v>
      </c>
      <c r="BI204" s="225">
        <f>IF(N204="nulová",J204,0)</f>
        <v>0</v>
      </c>
      <c r="BJ204" s="18" t="s">
        <v>80</v>
      </c>
      <c r="BK204" s="225">
        <f>ROUND(I204*H204,2)</f>
        <v>0</v>
      </c>
      <c r="BL204" s="18" t="s">
        <v>1925</v>
      </c>
      <c r="BM204" s="224" t="s">
        <v>5535</v>
      </c>
    </row>
    <row r="205" s="13" customFormat="1">
      <c r="A205" s="13"/>
      <c r="B205" s="243"/>
      <c r="C205" s="244"/>
      <c r="D205" s="241" t="s">
        <v>284</v>
      </c>
      <c r="E205" s="245" t="s">
        <v>19</v>
      </c>
      <c r="F205" s="246" t="s">
        <v>5484</v>
      </c>
      <c r="G205" s="244"/>
      <c r="H205" s="245" t="s">
        <v>19</v>
      </c>
      <c r="I205" s="247"/>
      <c r="J205" s="244"/>
      <c r="K205" s="244"/>
      <c r="L205" s="248"/>
      <c r="M205" s="249"/>
      <c r="N205" s="250"/>
      <c r="O205" s="250"/>
      <c r="P205" s="250"/>
      <c r="Q205" s="250"/>
      <c r="R205" s="250"/>
      <c r="S205" s="250"/>
      <c r="T205" s="251"/>
      <c r="U205" s="13"/>
      <c r="V205" s="13"/>
      <c r="W205" s="13"/>
      <c r="X205" s="13"/>
      <c r="Y205" s="13"/>
      <c r="Z205" s="13"/>
      <c r="AA205" s="13"/>
      <c r="AB205" s="13"/>
      <c r="AC205" s="13"/>
      <c r="AD205" s="13"/>
      <c r="AE205" s="13"/>
      <c r="AT205" s="252" t="s">
        <v>284</v>
      </c>
      <c r="AU205" s="252" t="s">
        <v>80</v>
      </c>
      <c r="AV205" s="13" t="s">
        <v>80</v>
      </c>
      <c r="AW205" s="13" t="s">
        <v>34</v>
      </c>
      <c r="AX205" s="13" t="s">
        <v>73</v>
      </c>
      <c r="AY205" s="252" t="s">
        <v>244</v>
      </c>
    </row>
    <row r="206" s="13" customFormat="1">
      <c r="A206" s="13"/>
      <c r="B206" s="243"/>
      <c r="C206" s="244"/>
      <c r="D206" s="241" t="s">
        <v>284</v>
      </c>
      <c r="E206" s="245" t="s">
        <v>19</v>
      </c>
      <c r="F206" s="246" t="s">
        <v>5536</v>
      </c>
      <c r="G206" s="244"/>
      <c r="H206" s="245" t="s">
        <v>19</v>
      </c>
      <c r="I206" s="247"/>
      <c r="J206" s="244"/>
      <c r="K206" s="244"/>
      <c r="L206" s="248"/>
      <c r="M206" s="249"/>
      <c r="N206" s="250"/>
      <c r="O206" s="250"/>
      <c r="P206" s="250"/>
      <c r="Q206" s="250"/>
      <c r="R206" s="250"/>
      <c r="S206" s="250"/>
      <c r="T206" s="251"/>
      <c r="U206" s="13"/>
      <c r="V206" s="13"/>
      <c r="W206" s="13"/>
      <c r="X206" s="13"/>
      <c r="Y206" s="13"/>
      <c r="Z206" s="13"/>
      <c r="AA206" s="13"/>
      <c r="AB206" s="13"/>
      <c r="AC206" s="13"/>
      <c r="AD206" s="13"/>
      <c r="AE206" s="13"/>
      <c r="AT206" s="252" t="s">
        <v>284</v>
      </c>
      <c r="AU206" s="252" t="s">
        <v>80</v>
      </c>
      <c r="AV206" s="13" t="s">
        <v>80</v>
      </c>
      <c r="AW206" s="13" t="s">
        <v>34</v>
      </c>
      <c r="AX206" s="13" t="s">
        <v>73</v>
      </c>
      <c r="AY206" s="252" t="s">
        <v>244</v>
      </c>
    </row>
    <row r="207" s="14" customFormat="1">
      <c r="A207" s="14"/>
      <c r="B207" s="253"/>
      <c r="C207" s="254"/>
      <c r="D207" s="241" t="s">
        <v>284</v>
      </c>
      <c r="E207" s="255" t="s">
        <v>19</v>
      </c>
      <c r="F207" s="256" t="s">
        <v>5517</v>
      </c>
      <c r="G207" s="254"/>
      <c r="H207" s="257">
        <v>0</v>
      </c>
      <c r="I207" s="258"/>
      <c r="J207" s="254"/>
      <c r="K207" s="254"/>
      <c r="L207" s="259"/>
      <c r="M207" s="260"/>
      <c r="N207" s="261"/>
      <c r="O207" s="261"/>
      <c r="P207" s="261"/>
      <c r="Q207" s="261"/>
      <c r="R207" s="261"/>
      <c r="S207" s="261"/>
      <c r="T207" s="262"/>
      <c r="U207" s="14"/>
      <c r="V207" s="14"/>
      <c r="W207" s="14"/>
      <c r="X207" s="14"/>
      <c r="Y207" s="14"/>
      <c r="Z207" s="14"/>
      <c r="AA207" s="14"/>
      <c r="AB207" s="14"/>
      <c r="AC207" s="14"/>
      <c r="AD207" s="14"/>
      <c r="AE207" s="14"/>
      <c r="AT207" s="263" t="s">
        <v>284</v>
      </c>
      <c r="AU207" s="263" t="s">
        <v>80</v>
      </c>
      <c r="AV207" s="14" t="s">
        <v>82</v>
      </c>
      <c r="AW207" s="14" t="s">
        <v>34</v>
      </c>
      <c r="AX207" s="14" t="s">
        <v>73</v>
      </c>
      <c r="AY207" s="263" t="s">
        <v>244</v>
      </c>
    </row>
    <row r="208" s="13" customFormat="1">
      <c r="A208" s="13"/>
      <c r="B208" s="243"/>
      <c r="C208" s="244"/>
      <c r="D208" s="241" t="s">
        <v>284</v>
      </c>
      <c r="E208" s="245" t="s">
        <v>19</v>
      </c>
      <c r="F208" s="246" t="s">
        <v>5507</v>
      </c>
      <c r="G208" s="244"/>
      <c r="H208" s="245" t="s">
        <v>19</v>
      </c>
      <c r="I208" s="247"/>
      <c r="J208" s="244"/>
      <c r="K208" s="244"/>
      <c r="L208" s="248"/>
      <c r="M208" s="249"/>
      <c r="N208" s="250"/>
      <c r="O208" s="250"/>
      <c r="P208" s="250"/>
      <c r="Q208" s="250"/>
      <c r="R208" s="250"/>
      <c r="S208" s="250"/>
      <c r="T208" s="251"/>
      <c r="U208" s="13"/>
      <c r="V208" s="13"/>
      <c r="W208" s="13"/>
      <c r="X208" s="13"/>
      <c r="Y208" s="13"/>
      <c r="Z208" s="13"/>
      <c r="AA208" s="13"/>
      <c r="AB208" s="13"/>
      <c r="AC208" s="13"/>
      <c r="AD208" s="13"/>
      <c r="AE208" s="13"/>
      <c r="AT208" s="252" t="s">
        <v>284</v>
      </c>
      <c r="AU208" s="252" t="s">
        <v>80</v>
      </c>
      <c r="AV208" s="13" t="s">
        <v>80</v>
      </c>
      <c r="AW208" s="13" t="s">
        <v>34</v>
      </c>
      <c r="AX208" s="13" t="s">
        <v>73</v>
      </c>
      <c r="AY208" s="252" t="s">
        <v>244</v>
      </c>
    </row>
    <row r="209" s="14" customFormat="1">
      <c r="A209" s="14"/>
      <c r="B209" s="253"/>
      <c r="C209" s="254"/>
      <c r="D209" s="241" t="s">
        <v>284</v>
      </c>
      <c r="E209" s="255" t="s">
        <v>19</v>
      </c>
      <c r="F209" s="256" t="s">
        <v>5508</v>
      </c>
      <c r="G209" s="254"/>
      <c r="H209" s="257">
        <v>0.002</v>
      </c>
      <c r="I209" s="258"/>
      <c r="J209" s="254"/>
      <c r="K209" s="254"/>
      <c r="L209" s="259"/>
      <c r="M209" s="260"/>
      <c r="N209" s="261"/>
      <c r="O209" s="261"/>
      <c r="P209" s="261"/>
      <c r="Q209" s="261"/>
      <c r="R209" s="261"/>
      <c r="S209" s="261"/>
      <c r="T209" s="262"/>
      <c r="U209" s="14"/>
      <c r="V209" s="14"/>
      <c r="W209" s="14"/>
      <c r="X209" s="14"/>
      <c r="Y209" s="14"/>
      <c r="Z209" s="14"/>
      <c r="AA209" s="14"/>
      <c r="AB209" s="14"/>
      <c r="AC209" s="14"/>
      <c r="AD209" s="14"/>
      <c r="AE209" s="14"/>
      <c r="AT209" s="263" t="s">
        <v>284</v>
      </c>
      <c r="AU209" s="263" t="s">
        <v>80</v>
      </c>
      <c r="AV209" s="14" t="s">
        <v>82</v>
      </c>
      <c r="AW209" s="14" t="s">
        <v>34</v>
      </c>
      <c r="AX209" s="14" t="s">
        <v>73</v>
      </c>
      <c r="AY209" s="263" t="s">
        <v>244</v>
      </c>
    </row>
    <row r="210" s="15" customFormat="1">
      <c r="A210" s="15"/>
      <c r="B210" s="264"/>
      <c r="C210" s="265"/>
      <c r="D210" s="241" t="s">
        <v>284</v>
      </c>
      <c r="E210" s="266" t="s">
        <v>19</v>
      </c>
      <c r="F210" s="267" t="s">
        <v>287</v>
      </c>
      <c r="G210" s="265"/>
      <c r="H210" s="268">
        <v>0.002</v>
      </c>
      <c r="I210" s="269"/>
      <c r="J210" s="265"/>
      <c r="K210" s="265"/>
      <c r="L210" s="270"/>
      <c r="M210" s="271"/>
      <c r="N210" s="272"/>
      <c r="O210" s="272"/>
      <c r="P210" s="272"/>
      <c r="Q210" s="272"/>
      <c r="R210" s="272"/>
      <c r="S210" s="272"/>
      <c r="T210" s="273"/>
      <c r="U210" s="15"/>
      <c r="V210" s="15"/>
      <c r="W210" s="15"/>
      <c r="X210" s="15"/>
      <c r="Y210" s="15"/>
      <c r="Z210" s="15"/>
      <c r="AA210" s="15"/>
      <c r="AB210" s="15"/>
      <c r="AC210" s="15"/>
      <c r="AD210" s="15"/>
      <c r="AE210" s="15"/>
      <c r="AT210" s="274" t="s">
        <v>284</v>
      </c>
      <c r="AU210" s="274" t="s">
        <v>80</v>
      </c>
      <c r="AV210" s="15" t="s">
        <v>264</v>
      </c>
      <c r="AW210" s="15" t="s">
        <v>34</v>
      </c>
      <c r="AX210" s="15" t="s">
        <v>80</v>
      </c>
      <c r="AY210" s="274" t="s">
        <v>244</v>
      </c>
    </row>
    <row r="211" s="2" customFormat="1" ht="49.05" customHeight="1">
      <c r="A211" s="39"/>
      <c r="B211" s="40"/>
      <c r="C211" s="213" t="s">
        <v>308</v>
      </c>
      <c r="D211" s="213" t="s">
        <v>247</v>
      </c>
      <c r="E211" s="214" t="s">
        <v>3924</v>
      </c>
      <c r="F211" s="215" t="s">
        <v>3925</v>
      </c>
      <c r="G211" s="216" t="s">
        <v>730</v>
      </c>
      <c r="H211" s="217">
        <v>14.42</v>
      </c>
      <c r="I211" s="218"/>
      <c r="J211" s="219">
        <f>ROUND(I211*H211,2)</f>
        <v>0</v>
      </c>
      <c r="K211" s="215" t="s">
        <v>359</v>
      </c>
      <c r="L211" s="45"/>
      <c r="M211" s="220" t="s">
        <v>19</v>
      </c>
      <c r="N211" s="221" t="s">
        <v>44</v>
      </c>
      <c r="O211" s="85"/>
      <c r="P211" s="222">
        <f>O211*H211</f>
        <v>0</v>
      </c>
      <c r="Q211" s="222">
        <v>0</v>
      </c>
      <c r="R211" s="222">
        <f>Q211*H211</f>
        <v>0</v>
      </c>
      <c r="S211" s="222">
        <v>0</v>
      </c>
      <c r="T211" s="223">
        <f>S211*H211</f>
        <v>0</v>
      </c>
      <c r="U211" s="39"/>
      <c r="V211" s="39"/>
      <c r="W211" s="39"/>
      <c r="X211" s="39"/>
      <c r="Y211" s="39"/>
      <c r="Z211" s="39"/>
      <c r="AA211" s="39"/>
      <c r="AB211" s="39"/>
      <c r="AC211" s="39"/>
      <c r="AD211" s="39"/>
      <c r="AE211" s="39"/>
      <c r="AR211" s="224" t="s">
        <v>1925</v>
      </c>
      <c r="AT211" s="224" t="s">
        <v>247</v>
      </c>
      <c r="AU211" s="224" t="s">
        <v>80</v>
      </c>
      <c r="AY211" s="18" t="s">
        <v>244</v>
      </c>
      <c r="BE211" s="225">
        <f>IF(N211="základní",J211,0)</f>
        <v>0</v>
      </c>
      <c r="BF211" s="225">
        <f>IF(N211="snížená",J211,0)</f>
        <v>0</v>
      </c>
      <c r="BG211" s="225">
        <f>IF(N211="zákl. přenesená",J211,0)</f>
        <v>0</v>
      </c>
      <c r="BH211" s="225">
        <f>IF(N211="sníž. přenesená",J211,0)</f>
        <v>0</v>
      </c>
      <c r="BI211" s="225">
        <f>IF(N211="nulová",J211,0)</f>
        <v>0</v>
      </c>
      <c r="BJ211" s="18" t="s">
        <v>80</v>
      </c>
      <c r="BK211" s="225">
        <f>ROUND(I211*H211,2)</f>
        <v>0</v>
      </c>
      <c r="BL211" s="18" t="s">
        <v>1925</v>
      </c>
      <c r="BM211" s="224" t="s">
        <v>5537</v>
      </c>
    </row>
    <row r="212" s="13" customFormat="1">
      <c r="A212" s="13"/>
      <c r="B212" s="243"/>
      <c r="C212" s="244"/>
      <c r="D212" s="241" t="s">
        <v>284</v>
      </c>
      <c r="E212" s="245" t="s">
        <v>19</v>
      </c>
      <c r="F212" s="246" t="s">
        <v>5538</v>
      </c>
      <c r="G212" s="244"/>
      <c r="H212" s="245" t="s">
        <v>19</v>
      </c>
      <c r="I212" s="247"/>
      <c r="J212" s="244"/>
      <c r="K212" s="244"/>
      <c r="L212" s="248"/>
      <c r="M212" s="249"/>
      <c r="N212" s="250"/>
      <c r="O212" s="250"/>
      <c r="P212" s="250"/>
      <c r="Q212" s="250"/>
      <c r="R212" s="250"/>
      <c r="S212" s="250"/>
      <c r="T212" s="251"/>
      <c r="U212" s="13"/>
      <c r="V212" s="13"/>
      <c r="W212" s="13"/>
      <c r="X212" s="13"/>
      <c r="Y212" s="13"/>
      <c r="Z212" s="13"/>
      <c r="AA212" s="13"/>
      <c r="AB212" s="13"/>
      <c r="AC212" s="13"/>
      <c r="AD212" s="13"/>
      <c r="AE212" s="13"/>
      <c r="AT212" s="252" t="s">
        <v>284</v>
      </c>
      <c r="AU212" s="252" t="s">
        <v>80</v>
      </c>
      <c r="AV212" s="13" t="s">
        <v>80</v>
      </c>
      <c r="AW212" s="13" t="s">
        <v>34</v>
      </c>
      <c r="AX212" s="13" t="s">
        <v>73</v>
      </c>
      <c r="AY212" s="252" t="s">
        <v>244</v>
      </c>
    </row>
    <row r="213" s="14" customFormat="1">
      <c r="A213" s="14"/>
      <c r="B213" s="253"/>
      <c r="C213" s="254"/>
      <c r="D213" s="241" t="s">
        <v>284</v>
      </c>
      <c r="E213" s="255" t="s">
        <v>19</v>
      </c>
      <c r="F213" s="256" t="s">
        <v>5539</v>
      </c>
      <c r="G213" s="254"/>
      <c r="H213" s="257">
        <v>14.42</v>
      </c>
      <c r="I213" s="258"/>
      <c r="J213" s="254"/>
      <c r="K213" s="254"/>
      <c r="L213" s="259"/>
      <c r="M213" s="260"/>
      <c r="N213" s="261"/>
      <c r="O213" s="261"/>
      <c r="P213" s="261"/>
      <c r="Q213" s="261"/>
      <c r="R213" s="261"/>
      <c r="S213" s="261"/>
      <c r="T213" s="262"/>
      <c r="U213" s="14"/>
      <c r="V213" s="14"/>
      <c r="W213" s="14"/>
      <c r="X213" s="14"/>
      <c r="Y213" s="14"/>
      <c r="Z213" s="14"/>
      <c r="AA213" s="14"/>
      <c r="AB213" s="14"/>
      <c r="AC213" s="14"/>
      <c r="AD213" s="14"/>
      <c r="AE213" s="14"/>
      <c r="AT213" s="263" t="s">
        <v>284</v>
      </c>
      <c r="AU213" s="263" t="s">
        <v>80</v>
      </c>
      <c r="AV213" s="14" t="s">
        <v>82</v>
      </c>
      <c r="AW213" s="14" t="s">
        <v>34</v>
      </c>
      <c r="AX213" s="14" t="s">
        <v>73</v>
      </c>
      <c r="AY213" s="263" t="s">
        <v>244</v>
      </c>
    </row>
    <row r="214" s="15" customFormat="1">
      <c r="A214" s="15"/>
      <c r="B214" s="264"/>
      <c r="C214" s="265"/>
      <c r="D214" s="241" t="s">
        <v>284</v>
      </c>
      <c r="E214" s="266" t="s">
        <v>19</v>
      </c>
      <c r="F214" s="267" t="s">
        <v>287</v>
      </c>
      <c r="G214" s="265"/>
      <c r="H214" s="268">
        <v>14.42</v>
      </c>
      <c r="I214" s="269"/>
      <c r="J214" s="265"/>
      <c r="K214" s="265"/>
      <c r="L214" s="270"/>
      <c r="M214" s="271"/>
      <c r="N214" s="272"/>
      <c r="O214" s="272"/>
      <c r="P214" s="272"/>
      <c r="Q214" s="272"/>
      <c r="R214" s="272"/>
      <c r="S214" s="272"/>
      <c r="T214" s="273"/>
      <c r="U214" s="15"/>
      <c r="V214" s="15"/>
      <c r="W214" s="15"/>
      <c r="X214" s="15"/>
      <c r="Y214" s="15"/>
      <c r="Z214" s="15"/>
      <c r="AA214" s="15"/>
      <c r="AB214" s="15"/>
      <c r="AC214" s="15"/>
      <c r="AD214" s="15"/>
      <c r="AE214" s="15"/>
      <c r="AT214" s="274" t="s">
        <v>284</v>
      </c>
      <c r="AU214" s="274" t="s">
        <v>80</v>
      </c>
      <c r="AV214" s="15" t="s">
        <v>264</v>
      </c>
      <c r="AW214" s="15" t="s">
        <v>34</v>
      </c>
      <c r="AX214" s="15" t="s">
        <v>80</v>
      </c>
      <c r="AY214" s="274" t="s">
        <v>244</v>
      </c>
    </row>
    <row r="215" s="2" customFormat="1" ht="49.05" customHeight="1">
      <c r="A215" s="39"/>
      <c r="B215" s="40"/>
      <c r="C215" s="213" t="s">
        <v>313</v>
      </c>
      <c r="D215" s="213" t="s">
        <v>247</v>
      </c>
      <c r="E215" s="214" t="s">
        <v>3927</v>
      </c>
      <c r="F215" s="215" t="s">
        <v>5540</v>
      </c>
      <c r="G215" s="216" t="s">
        <v>730</v>
      </c>
      <c r="H215" s="217">
        <v>49.783000000000001</v>
      </c>
      <c r="I215" s="218"/>
      <c r="J215" s="219">
        <f>ROUND(I215*H215,2)</f>
        <v>0</v>
      </c>
      <c r="K215" s="215" t="s">
        <v>359</v>
      </c>
      <c r="L215" s="45"/>
      <c r="M215" s="220" t="s">
        <v>19</v>
      </c>
      <c r="N215" s="221" t="s">
        <v>44</v>
      </c>
      <c r="O215" s="85"/>
      <c r="P215" s="222">
        <f>O215*H215</f>
        <v>0</v>
      </c>
      <c r="Q215" s="222">
        <v>0</v>
      </c>
      <c r="R215" s="222">
        <f>Q215*H215</f>
        <v>0</v>
      </c>
      <c r="S215" s="222">
        <v>0</v>
      </c>
      <c r="T215" s="223">
        <f>S215*H215</f>
        <v>0</v>
      </c>
      <c r="U215" s="39"/>
      <c r="V215" s="39"/>
      <c r="W215" s="39"/>
      <c r="X215" s="39"/>
      <c r="Y215" s="39"/>
      <c r="Z215" s="39"/>
      <c r="AA215" s="39"/>
      <c r="AB215" s="39"/>
      <c r="AC215" s="39"/>
      <c r="AD215" s="39"/>
      <c r="AE215" s="39"/>
      <c r="AR215" s="224" t="s">
        <v>1925</v>
      </c>
      <c r="AT215" s="224" t="s">
        <v>247</v>
      </c>
      <c r="AU215" s="224" t="s">
        <v>80</v>
      </c>
      <c r="AY215" s="18" t="s">
        <v>244</v>
      </c>
      <c r="BE215" s="225">
        <f>IF(N215="základní",J215,0)</f>
        <v>0</v>
      </c>
      <c r="BF215" s="225">
        <f>IF(N215="snížená",J215,0)</f>
        <v>0</v>
      </c>
      <c r="BG215" s="225">
        <f>IF(N215="zákl. přenesená",J215,0)</f>
        <v>0</v>
      </c>
      <c r="BH215" s="225">
        <f>IF(N215="sníž. přenesená",J215,0)</f>
        <v>0</v>
      </c>
      <c r="BI215" s="225">
        <f>IF(N215="nulová",J215,0)</f>
        <v>0</v>
      </c>
      <c r="BJ215" s="18" t="s">
        <v>80</v>
      </c>
      <c r="BK215" s="225">
        <f>ROUND(I215*H215,2)</f>
        <v>0</v>
      </c>
      <c r="BL215" s="18" t="s">
        <v>1925</v>
      </c>
      <c r="BM215" s="224" t="s">
        <v>5541</v>
      </c>
    </row>
    <row r="216" s="13" customFormat="1">
      <c r="A216" s="13"/>
      <c r="B216" s="243"/>
      <c r="C216" s="244"/>
      <c r="D216" s="241" t="s">
        <v>284</v>
      </c>
      <c r="E216" s="245" t="s">
        <v>19</v>
      </c>
      <c r="F216" s="246" t="s">
        <v>5490</v>
      </c>
      <c r="G216" s="244"/>
      <c r="H216" s="245" t="s">
        <v>19</v>
      </c>
      <c r="I216" s="247"/>
      <c r="J216" s="244"/>
      <c r="K216" s="244"/>
      <c r="L216" s="248"/>
      <c r="M216" s="249"/>
      <c r="N216" s="250"/>
      <c r="O216" s="250"/>
      <c r="P216" s="250"/>
      <c r="Q216" s="250"/>
      <c r="R216" s="250"/>
      <c r="S216" s="250"/>
      <c r="T216" s="251"/>
      <c r="U216" s="13"/>
      <c r="V216" s="13"/>
      <c r="W216" s="13"/>
      <c r="X216" s="13"/>
      <c r="Y216" s="13"/>
      <c r="Z216" s="13"/>
      <c r="AA216" s="13"/>
      <c r="AB216" s="13"/>
      <c r="AC216" s="13"/>
      <c r="AD216" s="13"/>
      <c r="AE216" s="13"/>
      <c r="AT216" s="252" t="s">
        <v>284</v>
      </c>
      <c r="AU216" s="252" t="s">
        <v>80</v>
      </c>
      <c r="AV216" s="13" t="s">
        <v>80</v>
      </c>
      <c r="AW216" s="13" t="s">
        <v>34</v>
      </c>
      <c r="AX216" s="13" t="s">
        <v>73</v>
      </c>
      <c r="AY216" s="252" t="s">
        <v>244</v>
      </c>
    </row>
    <row r="217" s="14" customFormat="1">
      <c r="A217" s="14"/>
      <c r="B217" s="253"/>
      <c r="C217" s="254"/>
      <c r="D217" s="241" t="s">
        <v>284</v>
      </c>
      <c r="E217" s="255" t="s">
        <v>19</v>
      </c>
      <c r="F217" s="256" t="s">
        <v>5491</v>
      </c>
      <c r="G217" s="254"/>
      <c r="H217" s="257">
        <v>45.659999999999997</v>
      </c>
      <c r="I217" s="258"/>
      <c r="J217" s="254"/>
      <c r="K217" s="254"/>
      <c r="L217" s="259"/>
      <c r="M217" s="260"/>
      <c r="N217" s="261"/>
      <c r="O217" s="261"/>
      <c r="P217" s="261"/>
      <c r="Q217" s="261"/>
      <c r="R217" s="261"/>
      <c r="S217" s="261"/>
      <c r="T217" s="262"/>
      <c r="U217" s="14"/>
      <c r="V217" s="14"/>
      <c r="W217" s="14"/>
      <c r="X217" s="14"/>
      <c r="Y217" s="14"/>
      <c r="Z217" s="14"/>
      <c r="AA217" s="14"/>
      <c r="AB217" s="14"/>
      <c r="AC217" s="14"/>
      <c r="AD217" s="14"/>
      <c r="AE217" s="14"/>
      <c r="AT217" s="263" t="s">
        <v>284</v>
      </c>
      <c r="AU217" s="263" t="s">
        <v>80</v>
      </c>
      <c r="AV217" s="14" t="s">
        <v>82</v>
      </c>
      <c r="AW217" s="14" t="s">
        <v>34</v>
      </c>
      <c r="AX217" s="14" t="s">
        <v>73</v>
      </c>
      <c r="AY217" s="263" t="s">
        <v>244</v>
      </c>
    </row>
    <row r="218" s="13" customFormat="1">
      <c r="A218" s="13"/>
      <c r="B218" s="243"/>
      <c r="C218" s="244"/>
      <c r="D218" s="241" t="s">
        <v>284</v>
      </c>
      <c r="E218" s="245" t="s">
        <v>19</v>
      </c>
      <c r="F218" s="246" t="s">
        <v>5518</v>
      </c>
      <c r="G218" s="244"/>
      <c r="H218" s="245" t="s">
        <v>19</v>
      </c>
      <c r="I218" s="247"/>
      <c r="J218" s="244"/>
      <c r="K218" s="244"/>
      <c r="L218" s="248"/>
      <c r="M218" s="249"/>
      <c r="N218" s="250"/>
      <c r="O218" s="250"/>
      <c r="P218" s="250"/>
      <c r="Q218" s="250"/>
      <c r="R218" s="250"/>
      <c r="S218" s="250"/>
      <c r="T218" s="251"/>
      <c r="U218" s="13"/>
      <c r="V218" s="13"/>
      <c r="W218" s="13"/>
      <c r="X218" s="13"/>
      <c r="Y218" s="13"/>
      <c r="Z218" s="13"/>
      <c r="AA218" s="13"/>
      <c r="AB218" s="13"/>
      <c r="AC218" s="13"/>
      <c r="AD218" s="13"/>
      <c r="AE218" s="13"/>
      <c r="AT218" s="252" t="s">
        <v>284</v>
      </c>
      <c r="AU218" s="252" t="s">
        <v>80</v>
      </c>
      <c r="AV218" s="13" t="s">
        <v>80</v>
      </c>
      <c r="AW218" s="13" t="s">
        <v>34</v>
      </c>
      <c r="AX218" s="13" t="s">
        <v>73</v>
      </c>
      <c r="AY218" s="252" t="s">
        <v>244</v>
      </c>
    </row>
    <row r="219" s="14" customFormat="1">
      <c r="A219" s="14"/>
      <c r="B219" s="253"/>
      <c r="C219" s="254"/>
      <c r="D219" s="241" t="s">
        <v>284</v>
      </c>
      <c r="E219" s="255" t="s">
        <v>19</v>
      </c>
      <c r="F219" s="256" t="s">
        <v>5519</v>
      </c>
      <c r="G219" s="254"/>
      <c r="H219" s="257">
        <v>4.1230000000000002</v>
      </c>
      <c r="I219" s="258"/>
      <c r="J219" s="254"/>
      <c r="K219" s="254"/>
      <c r="L219" s="259"/>
      <c r="M219" s="260"/>
      <c r="N219" s="261"/>
      <c r="O219" s="261"/>
      <c r="P219" s="261"/>
      <c r="Q219" s="261"/>
      <c r="R219" s="261"/>
      <c r="S219" s="261"/>
      <c r="T219" s="262"/>
      <c r="U219" s="14"/>
      <c r="V219" s="14"/>
      <c r="W219" s="14"/>
      <c r="X219" s="14"/>
      <c r="Y219" s="14"/>
      <c r="Z219" s="14"/>
      <c r="AA219" s="14"/>
      <c r="AB219" s="14"/>
      <c r="AC219" s="14"/>
      <c r="AD219" s="14"/>
      <c r="AE219" s="14"/>
      <c r="AT219" s="263" t="s">
        <v>284</v>
      </c>
      <c r="AU219" s="263" t="s">
        <v>80</v>
      </c>
      <c r="AV219" s="14" t="s">
        <v>82</v>
      </c>
      <c r="AW219" s="14" t="s">
        <v>34</v>
      </c>
      <c r="AX219" s="14" t="s">
        <v>73</v>
      </c>
      <c r="AY219" s="263" t="s">
        <v>244</v>
      </c>
    </row>
    <row r="220" s="15" customFormat="1">
      <c r="A220" s="15"/>
      <c r="B220" s="264"/>
      <c r="C220" s="265"/>
      <c r="D220" s="241" t="s">
        <v>284</v>
      </c>
      <c r="E220" s="266" t="s">
        <v>19</v>
      </c>
      <c r="F220" s="267" t="s">
        <v>287</v>
      </c>
      <c r="G220" s="265"/>
      <c r="H220" s="268">
        <v>49.783000000000001</v>
      </c>
      <c r="I220" s="269"/>
      <c r="J220" s="265"/>
      <c r="K220" s="265"/>
      <c r="L220" s="270"/>
      <c r="M220" s="271"/>
      <c r="N220" s="272"/>
      <c r="O220" s="272"/>
      <c r="P220" s="272"/>
      <c r="Q220" s="272"/>
      <c r="R220" s="272"/>
      <c r="S220" s="272"/>
      <c r="T220" s="273"/>
      <c r="U220" s="15"/>
      <c r="V220" s="15"/>
      <c r="W220" s="15"/>
      <c r="X220" s="15"/>
      <c r="Y220" s="15"/>
      <c r="Z220" s="15"/>
      <c r="AA220" s="15"/>
      <c r="AB220" s="15"/>
      <c r="AC220" s="15"/>
      <c r="AD220" s="15"/>
      <c r="AE220" s="15"/>
      <c r="AT220" s="274" t="s">
        <v>284</v>
      </c>
      <c r="AU220" s="274" t="s">
        <v>80</v>
      </c>
      <c r="AV220" s="15" t="s">
        <v>264</v>
      </c>
      <c r="AW220" s="15" t="s">
        <v>34</v>
      </c>
      <c r="AX220" s="15" t="s">
        <v>80</v>
      </c>
      <c r="AY220" s="274" t="s">
        <v>244</v>
      </c>
    </row>
    <row r="221" s="12" customFormat="1" ht="25.92" customHeight="1">
      <c r="A221" s="12"/>
      <c r="B221" s="197"/>
      <c r="C221" s="198"/>
      <c r="D221" s="199" t="s">
        <v>72</v>
      </c>
      <c r="E221" s="200" t="s">
        <v>4148</v>
      </c>
      <c r="F221" s="200" t="s">
        <v>4149</v>
      </c>
      <c r="G221" s="198"/>
      <c r="H221" s="198"/>
      <c r="I221" s="201"/>
      <c r="J221" s="202">
        <f>BK221</f>
        <v>0</v>
      </c>
      <c r="K221" s="198"/>
      <c r="L221" s="203"/>
      <c r="M221" s="204"/>
      <c r="N221" s="205"/>
      <c r="O221" s="205"/>
      <c r="P221" s="206">
        <f>P222+SUM(P223:P229)+P232</f>
        <v>0</v>
      </c>
      <c r="Q221" s="205"/>
      <c r="R221" s="206">
        <f>R222+SUM(R223:R229)+R232</f>
        <v>0</v>
      </c>
      <c r="S221" s="205"/>
      <c r="T221" s="207">
        <f>T222+SUM(T223:T229)+T232</f>
        <v>0</v>
      </c>
      <c r="U221" s="12"/>
      <c r="V221" s="12"/>
      <c r="W221" s="12"/>
      <c r="X221" s="12"/>
      <c r="Y221" s="12"/>
      <c r="Z221" s="12"/>
      <c r="AA221" s="12"/>
      <c r="AB221" s="12"/>
      <c r="AC221" s="12"/>
      <c r="AD221" s="12"/>
      <c r="AE221" s="12"/>
      <c r="AR221" s="208" t="s">
        <v>269</v>
      </c>
      <c r="AT221" s="209" t="s">
        <v>72</v>
      </c>
      <c r="AU221" s="209" t="s">
        <v>73</v>
      </c>
      <c r="AY221" s="208" t="s">
        <v>244</v>
      </c>
      <c r="BK221" s="210">
        <f>BK222+SUM(BK223:BK229)+BK232</f>
        <v>0</v>
      </c>
    </row>
    <row r="222" s="2" customFormat="1" ht="16.5" customHeight="1">
      <c r="A222" s="39"/>
      <c r="B222" s="40"/>
      <c r="C222" s="213" t="s">
        <v>8</v>
      </c>
      <c r="D222" s="213" t="s">
        <v>247</v>
      </c>
      <c r="E222" s="214" t="s">
        <v>5542</v>
      </c>
      <c r="F222" s="215" t="s">
        <v>5543</v>
      </c>
      <c r="G222" s="216" t="s">
        <v>5544</v>
      </c>
      <c r="H222" s="303"/>
      <c r="I222" s="218"/>
      <c r="J222" s="219">
        <f>ROUND(I222*H222,2)</f>
        <v>0</v>
      </c>
      <c r="K222" s="215" t="s">
        <v>359</v>
      </c>
      <c r="L222" s="45"/>
      <c r="M222" s="220" t="s">
        <v>19</v>
      </c>
      <c r="N222" s="221" t="s">
        <v>44</v>
      </c>
      <c r="O222" s="85"/>
      <c r="P222" s="222">
        <f>O222*H222</f>
        <v>0</v>
      </c>
      <c r="Q222" s="222">
        <v>0</v>
      </c>
      <c r="R222" s="222">
        <f>Q222*H222</f>
        <v>0</v>
      </c>
      <c r="S222" s="222">
        <v>0</v>
      </c>
      <c r="T222" s="223">
        <f>S222*H222</f>
        <v>0</v>
      </c>
      <c r="U222" s="39"/>
      <c r="V222" s="39"/>
      <c r="W222" s="39"/>
      <c r="X222" s="39"/>
      <c r="Y222" s="39"/>
      <c r="Z222" s="39"/>
      <c r="AA222" s="39"/>
      <c r="AB222" s="39"/>
      <c r="AC222" s="39"/>
      <c r="AD222" s="39"/>
      <c r="AE222" s="39"/>
      <c r="AR222" s="224" t="s">
        <v>4155</v>
      </c>
      <c r="AT222" s="224" t="s">
        <v>247</v>
      </c>
      <c r="AU222" s="224" t="s">
        <v>80</v>
      </c>
      <c r="AY222" s="18" t="s">
        <v>244</v>
      </c>
      <c r="BE222" s="225">
        <f>IF(N222="základní",J222,0)</f>
        <v>0</v>
      </c>
      <c r="BF222" s="225">
        <f>IF(N222="snížená",J222,0)</f>
        <v>0</v>
      </c>
      <c r="BG222" s="225">
        <f>IF(N222="zákl. přenesená",J222,0)</f>
        <v>0</v>
      </c>
      <c r="BH222" s="225">
        <f>IF(N222="sníž. přenesená",J222,0)</f>
        <v>0</v>
      </c>
      <c r="BI222" s="225">
        <f>IF(N222="nulová",J222,0)</f>
        <v>0</v>
      </c>
      <c r="BJ222" s="18" t="s">
        <v>80</v>
      </c>
      <c r="BK222" s="225">
        <f>ROUND(I222*H222,2)</f>
        <v>0</v>
      </c>
      <c r="BL222" s="18" t="s">
        <v>4155</v>
      </c>
      <c r="BM222" s="224" t="s">
        <v>5545</v>
      </c>
    </row>
    <row r="223" s="2" customFormat="1" ht="16.5" customHeight="1">
      <c r="A223" s="39"/>
      <c r="B223" s="40"/>
      <c r="C223" s="213" t="s">
        <v>322</v>
      </c>
      <c r="D223" s="213" t="s">
        <v>247</v>
      </c>
      <c r="E223" s="214" t="s">
        <v>5546</v>
      </c>
      <c r="F223" s="215" t="s">
        <v>5547</v>
      </c>
      <c r="G223" s="216" t="s">
        <v>5544</v>
      </c>
      <c r="H223" s="303"/>
      <c r="I223" s="218"/>
      <c r="J223" s="219">
        <f>ROUND(I223*H223,2)</f>
        <v>0</v>
      </c>
      <c r="K223" s="215" t="s">
        <v>359</v>
      </c>
      <c r="L223" s="45"/>
      <c r="M223" s="220" t="s">
        <v>19</v>
      </c>
      <c r="N223" s="221" t="s">
        <v>44</v>
      </c>
      <c r="O223" s="85"/>
      <c r="P223" s="222">
        <f>O223*H223</f>
        <v>0</v>
      </c>
      <c r="Q223" s="222">
        <v>0</v>
      </c>
      <c r="R223" s="222">
        <f>Q223*H223</f>
        <v>0</v>
      </c>
      <c r="S223" s="222">
        <v>0</v>
      </c>
      <c r="T223" s="223">
        <f>S223*H223</f>
        <v>0</v>
      </c>
      <c r="U223" s="39"/>
      <c r="V223" s="39"/>
      <c r="W223" s="39"/>
      <c r="X223" s="39"/>
      <c r="Y223" s="39"/>
      <c r="Z223" s="39"/>
      <c r="AA223" s="39"/>
      <c r="AB223" s="39"/>
      <c r="AC223" s="39"/>
      <c r="AD223" s="39"/>
      <c r="AE223" s="39"/>
      <c r="AR223" s="224" t="s">
        <v>4155</v>
      </c>
      <c r="AT223" s="224" t="s">
        <v>247</v>
      </c>
      <c r="AU223" s="224" t="s">
        <v>80</v>
      </c>
      <c r="AY223" s="18" t="s">
        <v>244</v>
      </c>
      <c r="BE223" s="225">
        <f>IF(N223="základní",J223,0)</f>
        <v>0</v>
      </c>
      <c r="BF223" s="225">
        <f>IF(N223="snížená",J223,0)</f>
        <v>0</v>
      </c>
      <c r="BG223" s="225">
        <f>IF(N223="zákl. přenesená",J223,0)</f>
        <v>0</v>
      </c>
      <c r="BH223" s="225">
        <f>IF(N223="sníž. přenesená",J223,0)</f>
        <v>0</v>
      </c>
      <c r="BI223" s="225">
        <f>IF(N223="nulová",J223,0)</f>
        <v>0</v>
      </c>
      <c r="BJ223" s="18" t="s">
        <v>80</v>
      </c>
      <c r="BK223" s="225">
        <f>ROUND(I223*H223,2)</f>
        <v>0</v>
      </c>
      <c r="BL223" s="18" t="s">
        <v>4155</v>
      </c>
      <c r="BM223" s="224" t="s">
        <v>5548</v>
      </c>
    </row>
    <row r="224" s="2" customFormat="1" ht="37.8" customHeight="1">
      <c r="A224" s="39"/>
      <c r="B224" s="40"/>
      <c r="C224" s="213" t="s">
        <v>327</v>
      </c>
      <c r="D224" s="213" t="s">
        <v>247</v>
      </c>
      <c r="E224" s="214" t="s">
        <v>5549</v>
      </c>
      <c r="F224" s="215" t="s">
        <v>5550</v>
      </c>
      <c r="G224" s="216" t="s">
        <v>5544</v>
      </c>
      <c r="H224" s="303"/>
      <c r="I224" s="218"/>
      <c r="J224" s="219">
        <f>ROUND(I224*H224,2)</f>
        <v>0</v>
      </c>
      <c r="K224" s="215" t="s">
        <v>359</v>
      </c>
      <c r="L224" s="45"/>
      <c r="M224" s="220" t="s">
        <v>19</v>
      </c>
      <c r="N224" s="221" t="s">
        <v>44</v>
      </c>
      <c r="O224" s="85"/>
      <c r="P224" s="222">
        <f>O224*H224</f>
        <v>0</v>
      </c>
      <c r="Q224" s="222">
        <v>0</v>
      </c>
      <c r="R224" s="222">
        <f>Q224*H224</f>
        <v>0</v>
      </c>
      <c r="S224" s="222">
        <v>0</v>
      </c>
      <c r="T224" s="223">
        <f>S224*H224</f>
        <v>0</v>
      </c>
      <c r="U224" s="39"/>
      <c r="V224" s="39"/>
      <c r="W224" s="39"/>
      <c r="X224" s="39"/>
      <c r="Y224" s="39"/>
      <c r="Z224" s="39"/>
      <c r="AA224" s="39"/>
      <c r="AB224" s="39"/>
      <c r="AC224" s="39"/>
      <c r="AD224" s="39"/>
      <c r="AE224" s="39"/>
      <c r="AR224" s="224" t="s">
        <v>4155</v>
      </c>
      <c r="AT224" s="224" t="s">
        <v>247</v>
      </c>
      <c r="AU224" s="224" t="s">
        <v>80</v>
      </c>
      <c r="AY224" s="18" t="s">
        <v>244</v>
      </c>
      <c r="BE224" s="225">
        <f>IF(N224="základní",J224,0)</f>
        <v>0</v>
      </c>
      <c r="BF224" s="225">
        <f>IF(N224="snížená",J224,0)</f>
        <v>0</v>
      </c>
      <c r="BG224" s="225">
        <f>IF(N224="zákl. přenesená",J224,0)</f>
        <v>0</v>
      </c>
      <c r="BH224" s="225">
        <f>IF(N224="sníž. přenesená",J224,0)</f>
        <v>0</v>
      </c>
      <c r="BI224" s="225">
        <f>IF(N224="nulová",J224,0)</f>
        <v>0</v>
      </c>
      <c r="BJ224" s="18" t="s">
        <v>80</v>
      </c>
      <c r="BK224" s="225">
        <f>ROUND(I224*H224,2)</f>
        <v>0</v>
      </c>
      <c r="BL224" s="18" t="s">
        <v>4155</v>
      </c>
      <c r="BM224" s="224" t="s">
        <v>5551</v>
      </c>
    </row>
    <row r="225" s="2" customFormat="1" ht="49.05" customHeight="1">
      <c r="A225" s="39"/>
      <c r="B225" s="40"/>
      <c r="C225" s="213" t="s">
        <v>332</v>
      </c>
      <c r="D225" s="213" t="s">
        <v>247</v>
      </c>
      <c r="E225" s="214" t="s">
        <v>5552</v>
      </c>
      <c r="F225" s="215" t="s">
        <v>5553</v>
      </c>
      <c r="G225" s="216" t="s">
        <v>5544</v>
      </c>
      <c r="H225" s="303"/>
      <c r="I225" s="218"/>
      <c r="J225" s="219">
        <f>ROUND(I225*H225,2)</f>
        <v>0</v>
      </c>
      <c r="K225" s="215" t="s">
        <v>359</v>
      </c>
      <c r="L225" s="45"/>
      <c r="M225" s="220" t="s">
        <v>19</v>
      </c>
      <c r="N225" s="221" t="s">
        <v>44</v>
      </c>
      <c r="O225" s="85"/>
      <c r="P225" s="222">
        <f>O225*H225</f>
        <v>0</v>
      </c>
      <c r="Q225" s="222">
        <v>0</v>
      </c>
      <c r="R225" s="222">
        <f>Q225*H225</f>
        <v>0</v>
      </c>
      <c r="S225" s="222">
        <v>0</v>
      </c>
      <c r="T225" s="223">
        <f>S225*H225</f>
        <v>0</v>
      </c>
      <c r="U225" s="39"/>
      <c r="V225" s="39"/>
      <c r="W225" s="39"/>
      <c r="X225" s="39"/>
      <c r="Y225" s="39"/>
      <c r="Z225" s="39"/>
      <c r="AA225" s="39"/>
      <c r="AB225" s="39"/>
      <c r="AC225" s="39"/>
      <c r="AD225" s="39"/>
      <c r="AE225" s="39"/>
      <c r="AR225" s="224" t="s">
        <v>4155</v>
      </c>
      <c r="AT225" s="224" t="s">
        <v>247</v>
      </c>
      <c r="AU225" s="224" t="s">
        <v>80</v>
      </c>
      <c r="AY225" s="18" t="s">
        <v>244</v>
      </c>
      <c r="BE225" s="225">
        <f>IF(N225="základní",J225,0)</f>
        <v>0</v>
      </c>
      <c r="BF225" s="225">
        <f>IF(N225="snížená",J225,0)</f>
        <v>0</v>
      </c>
      <c r="BG225" s="225">
        <f>IF(N225="zákl. přenesená",J225,0)</f>
        <v>0</v>
      </c>
      <c r="BH225" s="225">
        <f>IF(N225="sníž. přenesená",J225,0)</f>
        <v>0</v>
      </c>
      <c r="BI225" s="225">
        <f>IF(N225="nulová",J225,0)</f>
        <v>0</v>
      </c>
      <c r="BJ225" s="18" t="s">
        <v>80</v>
      </c>
      <c r="BK225" s="225">
        <f>ROUND(I225*H225,2)</f>
        <v>0</v>
      </c>
      <c r="BL225" s="18" t="s">
        <v>4155</v>
      </c>
      <c r="BM225" s="224" t="s">
        <v>5554</v>
      </c>
    </row>
    <row r="226" s="14" customFormat="1">
      <c r="A226" s="14"/>
      <c r="B226" s="253"/>
      <c r="C226" s="254"/>
      <c r="D226" s="241" t="s">
        <v>284</v>
      </c>
      <c r="E226" s="254"/>
      <c r="F226" s="256" t="s">
        <v>5555</v>
      </c>
      <c r="G226" s="254"/>
      <c r="H226" s="257">
        <v>0.0080000000000000002</v>
      </c>
      <c r="I226" s="258"/>
      <c r="J226" s="254"/>
      <c r="K226" s="254"/>
      <c r="L226" s="259"/>
      <c r="M226" s="260"/>
      <c r="N226" s="261"/>
      <c r="O226" s="261"/>
      <c r="P226" s="261"/>
      <c r="Q226" s="261"/>
      <c r="R226" s="261"/>
      <c r="S226" s="261"/>
      <c r="T226" s="262"/>
      <c r="U226" s="14"/>
      <c r="V226" s="14"/>
      <c r="W226" s="14"/>
      <c r="X226" s="14"/>
      <c r="Y226" s="14"/>
      <c r="Z226" s="14"/>
      <c r="AA226" s="14"/>
      <c r="AB226" s="14"/>
      <c r="AC226" s="14"/>
      <c r="AD226" s="14"/>
      <c r="AE226" s="14"/>
      <c r="AT226" s="263" t="s">
        <v>284</v>
      </c>
      <c r="AU226" s="263" t="s">
        <v>80</v>
      </c>
      <c r="AV226" s="14" t="s">
        <v>82</v>
      </c>
      <c r="AW226" s="14" t="s">
        <v>4</v>
      </c>
      <c r="AX226" s="14" t="s">
        <v>80</v>
      </c>
      <c r="AY226" s="263" t="s">
        <v>244</v>
      </c>
    </row>
    <row r="227" s="2" customFormat="1" ht="16.5" customHeight="1">
      <c r="A227" s="39"/>
      <c r="B227" s="40"/>
      <c r="C227" s="213" t="s">
        <v>252</v>
      </c>
      <c r="D227" s="213" t="s">
        <v>247</v>
      </c>
      <c r="E227" s="214" t="s">
        <v>5556</v>
      </c>
      <c r="F227" s="215" t="s">
        <v>5557</v>
      </c>
      <c r="G227" s="216" t="s">
        <v>5544</v>
      </c>
      <c r="H227" s="303"/>
      <c r="I227" s="218"/>
      <c r="J227" s="219">
        <f>ROUND(I227*H227,2)</f>
        <v>0</v>
      </c>
      <c r="K227" s="215" t="s">
        <v>359</v>
      </c>
      <c r="L227" s="45"/>
      <c r="M227" s="220" t="s">
        <v>19</v>
      </c>
      <c r="N227" s="221" t="s">
        <v>44</v>
      </c>
      <c r="O227" s="85"/>
      <c r="P227" s="222">
        <f>O227*H227</f>
        <v>0</v>
      </c>
      <c r="Q227" s="222">
        <v>0</v>
      </c>
      <c r="R227" s="222">
        <f>Q227*H227</f>
        <v>0</v>
      </c>
      <c r="S227" s="222">
        <v>0</v>
      </c>
      <c r="T227" s="223">
        <f>S227*H227</f>
        <v>0</v>
      </c>
      <c r="U227" s="39"/>
      <c r="V227" s="39"/>
      <c r="W227" s="39"/>
      <c r="X227" s="39"/>
      <c r="Y227" s="39"/>
      <c r="Z227" s="39"/>
      <c r="AA227" s="39"/>
      <c r="AB227" s="39"/>
      <c r="AC227" s="39"/>
      <c r="AD227" s="39"/>
      <c r="AE227" s="39"/>
      <c r="AR227" s="224" t="s">
        <v>4155</v>
      </c>
      <c r="AT227" s="224" t="s">
        <v>247</v>
      </c>
      <c r="AU227" s="224" t="s">
        <v>80</v>
      </c>
      <c r="AY227" s="18" t="s">
        <v>244</v>
      </c>
      <c r="BE227" s="225">
        <f>IF(N227="základní",J227,0)</f>
        <v>0</v>
      </c>
      <c r="BF227" s="225">
        <f>IF(N227="snížená",J227,0)</f>
        <v>0</v>
      </c>
      <c r="BG227" s="225">
        <f>IF(N227="zákl. přenesená",J227,0)</f>
        <v>0</v>
      </c>
      <c r="BH227" s="225">
        <f>IF(N227="sníž. přenesená",J227,0)</f>
        <v>0</v>
      </c>
      <c r="BI227" s="225">
        <f>IF(N227="nulová",J227,0)</f>
        <v>0</v>
      </c>
      <c r="BJ227" s="18" t="s">
        <v>80</v>
      </c>
      <c r="BK227" s="225">
        <f>ROUND(I227*H227,2)</f>
        <v>0</v>
      </c>
      <c r="BL227" s="18" t="s">
        <v>4155</v>
      </c>
      <c r="BM227" s="224" t="s">
        <v>5558</v>
      </c>
    </row>
    <row r="228" s="2" customFormat="1" ht="24.15" customHeight="1">
      <c r="A228" s="39"/>
      <c r="B228" s="40"/>
      <c r="C228" s="213" t="s">
        <v>411</v>
      </c>
      <c r="D228" s="213" t="s">
        <v>247</v>
      </c>
      <c r="E228" s="214" t="s">
        <v>5559</v>
      </c>
      <c r="F228" s="215" t="s">
        <v>5560</v>
      </c>
      <c r="G228" s="216" t="s">
        <v>5544</v>
      </c>
      <c r="H228" s="303"/>
      <c r="I228" s="218"/>
      <c r="J228" s="219">
        <f>ROUND(I228*H228,2)</f>
        <v>0</v>
      </c>
      <c r="K228" s="215" t="s">
        <v>359</v>
      </c>
      <c r="L228" s="45"/>
      <c r="M228" s="220" t="s">
        <v>19</v>
      </c>
      <c r="N228" s="221" t="s">
        <v>44</v>
      </c>
      <c r="O228" s="85"/>
      <c r="P228" s="222">
        <f>O228*H228</f>
        <v>0</v>
      </c>
      <c r="Q228" s="222">
        <v>0</v>
      </c>
      <c r="R228" s="222">
        <f>Q228*H228</f>
        <v>0</v>
      </c>
      <c r="S228" s="222">
        <v>0</v>
      </c>
      <c r="T228" s="223">
        <f>S228*H228</f>
        <v>0</v>
      </c>
      <c r="U228" s="39"/>
      <c r="V228" s="39"/>
      <c r="W228" s="39"/>
      <c r="X228" s="39"/>
      <c r="Y228" s="39"/>
      <c r="Z228" s="39"/>
      <c r="AA228" s="39"/>
      <c r="AB228" s="39"/>
      <c r="AC228" s="39"/>
      <c r="AD228" s="39"/>
      <c r="AE228" s="39"/>
      <c r="AR228" s="224" t="s">
        <v>4155</v>
      </c>
      <c r="AT228" s="224" t="s">
        <v>247</v>
      </c>
      <c r="AU228" s="224" t="s">
        <v>80</v>
      </c>
      <c r="AY228" s="18" t="s">
        <v>244</v>
      </c>
      <c r="BE228" s="225">
        <f>IF(N228="základní",J228,0)</f>
        <v>0</v>
      </c>
      <c r="BF228" s="225">
        <f>IF(N228="snížená",J228,0)</f>
        <v>0</v>
      </c>
      <c r="BG228" s="225">
        <f>IF(N228="zákl. přenesená",J228,0)</f>
        <v>0</v>
      </c>
      <c r="BH228" s="225">
        <f>IF(N228="sníž. přenesená",J228,0)</f>
        <v>0</v>
      </c>
      <c r="BI228" s="225">
        <f>IF(N228="nulová",J228,0)</f>
        <v>0</v>
      </c>
      <c r="BJ228" s="18" t="s">
        <v>80</v>
      </c>
      <c r="BK228" s="225">
        <f>ROUND(I228*H228,2)</f>
        <v>0</v>
      </c>
      <c r="BL228" s="18" t="s">
        <v>4155</v>
      </c>
      <c r="BM228" s="224" t="s">
        <v>5561</v>
      </c>
    </row>
    <row r="229" s="12" customFormat="1" ht="22.8" customHeight="1">
      <c r="A229" s="12"/>
      <c r="B229" s="197"/>
      <c r="C229" s="198"/>
      <c r="D229" s="199" t="s">
        <v>72</v>
      </c>
      <c r="E229" s="211" t="s">
        <v>4150</v>
      </c>
      <c r="F229" s="211" t="s">
        <v>4151</v>
      </c>
      <c r="G229" s="198"/>
      <c r="H229" s="198"/>
      <c r="I229" s="201"/>
      <c r="J229" s="212">
        <f>BK229</f>
        <v>0</v>
      </c>
      <c r="K229" s="198"/>
      <c r="L229" s="203"/>
      <c r="M229" s="204"/>
      <c r="N229" s="205"/>
      <c r="O229" s="205"/>
      <c r="P229" s="206">
        <f>SUM(P230:P231)</f>
        <v>0</v>
      </c>
      <c r="Q229" s="205"/>
      <c r="R229" s="206">
        <f>SUM(R230:R231)</f>
        <v>0</v>
      </c>
      <c r="S229" s="205"/>
      <c r="T229" s="207">
        <f>SUM(T230:T231)</f>
        <v>0</v>
      </c>
      <c r="U229" s="12"/>
      <c r="V229" s="12"/>
      <c r="W229" s="12"/>
      <c r="X229" s="12"/>
      <c r="Y229" s="12"/>
      <c r="Z229" s="12"/>
      <c r="AA229" s="12"/>
      <c r="AB229" s="12"/>
      <c r="AC229" s="12"/>
      <c r="AD229" s="12"/>
      <c r="AE229" s="12"/>
      <c r="AR229" s="208" t="s">
        <v>269</v>
      </c>
      <c r="AT229" s="209" t="s">
        <v>72</v>
      </c>
      <c r="AU229" s="209" t="s">
        <v>80</v>
      </c>
      <c r="AY229" s="208" t="s">
        <v>244</v>
      </c>
      <c r="BK229" s="210">
        <f>SUM(BK230:BK231)</f>
        <v>0</v>
      </c>
    </row>
    <row r="230" s="2" customFormat="1" ht="21.75" customHeight="1">
      <c r="A230" s="39"/>
      <c r="B230" s="40"/>
      <c r="C230" s="213" t="s">
        <v>416</v>
      </c>
      <c r="D230" s="213" t="s">
        <v>247</v>
      </c>
      <c r="E230" s="214" t="s">
        <v>5562</v>
      </c>
      <c r="F230" s="215" t="s">
        <v>5563</v>
      </c>
      <c r="G230" s="216" t="s">
        <v>5544</v>
      </c>
      <c r="H230" s="303"/>
      <c r="I230" s="218"/>
      <c r="J230" s="219">
        <f>ROUND(I230*H230,2)</f>
        <v>0</v>
      </c>
      <c r="K230" s="215" t="s">
        <v>359</v>
      </c>
      <c r="L230" s="45"/>
      <c r="M230" s="220" t="s">
        <v>19</v>
      </c>
      <c r="N230" s="221" t="s">
        <v>44</v>
      </c>
      <c r="O230" s="85"/>
      <c r="P230" s="222">
        <f>O230*H230</f>
        <v>0</v>
      </c>
      <c r="Q230" s="222">
        <v>0</v>
      </c>
      <c r="R230" s="222">
        <f>Q230*H230</f>
        <v>0</v>
      </c>
      <c r="S230" s="222">
        <v>0</v>
      </c>
      <c r="T230" s="223">
        <f>S230*H230</f>
        <v>0</v>
      </c>
      <c r="U230" s="39"/>
      <c r="V230" s="39"/>
      <c r="W230" s="39"/>
      <c r="X230" s="39"/>
      <c r="Y230" s="39"/>
      <c r="Z230" s="39"/>
      <c r="AA230" s="39"/>
      <c r="AB230" s="39"/>
      <c r="AC230" s="39"/>
      <c r="AD230" s="39"/>
      <c r="AE230" s="39"/>
      <c r="AR230" s="224" t="s">
        <v>4155</v>
      </c>
      <c r="AT230" s="224" t="s">
        <v>247</v>
      </c>
      <c r="AU230" s="224" t="s">
        <v>82</v>
      </c>
      <c r="AY230" s="18" t="s">
        <v>244</v>
      </c>
      <c r="BE230" s="225">
        <f>IF(N230="základní",J230,0)</f>
        <v>0</v>
      </c>
      <c r="BF230" s="225">
        <f>IF(N230="snížená",J230,0)</f>
        <v>0</v>
      </c>
      <c r="BG230" s="225">
        <f>IF(N230="zákl. přenesená",J230,0)</f>
        <v>0</v>
      </c>
      <c r="BH230" s="225">
        <f>IF(N230="sníž. přenesená",J230,0)</f>
        <v>0</v>
      </c>
      <c r="BI230" s="225">
        <f>IF(N230="nulová",J230,0)</f>
        <v>0</v>
      </c>
      <c r="BJ230" s="18" t="s">
        <v>80</v>
      </c>
      <c r="BK230" s="225">
        <f>ROUND(I230*H230,2)</f>
        <v>0</v>
      </c>
      <c r="BL230" s="18" t="s">
        <v>4155</v>
      </c>
      <c r="BM230" s="224" t="s">
        <v>5564</v>
      </c>
    </row>
    <row r="231" s="2" customFormat="1">
      <c r="A231" s="39"/>
      <c r="B231" s="40"/>
      <c r="C231" s="41"/>
      <c r="D231" s="241" t="s">
        <v>282</v>
      </c>
      <c r="E231" s="41"/>
      <c r="F231" s="242" t="s">
        <v>5565</v>
      </c>
      <c r="G231" s="41"/>
      <c r="H231" s="41"/>
      <c r="I231" s="228"/>
      <c r="J231" s="41"/>
      <c r="K231" s="41"/>
      <c r="L231" s="45"/>
      <c r="M231" s="229"/>
      <c r="N231" s="230"/>
      <c r="O231" s="85"/>
      <c r="P231" s="85"/>
      <c r="Q231" s="85"/>
      <c r="R231" s="85"/>
      <c r="S231" s="85"/>
      <c r="T231" s="86"/>
      <c r="U231" s="39"/>
      <c r="V231" s="39"/>
      <c r="W231" s="39"/>
      <c r="X231" s="39"/>
      <c r="Y231" s="39"/>
      <c r="Z231" s="39"/>
      <c r="AA231" s="39"/>
      <c r="AB231" s="39"/>
      <c r="AC231" s="39"/>
      <c r="AD231" s="39"/>
      <c r="AE231" s="39"/>
      <c r="AT231" s="18" t="s">
        <v>282</v>
      </c>
      <c r="AU231" s="18" t="s">
        <v>82</v>
      </c>
    </row>
    <row r="232" s="12" customFormat="1" ht="22.8" customHeight="1">
      <c r="A232" s="12"/>
      <c r="B232" s="197"/>
      <c r="C232" s="198"/>
      <c r="D232" s="199" t="s">
        <v>72</v>
      </c>
      <c r="E232" s="211" t="s">
        <v>4157</v>
      </c>
      <c r="F232" s="211" t="s">
        <v>4158</v>
      </c>
      <c r="G232" s="198"/>
      <c r="H232" s="198"/>
      <c r="I232" s="201"/>
      <c r="J232" s="212">
        <f>BK232</f>
        <v>0</v>
      </c>
      <c r="K232" s="198"/>
      <c r="L232" s="203"/>
      <c r="M232" s="204"/>
      <c r="N232" s="205"/>
      <c r="O232" s="205"/>
      <c r="P232" s="206">
        <f>SUM(P233:P236)</f>
        <v>0</v>
      </c>
      <c r="Q232" s="205"/>
      <c r="R232" s="206">
        <f>SUM(R233:R236)</f>
        <v>0</v>
      </c>
      <c r="S232" s="205"/>
      <c r="T232" s="207">
        <f>SUM(T233:T236)</f>
        <v>0</v>
      </c>
      <c r="U232" s="12"/>
      <c r="V232" s="12"/>
      <c r="W232" s="12"/>
      <c r="X232" s="12"/>
      <c r="Y232" s="12"/>
      <c r="Z232" s="12"/>
      <c r="AA232" s="12"/>
      <c r="AB232" s="12"/>
      <c r="AC232" s="12"/>
      <c r="AD232" s="12"/>
      <c r="AE232" s="12"/>
      <c r="AR232" s="208" t="s">
        <v>269</v>
      </c>
      <c r="AT232" s="209" t="s">
        <v>72</v>
      </c>
      <c r="AU232" s="209" t="s">
        <v>80</v>
      </c>
      <c r="AY232" s="208" t="s">
        <v>244</v>
      </c>
      <c r="BK232" s="210">
        <f>SUM(BK233:BK236)</f>
        <v>0</v>
      </c>
    </row>
    <row r="233" s="2" customFormat="1" ht="33" customHeight="1">
      <c r="A233" s="39"/>
      <c r="B233" s="40"/>
      <c r="C233" s="213" t="s">
        <v>420</v>
      </c>
      <c r="D233" s="213" t="s">
        <v>247</v>
      </c>
      <c r="E233" s="214" t="s">
        <v>5566</v>
      </c>
      <c r="F233" s="215" t="s">
        <v>5567</v>
      </c>
      <c r="G233" s="216" t="s">
        <v>5544</v>
      </c>
      <c r="H233" s="303"/>
      <c r="I233" s="218"/>
      <c r="J233" s="219">
        <f>ROUND(I233*H233,2)</f>
        <v>0</v>
      </c>
      <c r="K233" s="215" t="s">
        <v>359</v>
      </c>
      <c r="L233" s="45"/>
      <c r="M233" s="220" t="s">
        <v>19</v>
      </c>
      <c r="N233" s="221" t="s">
        <v>44</v>
      </c>
      <c r="O233" s="85"/>
      <c r="P233" s="222">
        <f>O233*H233</f>
        <v>0</v>
      </c>
      <c r="Q233" s="222">
        <v>0</v>
      </c>
      <c r="R233" s="222">
        <f>Q233*H233</f>
        <v>0</v>
      </c>
      <c r="S233" s="222">
        <v>0</v>
      </c>
      <c r="T233" s="223">
        <f>S233*H233</f>
        <v>0</v>
      </c>
      <c r="U233" s="39"/>
      <c r="V233" s="39"/>
      <c r="W233" s="39"/>
      <c r="X233" s="39"/>
      <c r="Y233" s="39"/>
      <c r="Z233" s="39"/>
      <c r="AA233" s="39"/>
      <c r="AB233" s="39"/>
      <c r="AC233" s="39"/>
      <c r="AD233" s="39"/>
      <c r="AE233" s="39"/>
      <c r="AR233" s="224" t="s">
        <v>4155</v>
      </c>
      <c r="AT233" s="224" t="s">
        <v>247</v>
      </c>
      <c r="AU233" s="224" t="s">
        <v>82</v>
      </c>
      <c r="AY233" s="18" t="s">
        <v>244</v>
      </c>
      <c r="BE233" s="225">
        <f>IF(N233="základní",J233,0)</f>
        <v>0</v>
      </c>
      <c r="BF233" s="225">
        <f>IF(N233="snížená",J233,0)</f>
        <v>0</v>
      </c>
      <c r="BG233" s="225">
        <f>IF(N233="zákl. přenesená",J233,0)</f>
        <v>0</v>
      </c>
      <c r="BH233" s="225">
        <f>IF(N233="sníž. přenesená",J233,0)</f>
        <v>0</v>
      </c>
      <c r="BI233" s="225">
        <f>IF(N233="nulová",J233,0)</f>
        <v>0</v>
      </c>
      <c r="BJ233" s="18" t="s">
        <v>80</v>
      </c>
      <c r="BK233" s="225">
        <f>ROUND(I233*H233,2)</f>
        <v>0</v>
      </c>
      <c r="BL233" s="18" t="s">
        <v>4155</v>
      </c>
      <c r="BM233" s="224" t="s">
        <v>5568</v>
      </c>
    </row>
    <row r="234" s="2" customFormat="1">
      <c r="A234" s="39"/>
      <c r="B234" s="40"/>
      <c r="C234" s="41"/>
      <c r="D234" s="241" t="s">
        <v>282</v>
      </c>
      <c r="E234" s="41"/>
      <c r="F234" s="242" t="s">
        <v>5569</v>
      </c>
      <c r="G234" s="41"/>
      <c r="H234" s="41"/>
      <c r="I234" s="228"/>
      <c r="J234" s="41"/>
      <c r="K234" s="41"/>
      <c r="L234" s="45"/>
      <c r="M234" s="229"/>
      <c r="N234" s="230"/>
      <c r="O234" s="85"/>
      <c r="P234" s="85"/>
      <c r="Q234" s="85"/>
      <c r="R234" s="85"/>
      <c r="S234" s="85"/>
      <c r="T234" s="86"/>
      <c r="U234" s="39"/>
      <c r="V234" s="39"/>
      <c r="W234" s="39"/>
      <c r="X234" s="39"/>
      <c r="Y234" s="39"/>
      <c r="Z234" s="39"/>
      <c r="AA234" s="39"/>
      <c r="AB234" s="39"/>
      <c r="AC234" s="39"/>
      <c r="AD234" s="39"/>
      <c r="AE234" s="39"/>
      <c r="AT234" s="18" t="s">
        <v>282</v>
      </c>
      <c r="AU234" s="18" t="s">
        <v>82</v>
      </c>
    </row>
    <row r="235" s="2" customFormat="1" ht="44.25" customHeight="1">
      <c r="A235" s="39"/>
      <c r="B235" s="40"/>
      <c r="C235" s="213" t="s">
        <v>424</v>
      </c>
      <c r="D235" s="213" t="s">
        <v>247</v>
      </c>
      <c r="E235" s="214" t="s">
        <v>5570</v>
      </c>
      <c r="F235" s="215" t="s">
        <v>5571</v>
      </c>
      <c r="G235" s="216" t="s">
        <v>339</v>
      </c>
      <c r="H235" s="217">
        <v>15</v>
      </c>
      <c r="I235" s="218"/>
      <c r="J235" s="219">
        <f>ROUND(I235*H235,2)</f>
        <v>0</v>
      </c>
      <c r="K235" s="215" t="s">
        <v>359</v>
      </c>
      <c r="L235" s="45"/>
      <c r="M235" s="220" t="s">
        <v>19</v>
      </c>
      <c r="N235" s="221" t="s">
        <v>44</v>
      </c>
      <c r="O235" s="85"/>
      <c r="P235" s="222">
        <f>O235*H235</f>
        <v>0</v>
      </c>
      <c r="Q235" s="222">
        <v>0</v>
      </c>
      <c r="R235" s="222">
        <f>Q235*H235</f>
        <v>0</v>
      </c>
      <c r="S235" s="222">
        <v>0</v>
      </c>
      <c r="T235" s="223">
        <f>S235*H235</f>
        <v>0</v>
      </c>
      <c r="U235" s="39"/>
      <c r="V235" s="39"/>
      <c r="W235" s="39"/>
      <c r="X235" s="39"/>
      <c r="Y235" s="39"/>
      <c r="Z235" s="39"/>
      <c r="AA235" s="39"/>
      <c r="AB235" s="39"/>
      <c r="AC235" s="39"/>
      <c r="AD235" s="39"/>
      <c r="AE235" s="39"/>
      <c r="AR235" s="224" t="s">
        <v>4155</v>
      </c>
      <c r="AT235" s="224" t="s">
        <v>247</v>
      </c>
      <c r="AU235" s="224" t="s">
        <v>82</v>
      </c>
      <c r="AY235" s="18" t="s">
        <v>244</v>
      </c>
      <c r="BE235" s="225">
        <f>IF(N235="základní",J235,0)</f>
        <v>0</v>
      </c>
      <c r="BF235" s="225">
        <f>IF(N235="snížená",J235,0)</f>
        <v>0</v>
      </c>
      <c r="BG235" s="225">
        <f>IF(N235="zákl. přenesená",J235,0)</f>
        <v>0</v>
      </c>
      <c r="BH235" s="225">
        <f>IF(N235="sníž. přenesená",J235,0)</f>
        <v>0</v>
      </c>
      <c r="BI235" s="225">
        <f>IF(N235="nulová",J235,0)</f>
        <v>0</v>
      </c>
      <c r="BJ235" s="18" t="s">
        <v>80</v>
      </c>
      <c r="BK235" s="225">
        <f>ROUND(I235*H235,2)</f>
        <v>0</v>
      </c>
      <c r="BL235" s="18" t="s">
        <v>4155</v>
      </c>
      <c r="BM235" s="224" t="s">
        <v>5572</v>
      </c>
    </row>
    <row r="236" s="2" customFormat="1">
      <c r="A236" s="39"/>
      <c r="B236" s="40"/>
      <c r="C236" s="41"/>
      <c r="D236" s="241" t="s">
        <v>282</v>
      </c>
      <c r="E236" s="41"/>
      <c r="F236" s="242" t="s">
        <v>5569</v>
      </c>
      <c r="G236" s="41"/>
      <c r="H236" s="41"/>
      <c r="I236" s="228"/>
      <c r="J236" s="41"/>
      <c r="K236" s="41"/>
      <c r="L236" s="45"/>
      <c r="M236" s="284"/>
      <c r="N236" s="285"/>
      <c r="O236" s="280"/>
      <c r="P236" s="280"/>
      <c r="Q236" s="280"/>
      <c r="R236" s="280"/>
      <c r="S236" s="280"/>
      <c r="T236" s="286"/>
      <c r="U236" s="39"/>
      <c r="V236" s="39"/>
      <c r="W236" s="39"/>
      <c r="X236" s="39"/>
      <c r="Y236" s="39"/>
      <c r="Z236" s="39"/>
      <c r="AA236" s="39"/>
      <c r="AB236" s="39"/>
      <c r="AC236" s="39"/>
      <c r="AD236" s="39"/>
      <c r="AE236" s="39"/>
      <c r="AT236" s="18" t="s">
        <v>282</v>
      </c>
      <c r="AU236" s="18" t="s">
        <v>82</v>
      </c>
    </row>
    <row r="237" s="2" customFormat="1" ht="6.96" customHeight="1">
      <c r="A237" s="39"/>
      <c r="B237" s="60"/>
      <c r="C237" s="61"/>
      <c r="D237" s="61"/>
      <c r="E237" s="61"/>
      <c r="F237" s="61"/>
      <c r="G237" s="61"/>
      <c r="H237" s="61"/>
      <c r="I237" s="61"/>
      <c r="J237" s="61"/>
      <c r="K237" s="61"/>
      <c r="L237" s="45"/>
      <c r="M237" s="39"/>
      <c r="O237" s="39"/>
      <c r="P237" s="39"/>
      <c r="Q237" s="39"/>
      <c r="R237" s="39"/>
      <c r="S237" s="39"/>
      <c r="T237" s="39"/>
      <c r="U237" s="39"/>
      <c r="V237" s="39"/>
      <c r="W237" s="39"/>
      <c r="X237" s="39"/>
      <c r="Y237" s="39"/>
      <c r="Z237" s="39"/>
      <c r="AA237" s="39"/>
      <c r="AB237" s="39"/>
      <c r="AC237" s="39"/>
      <c r="AD237" s="39"/>
      <c r="AE237" s="39"/>
    </row>
  </sheetData>
  <sheetProtection sheet="1" autoFilter="0" formatColumns="0" formatRows="0" objects="1" scenarios="1" spinCount="100000" saltValue="ZAWubDaK0wV5WZ1+Tdlk7tdeCyYh8LzD2/TJVgZWdcPb0+aHdD+tIzIJSc0BI/hOlJHG3+/yhAOXgtoaLxFzMw==" hashValue="+kQS8j9cEISZiRjJXSPSojerljk/m6p4KODM2k3PrbVfYc65lLQW/IF9Uf1dE142H8kB2d/SYeJKCb5AKxOv7A==" algorithmName="SHA-512" password="CC35"/>
  <autoFilter ref="C82:K236"/>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39"/>
      <c r="C3" s="140"/>
      <c r="D3" s="140"/>
      <c r="E3" s="140"/>
      <c r="F3" s="140"/>
      <c r="G3" s="140"/>
      <c r="H3" s="21"/>
    </row>
    <row r="4" s="1" customFormat="1" ht="24.96" customHeight="1">
      <c r="B4" s="21"/>
      <c r="C4" s="141" t="s">
        <v>5573</v>
      </c>
      <c r="H4" s="21"/>
    </row>
    <row r="5" s="1" customFormat="1" ht="12" customHeight="1">
      <c r="B5" s="21"/>
      <c r="C5" s="304" t="s">
        <v>13</v>
      </c>
      <c r="D5" s="150" t="s">
        <v>14</v>
      </c>
      <c r="E5" s="1"/>
      <c r="F5" s="1"/>
      <c r="H5" s="21"/>
    </row>
    <row r="6" s="1" customFormat="1" ht="36.96" customHeight="1">
      <c r="B6" s="21"/>
      <c r="C6" s="305" t="s">
        <v>16</v>
      </c>
      <c r="D6" s="306" t="s">
        <v>17</v>
      </c>
      <c r="E6" s="1"/>
      <c r="F6" s="1"/>
      <c r="H6" s="21"/>
    </row>
    <row r="7" s="1" customFormat="1" ht="16.5" customHeight="1">
      <c r="B7" s="21"/>
      <c r="C7" s="143" t="s">
        <v>23</v>
      </c>
      <c r="D7" s="147" t="str">
        <f>'Rekapitulace zakázky'!AN8</f>
        <v>23. 6. 2026</v>
      </c>
      <c r="H7" s="21"/>
    </row>
    <row r="8" s="2" customFormat="1" ht="10.8" customHeight="1">
      <c r="A8" s="39"/>
      <c r="B8" s="45"/>
      <c r="C8" s="39"/>
      <c r="D8" s="39"/>
      <c r="E8" s="39"/>
      <c r="F8" s="39"/>
      <c r="G8" s="39"/>
      <c r="H8" s="45"/>
    </row>
    <row r="9" s="11" customFormat="1" ht="29.28" customHeight="1">
      <c r="A9" s="186"/>
      <c r="B9" s="307"/>
      <c r="C9" s="308" t="s">
        <v>54</v>
      </c>
      <c r="D9" s="309" t="s">
        <v>55</v>
      </c>
      <c r="E9" s="309" t="s">
        <v>230</v>
      </c>
      <c r="F9" s="310" t="s">
        <v>5574</v>
      </c>
      <c r="G9" s="186"/>
      <c r="H9" s="307"/>
    </row>
    <row r="10" s="2" customFormat="1" ht="26.4" customHeight="1">
      <c r="A10" s="39"/>
      <c r="B10" s="45"/>
      <c r="C10" s="311" t="s">
        <v>5575</v>
      </c>
      <c r="D10" s="311" t="s">
        <v>85</v>
      </c>
      <c r="E10" s="39"/>
      <c r="F10" s="39"/>
      <c r="G10" s="39"/>
      <c r="H10" s="45"/>
    </row>
    <row r="11" s="2" customFormat="1" ht="16.8" customHeight="1">
      <c r="A11" s="39"/>
      <c r="B11" s="45"/>
      <c r="C11" s="312" t="s">
        <v>616</v>
      </c>
      <c r="D11" s="313" t="s">
        <v>617</v>
      </c>
      <c r="E11" s="314" t="s">
        <v>250</v>
      </c>
      <c r="F11" s="315">
        <v>446</v>
      </c>
      <c r="G11" s="39"/>
      <c r="H11" s="45"/>
    </row>
    <row r="12" s="2" customFormat="1" ht="16.8" customHeight="1">
      <c r="A12" s="39"/>
      <c r="B12" s="45"/>
      <c r="C12" s="316" t="s">
        <v>19</v>
      </c>
      <c r="D12" s="316" t="s">
        <v>661</v>
      </c>
      <c r="E12" s="18" t="s">
        <v>19</v>
      </c>
      <c r="F12" s="317">
        <v>0</v>
      </c>
      <c r="G12" s="39"/>
      <c r="H12" s="45"/>
    </row>
    <row r="13" s="2" customFormat="1" ht="16.8" customHeight="1">
      <c r="A13" s="39"/>
      <c r="B13" s="45"/>
      <c r="C13" s="316" t="s">
        <v>19</v>
      </c>
      <c r="D13" s="316" t="s">
        <v>662</v>
      </c>
      <c r="E13" s="18" t="s">
        <v>19</v>
      </c>
      <c r="F13" s="317">
        <v>402</v>
      </c>
      <c r="G13" s="39"/>
      <c r="H13" s="45"/>
    </row>
    <row r="14" s="2" customFormat="1" ht="16.8" customHeight="1">
      <c r="A14" s="39"/>
      <c r="B14" s="45"/>
      <c r="C14" s="316" t="s">
        <v>19</v>
      </c>
      <c r="D14" s="316" t="s">
        <v>663</v>
      </c>
      <c r="E14" s="18" t="s">
        <v>19</v>
      </c>
      <c r="F14" s="317">
        <v>0</v>
      </c>
      <c r="G14" s="39"/>
      <c r="H14" s="45"/>
    </row>
    <row r="15" s="2" customFormat="1" ht="16.8" customHeight="1">
      <c r="A15" s="39"/>
      <c r="B15" s="45"/>
      <c r="C15" s="316" t="s">
        <v>19</v>
      </c>
      <c r="D15" s="316" t="s">
        <v>526</v>
      </c>
      <c r="E15" s="18" t="s">
        <v>19</v>
      </c>
      <c r="F15" s="317">
        <v>44</v>
      </c>
      <c r="G15" s="39"/>
      <c r="H15" s="45"/>
    </row>
    <row r="16" s="2" customFormat="1" ht="16.8" customHeight="1">
      <c r="A16" s="39"/>
      <c r="B16" s="45"/>
      <c r="C16" s="316" t="s">
        <v>616</v>
      </c>
      <c r="D16" s="316" t="s">
        <v>287</v>
      </c>
      <c r="E16" s="18" t="s">
        <v>19</v>
      </c>
      <c r="F16" s="317">
        <v>446</v>
      </c>
      <c r="G16" s="39"/>
      <c r="H16" s="45"/>
    </row>
    <row r="17" s="2" customFormat="1" ht="16.8" customHeight="1">
      <c r="A17" s="39"/>
      <c r="B17" s="45"/>
      <c r="C17" s="318" t="s">
        <v>5576</v>
      </c>
      <c r="D17" s="39"/>
      <c r="E17" s="39"/>
      <c r="F17" s="39"/>
      <c r="G17" s="39"/>
      <c r="H17" s="45"/>
    </row>
    <row r="18" s="2" customFormat="1" ht="16.8" customHeight="1">
      <c r="A18" s="39"/>
      <c r="B18" s="45"/>
      <c r="C18" s="316" t="s">
        <v>657</v>
      </c>
      <c r="D18" s="316" t="s">
        <v>5577</v>
      </c>
      <c r="E18" s="18" t="s">
        <v>250</v>
      </c>
      <c r="F18" s="317">
        <v>446</v>
      </c>
      <c r="G18" s="39"/>
      <c r="H18" s="45"/>
    </row>
    <row r="19" s="2" customFormat="1" ht="16.8" customHeight="1">
      <c r="A19" s="39"/>
      <c r="B19" s="45"/>
      <c r="C19" s="316" t="s">
        <v>679</v>
      </c>
      <c r="D19" s="316" t="s">
        <v>5578</v>
      </c>
      <c r="E19" s="18" t="s">
        <v>250</v>
      </c>
      <c r="F19" s="317">
        <v>446</v>
      </c>
      <c r="G19" s="39"/>
      <c r="H19" s="45"/>
    </row>
    <row r="20" s="2" customFormat="1" ht="26.4" customHeight="1">
      <c r="A20" s="39"/>
      <c r="B20" s="45"/>
      <c r="C20" s="311" t="s">
        <v>214</v>
      </c>
      <c r="D20" s="311" t="s">
        <v>214</v>
      </c>
      <c r="E20" s="39"/>
      <c r="F20" s="39"/>
      <c r="G20" s="39"/>
      <c r="H20" s="45"/>
    </row>
    <row r="21" s="2" customFormat="1" ht="16.8" customHeight="1">
      <c r="A21" s="39"/>
      <c r="B21" s="45"/>
      <c r="C21" s="312" t="s">
        <v>5579</v>
      </c>
      <c r="D21" s="313" t="s">
        <v>5580</v>
      </c>
      <c r="E21" s="314" t="s">
        <v>730</v>
      </c>
      <c r="F21" s="315">
        <v>0</v>
      </c>
      <c r="G21" s="39"/>
      <c r="H21" s="45"/>
    </row>
    <row r="22" s="2" customFormat="1" ht="7.44" customHeight="1">
      <c r="A22" s="39"/>
      <c r="B22" s="166"/>
      <c r="C22" s="167"/>
      <c r="D22" s="167"/>
      <c r="E22" s="167"/>
      <c r="F22" s="167"/>
      <c r="G22" s="167"/>
      <c r="H22" s="45"/>
    </row>
    <row r="23" s="2" customFormat="1">
      <c r="A23" s="39"/>
      <c r="B23" s="39"/>
      <c r="C23" s="39"/>
      <c r="D23" s="39"/>
      <c r="E23" s="39"/>
      <c r="F23" s="39"/>
      <c r="G23" s="39"/>
      <c r="H23" s="39"/>
    </row>
  </sheetData>
  <sheetProtection sheet="1" formatColumns="0" formatRows="0" objects="1" scenarios="1" spinCount="100000" saltValue="tmym5Npcc2fog/hKTu+4SnkcFFmugPovlK5B4V50vyfs5DicdgPqGDBmIUjxEIYt5i0bXw3ehwl5e4CQC4DoLw==" hashValue="eXYg71ao4BOdLzuKF2W4Je3F4mxRHIcdIwqW9T82W6WTIu9DeoIqjul2ottDxxoQm78A7Kr0jWey1Jbk9RuztA==" algorithmName="SHA-512" password="CC35"/>
  <mergeCells count="2">
    <mergeCell ref="D5:F5"/>
    <mergeCell ref="D6:F6"/>
  </mergeCells>
  <pageSetup paperSize="9" orientation="landscape" blackAndWhite="1" fitToHeight="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2070</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27</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
        <v>32</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
        <v>2071</v>
      </c>
      <c r="F21" s="39"/>
      <c r="G21" s="39"/>
      <c r="H21" s="39"/>
      <c r="I21" s="143" t="s">
        <v>28</v>
      </c>
      <c r="J21" s="134" t="s">
        <v>19</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tr">
        <f>IF('Rekapitulace zakázky'!AN19="","",'Rekapitulace zakázky'!AN19)</f>
        <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tr">
        <f>IF('Rekapitulace zakázky'!E20="","",'Rekapitulace zakázky'!E20)</f>
        <v>Pavel Pospíšil, DiS.</v>
      </c>
      <c r="F24" s="39"/>
      <c r="G24" s="39"/>
      <c r="H24" s="39"/>
      <c r="I24" s="143" t="s">
        <v>28</v>
      </c>
      <c r="J24" s="134" t="str">
        <f>IF('Rekapitulace zakázky'!AN20="","",'Rekapitulace zakázky'!AN20)</f>
        <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ROUND(J83,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ROUND((SUM(BE83:BE123)),  2)</f>
        <v>0</v>
      </c>
      <c r="G33" s="39"/>
      <c r="H33" s="39"/>
      <c r="I33" s="158">
        <v>0.20999999999999999</v>
      </c>
      <c r="J33" s="157">
        <f>ROUND(((SUM(BE83:BE123))*I33),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ROUND((SUM(BF83:BF123)),  2)</f>
        <v>0</v>
      </c>
      <c r="G34" s="39"/>
      <c r="H34" s="39"/>
      <c r="I34" s="158">
        <v>0.12</v>
      </c>
      <c r="J34" s="157">
        <f>ROUND(((SUM(BF83:BF123))*I34),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ROUND((SUM(BG83:BG123)),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ROUND((SUM(BH83:BH123)),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ROUND((SUM(BI83:BI123)),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PS 12-02-01 - Doudleby nad Orlicí, DDTS</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 xml:space="preserve"> </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Intesys</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J83</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2072</v>
      </c>
      <c r="E60" s="178"/>
      <c r="F60" s="178"/>
      <c r="G60" s="178"/>
      <c r="H60" s="178"/>
      <c r="I60" s="178"/>
      <c r="J60" s="179">
        <f>J84</f>
        <v>0</v>
      </c>
      <c r="K60" s="176"/>
      <c r="L60" s="180"/>
      <c r="S60" s="9"/>
      <c r="T60" s="9"/>
      <c r="U60" s="9"/>
      <c r="V60" s="9"/>
      <c r="W60" s="9"/>
      <c r="X60" s="9"/>
      <c r="Y60" s="9"/>
      <c r="Z60" s="9"/>
      <c r="AA60" s="9"/>
      <c r="AB60" s="9"/>
      <c r="AC60" s="9"/>
      <c r="AD60" s="9"/>
      <c r="AE60" s="9"/>
    </row>
    <row r="61" hidden="1" s="10" customFormat="1" ht="19.92" customHeight="1">
      <c r="A61" s="10"/>
      <c r="B61" s="181"/>
      <c r="C61" s="126"/>
      <c r="D61" s="182" t="s">
        <v>2073</v>
      </c>
      <c r="E61" s="183"/>
      <c r="F61" s="183"/>
      <c r="G61" s="183"/>
      <c r="H61" s="183"/>
      <c r="I61" s="183"/>
      <c r="J61" s="184">
        <f>J89</f>
        <v>0</v>
      </c>
      <c r="K61" s="126"/>
      <c r="L61" s="185"/>
      <c r="S61" s="10"/>
      <c r="T61" s="10"/>
      <c r="U61" s="10"/>
      <c r="V61" s="10"/>
      <c r="W61" s="10"/>
      <c r="X61" s="10"/>
      <c r="Y61" s="10"/>
      <c r="Z61" s="10"/>
      <c r="AA61" s="10"/>
      <c r="AB61" s="10"/>
      <c r="AC61" s="10"/>
      <c r="AD61" s="10"/>
      <c r="AE61" s="10"/>
    </row>
    <row r="62" hidden="1" s="10" customFormat="1" ht="14.88" customHeight="1">
      <c r="A62" s="10"/>
      <c r="B62" s="181"/>
      <c r="C62" s="126"/>
      <c r="D62" s="182" t="s">
        <v>2074</v>
      </c>
      <c r="E62" s="183"/>
      <c r="F62" s="183"/>
      <c r="G62" s="183"/>
      <c r="H62" s="183"/>
      <c r="I62" s="183"/>
      <c r="J62" s="184">
        <f>J93</f>
        <v>0</v>
      </c>
      <c r="K62" s="126"/>
      <c r="L62" s="185"/>
      <c r="S62" s="10"/>
      <c r="T62" s="10"/>
      <c r="U62" s="10"/>
      <c r="V62" s="10"/>
      <c r="W62" s="10"/>
      <c r="X62" s="10"/>
      <c r="Y62" s="10"/>
      <c r="Z62" s="10"/>
      <c r="AA62" s="10"/>
      <c r="AB62" s="10"/>
      <c r="AC62" s="10"/>
      <c r="AD62" s="10"/>
      <c r="AE62" s="10"/>
    </row>
    <row r="63" hidden="1" s="9" customFormat="1" ht="24.96" customHeight="1">
      <c r="A63" s="9"/>
      <c r="B63" s="175"/>
      <c r="C63" s="176"/>
      <c r="D63" s="177" t="s">
        <v>353</v>
      </c>
      <c r="E63" s="178"/>
      <c r="F63" s="178"/>
      <c r="G63" s="178"/>
      <c r="H63" s="178"/>
      <c r="I63" s="178"/>
      <c r="J63" s="179">
        <f>J96</f>
        <v>0</v>
      </c>
      <c r="K63" s="176"/>
      <c r="L63" s="180"/>
      <c r="S63" s="9"/>
      <c r="T63" s="9"/>
      <c r="U63" s="9"/>
      <c r="V63" s="9"/>
      <c r="W63" s="9"/>
      <c r="X63" s="9"/>
      <c r="Y63" s="9"/>
      <c r="Z63" s="9"/>
      <c r="AA63" s="9"/>
      <c r="AB63" s="9"/>
      <c r="AC63" s="9"/>
      <c r="AD63" s="9"/>
      <c r="AE63" s="9"/>
    </row>
    <row r="64" hidden="1" s="2" customFormat="1" ht="21.84" customHeight="1">
      <c r="A64" s="39"/>
      <c r="B64" s="40"/>
      <c r="C64" s="41"/>
      <c r="D64" s="41"/>
      <c r="E64" s="41"/>
      <c r="F64" s="41"/>
      <c r="G64" s="41"/>
      <c r="H64" s="41"/>
      <c r="I64" s="41"/>
      <c r="J64" s="41"/>
      <c r="K64" s="41"/>
      <c r="L64" s="145"/>
      <c r="S64" s="39"/>
      <c r="T64" s="39"/>
      <c r="U64" s="39"/>
      <c r="V64" s="39"/>
      <c r="W64" s="39"/>
      <c r="X64" s="39"/>
      <c r="Y64" s="39"/>
      <c r="Z64" s="39"/>
      <c r="AA64" s="39"/>
      <c r="AB64" s="39"/>
      <c r="AC64" s="39"/>
      <c r="AD64" s="39"/>
      <c r="AE64" s="39"/>
    </row>
    <row r="65" hidden="1" s="2" customFormat="1" ht="6.96" customHeight="1">
      <c r="A65" s="39"/>
      <c r="B65" s="60"/>
      <c r="C65" s="61"/>
      <c r="D65" s="61"/>
      <c r="E65" s="61"/>
      <c r="F65" s="61"/>
      <c r="G65" s="61"/>
      <c r="H65" s="61"/>
      <c r="I65" s="61"/>
      <c r="J65" s="61"/>
      <c r="K65" s="61"/>
      <c r="L65" s="145"/>
      <c r="S65" s="39"/>
      <c r="T65" s="39"/>
      <c r="U65" s="39"/>
      <c r="V65" s="39"/>
      <c r="W65" s="39"/>
      <c r="X65" s="39"/>
      <c r="Y65" s="39"/>
      <c r="Z65" s="39"/>
      <c r="AA65" s="39"/>
      <c r="AB65" s="39"/>
      <c r="AC65" s="39"/>
      <c r="AD65" s="39"/>
      <c r="AE65" s="39"/>
    </row>
    <row r="66" hidden="1"/>
    <row r="67" hidden="1"/>
    <row r="68" hidden="1"/>
    <row r="69" s="2" customFormat="1" ht="6.96" customHeight="1">
      <c r="A69" s="39"/>
      <c r="B69" s="62"/>
      <c r="C69" s="63"/>
      <c r="D69" s="63"/>
      <c r="E69" s="63"/>
      <c r="F69" s="63"/>
      <c r="G69" s="63"/>
      <c r="H69" s="63"/>
      <c r="I69" s="63"/>
      <c r="J69" s="63"/>
      <c r="K69" s="63"/>
      <c r="L69" s="145"/>
      <c r="S69" s="39"/>
      <c r="T69" s="39"/>
      <c r="U69" s="39"/>
      <c r="V69" s="39"/>
      <c r="W69" s="39"/>
      <c r="X69" s="39"/>
      <c r="Y69" s="39"/>
      <c r="Z69" s="39"/>
      <c r="AA69" s="39"/>
      <c r="AB69" s="39"/>
      <c r="AC69" s="39"/>
      <c r="AD69" s="39"/>
      <c r="AE69" s="39"/>
    </row>
    <row r="70" s="2" customFormat="1" ht="24.96" customHeight="1">
      <c r="A70" s="39"/>
      <c r="B70" s="40"/>
      <c r="C70" s="24" t="s">
        <v>228</v>
      </c>
      <c r="D70" s="41"/>
      <c r="E70" s="41"/>
      <c r="F70" s="41"/>
      <c r="G70" s="41"/>
      <c r="H70" s="41"/>
      <c r="I70" s="41"/>
      <c r="J70" s="41"/>
      <c r="K70" s="41"/>
      <c r="L70" s="145"/>
      <c r="S70" s="39"/>
      <c r="T70" s="39"/>
      <c r="U70" s="39"/>
      <c r="V70" s="39"/>
      <c r="W70" s="39"/>
      <c r="X70" s="39"/>
      <c r="Y70" s="39"/>
      <c r="Z70" s="39"/>
      <c r="AA70" s="39"/>
      <c r="AB70" s="39"/>
      <c r="AC70" s="39"/>
      <c r="AD70" s="39"/>
      <c r="AE70" s="39"/>
    </row>
    <row r="71" s="2" customFormat="1" ht="6.96" customHeight="1">
      <c r="A71" s="39"/>
      <c r="B71" s="40"/>
      <c r="C71" s="41"/>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2" customHeight="1">
      <c r="A72" s="39"/>
      <c r="B72" s="40"/>
      <c r="C72" s="33" t="s">
        <v>16</v>
      </c>
      <c r="D72" s="41"/>
      <c r="E72" s="41"/>
      <c r="F72" s="41"/>
      <c r="G72" s="41"/>
      <c r="H72" s="41"/>
      <c r="I72" s="41"/>
      <c r="J72" s="41"/>
      <c r="K72" s="41"/>
      <c r="L72" s="145"/>
      <c r="S72" s="39"/>
      <c r="T72" s="39"/>
      <c r="U72" s="39"/>
      <c r="V72" s="39"/>
      <c r="W72" s="39"/>
      <c r="X72" s="39"/>
      <c r="Y72" s="39"/>
      <c r="Z72" s="39"/>
      <c r="AA72" s="39"/>
      <c r="AB72" s="39"/>
      <c r="AC72" s="39"/>
      <c r="AD72" s="39"/>
      <c r="AE72" s="39"/>
    </row>
    <row r="73" s="2" customFormat="1" ht="16.5" customHeight="1">
      <c r="A73" s="39"/>
      <c r="B73" s="40"/>
      <c r="C73" s="41"/>
      <c r="D73" s="41"/>
      <c r="E73" s="170" t="str">
        <f>E7</f>
        <v>Oprava zabezpečovacího zařízení v ŽST Doudleby n. O.</v>
      </c>
      <c r="F73" s="33"/>
      <c r="G73" s="33"/>
      <c r="H73" s="33"/>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217</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16.5" customHeight="1">
      <c r="A75" s="39"/>
      <c r="B75" s="40"/>
      <c r="C75" s="41"/>
      <c r="D75" s="41"/>
      <c r="E75" s="70" t="str">
        <f>E9</f>
        <v>PS 12-02-01 - Doudleby nad Orlicí, DDTS</v>
      </c>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21</v>
      </c>
      <c r="D77" s="41"/>
      <c r="E77" s="41"/>
      <c r="F77" s="28" t="str">
        <f>F12</f>
        <v xml:space="preserve"> </v>
      </c>
      <c r="G77" s="41"/>
      <c r="H77" s="41"/>
      <c r="I77" s="33" t="s">
        <v>23</v>
      </c>
      <c r="J77" s="73" t="str">
        <f>IF(J12="","",J12)</f>
        <v>23. 6. 2026</v>
      </c>
      <c r="K77" s="41"/>
      <c r="L77" s="145"/>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2" customFormat="1" ht="15.15" customHeight="1">
      <c r="A79" s="39"/>
      <c r="B79" s="40"/>
      <c r="C79" s="33" t="s">
        <v>25</v>
      </c>
      <c r="D79" s="41"/>
      <c r="E79" s="41"/>
      <c r="F79" s="28" t="str">
        <f>E15</f>
        <v xml:space="preserve"> </v>
      </c>
      <c r="G79" s="41"/>
      <c r="H79" s="41"/>
      <c r="I79" s="33" t="s">
        <v>31</v>
      </c>
      <c r="J79" s="37" t="str">
        <f>E21</f>
        <v>Intesys</v>
      </c>
      <c r="K79" s="41"/>
      <c r="L79" s="145"/>
      <c r="S79" s="39"/>
      <c r="T79" s="39"/>
      <c r="U79" s="39"/>
      <c r="V79" s="39"/>
      <c r="W79" s="39"/>
      <c r="X79" s="39"/>
      <c r="Y79" s="39"/>
      <c r="Z79" s="39"/>
      <c r="AA79" s="39"/>
      <c r="AB79" s="39"/>
      <c r="AC79" s="39"/>
      <c r="AD79" s="39"/>
      <c r="AE79" s="39"/>
    </row>
    <row r="80" s="2" customFormat="1" ht="15.15" customHeight="1">
      <c r="A80" s="39"/>
      <c r="B80" s="40"/>
      <c r="C80" s="33" t="s">
        <v>29</v>
      </c>
      <c r="D80" s="41"/>
      <c r="E80" s="41"/>
      <c r="F80" s="28" t="str">
        <f>IF(E18="","",E18)</f>
        <v>Vyplň údaj</v>
      </c>
      <c r="G80" s="41"/>
      <c r="H80" s="41"/>
      <c r="I80" s="33" t="s">
        <v>35</v>
      </c>
      <c r="J80" s="37" t="str">
        <f>E24</f>
        <v>Pavel Pospíšil, DiS.</v>
      </c>
      <c r="K80" s="41"/>
      <c r="L80" s="145"/>
      <c r="S80" s="39"/>
      <c r="T80" s="39"/>
      <c r="U80" s="39"/>
      <c r="V80" s="39"/>
      <c r="W80" s="39"/>
      <c r="X80" s="39"/>
      <c r="Y80" s="39"/>
      <c r="Z80" s="39"/>
      <c r="AA80" s="39"/>
      <c r="AB80" s="39"/>
      <c r="AC80" s="39"/>
      <c r="AD80" s="39"/>
      <c r="AE80" s="39"/>
    </row>
    <row r="81" s="2" customFormat="1" ht="10.32" customHeight="1">
      <c r="A81" s="39"/>
      <c r="B81" s="40"/>
      <c r="C81" s="41"/>
      <c r="D81" s="41"/>
      <c r="E81" s="41"/>
      <c r="F81" s="41"/>
      <c r="G81" s="41"/>
      <c r="H81" s="41"/>
      <c r="I81" s="41"/>
      <c r="J81" s="41"/>
      <c r="K81" s="41"/>
      <c r="L81" s="145"/>
      <c r="S81" s="39"/>
      <c r="T81" s="39"/>
      <c r="U81" s="39"/>
      <c r="V81" s="39"/>
      <c r="W81" s="39"/>
      <c r="X81" s="39"/>
      <c r="Y81" s="39"/>
      <c r="Z81" s="39"/>
      <c r="AA81" s="39"/>
      <c r="AB81" s="39"/>
      <c r="AC81" s="39"/>
      <c r="AD81" s="39"/>
      <c r="AE81" s="39"/>
    </row>
    <row r="82" s="11" customFormat="1" ht="29.28" customHeight="1">
      <c r="A82" s="186"/>
      <c r="B82" s="187"/>
      <c r="C82" s="188" t="s">
        <v>229</v>
      </c>
      <c r="D82" s="189" t="s">
        <v>58</v>
      </c>
      <c r="E82" s="189" t="s">
        <v>54</v>
      </c>
      <c r="F82" s="189" t="s">
        <v>55</v>
      </c>
      <c r="G82" s="189" t="s">
        <v>230</v>
      </c>
      <c r="H82" s="189" t="s">
        <v>231</v>
      </c>
      <c r="I82" s="189" t="s">
        <v>232</v>
      </c>
      <c r="J82" s="189" t="s">
        <v>223</v>
      </c>
      <c r="K82" s="190" t="s">
        <v>233</v>
      </c>
      <c r="L82" s="191"/>
      <c r="M82" s="93" t="s">
        <v>19</v>
      </c>
      <c r="N82" s="94" t="s">
        <v>43</v>
      </c>
      <c r="O82" s="94" t="s">
        <v>234</v>
      </c>
      <c r="P82" s="94" t="s">
        <v>235</v>
      </c>
      <c r="Q82" s="94" t="s">
        <v>236</v>
      </c>
      <c r="R82" s="94" t="s">
        <v>237</v>
      </c>
      <c r="S82" s="94" t="s">
        <v>238</v>
      </c>
      <c r="T82" s="95" t="s">
        <v>239</v>
      </c>
      <c r="U82" s="186"/>
      <c r="V82" s="186"/>
      <c r="W82" s="186"/>
      <c r="X82" s="186"/>
      <c r="Y82" s="186"/>
      <c r="Z82" s="186"/>
      <c r="AA82" s="186"/>
      <c r="AB82" s="186"/>
      <c r="AC82" s="186"/>
      <c r="AD82" s="186"/>
      <c r="AE82" s="186"/>
    </row>
    <row r="83" s="2" customFormat="1" ht="22.8" customHeight="1">
      <c r="A83" s="39"/>
      <c r="B83" s="40"/>
      <c r="C83" s="100" t="s">
        <v>240</v>
      </c>
      <c r="D83" s="41"/>
      <c r="E83" s="41"/>
      <c r="F83" s="41"/>
      <c r="G83" s="41"/>
      <c r="H83" s="41"/>
      <c r="I83" s="41"/>
      <c r="J83" s="192">
        <f>BK83</f>
        <v>0</v>
      </c>
      <c r="K83" s="41"/>
      <c r="L83" s="45"/>
      <c r="M83" s="96"/>
      <c r="N83" s="193"/>
      <c r="O83" s="97"/>
      <c r="P83" s="194">
        <f>P84+P96</f>
        <v>0</v>
      </c>
      <c r="Q83" s="97"/>
      <c r="R83" s="194">
        <f>R84+R96</f>
        <v>0</v>
      </c>
      <c r="S83" s="97"/>
      <c r="T83" s="195">
        <f>T84+T96</f>
        <v>0</v>
      </c>
      <c r="U83" s="39"/>
      <c r="V83" s="39"/>
      <c r="W83" s="39"/>
      <c r="X83" s="39"/>
      <c r="Y83" s="39"/>
      <c r="Z83" s="39"/>
      <c r="AA83" s="39"/>
      <c r="AB83" s="39"/>
      <c r="AC83" s="39"/>
      <c r="AD83" s="39"/>
      <c r="AE83" s="39"/>
      <c r="AT83" s="18" t="s">
        <v>72</v>
      </c>
      <c r="AU83" s="18" t="s">
        <v>224</v>
      </c>
      <c r="BK83" s="196">
        <f>BK84+BK96</f>
        <v>0</v>
      </c>
    </row>
    <row r="84" s="12" customFormat="1" ht="25.92" customHeight="1">
      <c r="A84" s="12"/>
      <c r="B84" s="197"/>
      <c r="C84" s="198"/>
      <c r="D84" s="199" t="s">
        <v>72</v>
      </c>
      <c r="E84" s="200" t="s">
        <v>84</v>
      </c>
      <c r="F84" s="200" t="s">
        <v>2075</v>
      </c>
      <c r="G84" s="198"/>
      <c r="H84" s="198"/>
      <c r="I84" s="201"/>
      <c r="J84" s="202">
        <f>BK84</f>
        <v>0</v>
      </c>
      <c r="K84" s="198"/>
      <c r="L84" s="203"/>
      <c r="M84" s="204"/>
      <c r="N84" s="205"/>
      <c r="O84" s="205"/>
      <c r="P84" s="206">
        <f>P85+SUM(P86:P89)</f>
        <v>0</v>
      </c>
      <c r="Q84" s="205"/>
      <c r="R84" s="206">
        <f>R85+SUM(R86:R89)</f>
        <v>0</v>
      </c>
      <c r="S84" s="205"/>
      <c r="T84" s="207">
        <f>T85+SUM(T86:T89)</f>
        <v>0</v>
      </c>
      <c r="U84" s="12"/>
      <c r="V84" s="12"/>
      <c r="W84" s="12"/>
      <c r="X84" s="12"/>
      <c r="Y84" s="12"/>
      <c r="Z84" s="12"/>
      <c r="AA84" s="12"/>
      <c r="AB84" s="12"/>
      <c r="AC84" s="12"/>
      <c r="AD84" s="12"/>
      <c r="AE84" s="12"/>
      <c r="AR84" s="208" t="s">
        <v>80</v>
      </c>
      <c r="AT84" s="209" t="s">
        <v>72</v>
      </c>
      <c r="AU84" s="209" t="s">
        <v>73</v>
      </c>
      <c r="AY84" s="208" t="s">
        <v>244</v>
      </c>
      <c r="BK84" s="210">
        <f>BK85+SUM(BK86:BK89)</f>
        <v>0</v>
      </c>
    </row>
    <row r="85" s="2" customFormat="1" ht="16.5" customHeight="1">
      <c r="A85" s="39"/>
      <c r="B85" s="40"/>
      <c r="C85" s="231" t="s">
        <v>80</v>
      </c>
      <c r="D85" s="231" t="s">
        <v>241</v>
      </c>
      <c r="E85" s="232" t="s">
        <v>2076</v>
      </c>
      <c r="F85" s="233" t="s">
        <v>2077</v>
      </c>
      <c r="G85" s="234" t="s">
        <v>258</v>
      </c>
      <c r="H85" s="235">
        <v>2</v>
      </c>
      <c r="I85" s="236"/>
      <c r="J85" s="237">
        <f>ROUND(I85*H85,2)</f>
        <v>0</v>
      </c>
      <c r="K85" s="233" t="s">
        <v>359</v>
      </c>
      <c r="L85" s="238"/>
      <c r="M85" s="239" t="s">
        <v>19</v>
      </c>
      <c r="N85" s="240"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440</v>
      </c>
      <c r="AT85" s="224" t="s">
        <v>241</v>
      </c>
      <c r="AU85" s="224" t="s">
        <v>80</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440</v>
      </c>
      <c r="BM85" s="224" t="s">
        <v>2078</v>
      </c>
    </row>
    <row r="86" s="2" customFormat="1" ht="37.8" customHeight="1">
      <c r="A86" s="39"/>
      <c r="B86" s="40"/>
      <c r="C86" s="231" t="s">
        <v>82</v>
      </c>
      <c r="D86" s="231" t="s">
        <v>241</v>
      </c>
      <c r="E86" s="232" t="s">
        <v>2079</v>
      </c>
      <c r="F86" s="233" t="s">
        <v>2080</v>
      </c>
      <c r="G86" s="234" t="s">
        <v>258</v>
      </c>
      <c r="H86" s="235">
        <v>1</v>
      </c>
      <c r="I86" s="236"/>
      <c r="J86" s="237">
        <f>ROUND(I86*H86,2)</f>
        <v>0</v>
      </c>
      <c r="K86" s="233" t="s">
        <v>359</v>
      </c>
      <c r="L86" s="238"/>
      <c r="M86" s="239" t="s">
        <v>19</v>
      </c>
      <c r="N86" s="240"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440</v>
      </c>
      <c r="AT86" s="224" t="s">
        <v>241</v>
      </c>
      <c r="AU86" s="224" t="s">
        <v>80</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440</v>
      </c>
      <c r="BM86" s="224" t="s">
        <v>2081</v>
      </c>
    </row>
    <row r="87" s="2" customFormat="1" ht="24.15" customHeight="1">
      <c r="A87" s="39"/>
      <c r="B87" s="40"/>
      <c r="C87" s="231" t="s">
        <v>243</v>
      </c>
      <c r="D87" s="231" t="s">
        <v>241</v>
      </c>
      <c r="E87" s="232" t="s">
        <v>2082</v>
      </c>
      <c r="F87" s="233" t="s">
        <v>2083</v>
      </c>
      <c r="G87" s="234" t="s">
        <v>258</v>
      </c>
      <c r="H87" s="235">
        <v>1</v>
      </c>
      <c r="I87" s="236"/>
      <c r="J87" s="237">
        <f>ROUND(I87*H87,2)</f>
        <v>0</v>
      </c>
      <c r="K87" s="233" t="s">
        <v>359</v>
      </c>
      <c r="L87" s="238"/>
      <c r="M87" s="239" t="s">
        <v>19</v>
      </c>
      <c r="N87" s="240"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440</v>
      </c>
      <c r="AT87" s="224" t="s">
        <v>241</v>
      </c>
      <c r="AU87" s="224" t="s">
        <v>80</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440</v>
      </c>
      <c r="BM87" s="224" t="s">
        <v>2084</v>
      </c>
    </row>
    <row r="88" s="2" customFormat="1" ht="16.5" customHeight="1">
      <c r="A88" s="39"/>
      <c r="B88" s="40"/>
      <c r="C88" s="213" t="s">
        <v>264</v>
      </c>
      <c r="D88" s="213" t="s">
        <v>247</v>
      </c>
      <c r="E88" s="214" t="s">
        <v>2085</v>
      </c>
      <c r="F88" s="215" t="s">
        <v>2086</v>
      </c>
      <c r="G88" s="216" t="s">
        <v>258</v>
      </c>
      <c r="H88" s="217">
        <v>22</v>
      </c>
      <c r="I88" s="218"/>
      <c r="J88" s="219">
        <f>ROUND(I88*H88,2)</f>
        <v>0</v>
      </c>
      <c r="K88" s="215" t="s">
        <v>359</v>
      </c>
      <c r="L88" s="45"/>
      <c r="M88" s="220" t="s">
        <v>19</v>
      </c>
      <c r="N88" s="221"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391</v>
      </c>
      <c r="AT88" s="224" t="s">
        <v>247</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391</v>
      </c>
      <c r="BM88" s="224" t="s">
        <v>2087</v>
      </c>
    </row>
    <row r="89" s="12" customFormat="1" ht="22.8" customHeight="1">
      <c r="A89" s="12"/>
      <c r="B89" s="197"/>
      <c r="C89" s="198"/>
      <c r="D89" s="199" t="s">
        <v>72</v>
      </c>
      <c r="E89" s="211" t="s">
        <v>88</v>
      </c>
      <c r="F89" s="211" t="s">
        <v>2088</v>
      </c>
      <c r="G89" s="198"/>
      <c r="H89" s="198"/>
      <c r="I89" s="201"/>
      <c r="J89" s="212">
        <f>BK89</f>
        <v>0</v>
      </c>
      <c r="K89" s="198"/>
      <c r="L89" s="203"/>
      <c r="M89" s="204"/>
      <c r="N89" s="205"/>
      <c r="O89" s="205"/>
      <c r="P89" s="206">
        <f>P90+SUM(P91:P93)</f>
        <v>0</v>
      </c>
      <c r="Q89" s="205"/>
      <c r="R89" s="206">
        <f>R90+SUM(R91:R93)</f>
        <v>0</v>
      </c>
      <c r="S89" s="205"/>
      <c r="T89" s="207">
        <f>T90+SUM(T91:T93)</f>
        <v>0</v>
      </c>
      <c r="U89" s="12"/>
      <c r="V89" s="12"/>
      <c r="W89" s="12"/>
      <c r="X89" s="12"/>
      <c r="Y89" s="12"/>
      <c r="Z89" s="12"/>
      <c r="AA89" s="12"/>
      <c r="AB89" s="12"/>
      <c r="AC89" s="12"/>
      <c r="AD89" s="12"/>
      <c r="AE89" s="12"/>
      <c r="AR89" s="208" t="s">
        <v>80</v>
      </c>
      <c r="AT89" s="209" t="s">
        <v>72</v>
      </c>
      <c r="AU89" s="209" t="s">
        <v>80</v>
      </c>
      <c r="AY89" s="208" t="s">
        <v>244</v>
      </c>
      <c r="BK89" s="210">
        <f>BK90+SUM(BK91:BK93)</f>
        <v>0</v>
      </c>
    </row>
    <row r="90" s="2" customFormat="1" ht="16.5" customHeight="1">
      <c r="A90" s="39"/>
      <c r="B90" s="40"/>
      <c r="C90" s="231" t="s">
        <v>269</v>
      </c>
      <c r="D90" s="231" t="s">
        <v>241</v>
      </c>
      <c r="E90" s="232" t="s">
        <v>2089</v>
      </c>
      <c r="F90" s="233" t="s">
        <v>2090</v>
      </c>
      <c r="G90" s="234" t="s">
        <v>250</v>
      </c>
      <c r="H90" s="235">
        <v>10</v>
      </c>
      <c r="I90" s="236"/>
      <c r="J90" s="237">
        <f>ROUND(I90*H90,2)</f>
        <v>0</v>
      </c>
      <c r="K90" s="233" t="s">
        <v>359</v>
      </c>
      <c r="L90" s="238"/>
      <c r="M90" s="239" t="s">
        <v>19</v>
      </c>
      <c r="N90" s="240"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364</v>
      </c>
      <c r="AT90" s="224" t="s">
        <v>241</v>
      </c>
      <c r="AU90" s="224" t="s">
        <v>82</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279</v>
      </c>
      <c r="BM90" s="224" t="s">
        <v>2091</v>
      </c>
    </row>
    <row r="91" s="2" customFormat="1" ht="21.75" customHeight="1">
      <c r="A91" s="39"/>
      <c r="B91" s="40"/>
      <c r="C91" s="231" t="s">
        <v>275</v>
      </c>
      <c r="D91" s="231" t="s">
        <v>241</v>
      </c>
      <c r="E91" s="232" t="s">
        <v>2092</v>
      </c>
      <c r="F91" s="233" t="s">
        <v>2093</v>
      </c>
      <c r="G91" s="234" t="s">
        <v>250</v>
      </c>
      <c r="H91" s="235">
        <v>10</v>
      </c>
      <c r="I91" s="236"/>
      <c r="J91" s="237">
        <f>ROUND(I91*H91,2)</f>
        <v>0</v>
      </c>
      <c r="K91" s="233" t="s">
        <v>359</v>
      </c>
      <c r="L91" s="238"/>
      <c r="M91" s="239" t="s">
        <v>19</v>
      </c>
      <c r="N91" s="240" t="s">
        <v>44</v>
      </c>
      <c r="O91" s="85"/>
      <c r="P91" s="222">
        <f>O91*H91</f>
        <v>0</v>
      </c>
      <c r="Q91" s="222">
        <v>0</v>
      </c>
      <c r="R91" s="222">
        <f>Q91*H91</f>
        <v>0</v>
      </c>
      <c r="S91" s="222">
        <v>0</v>
      </c>
      <c r="T91" s="223">
        <f>S91*H91</f>
        <v>0</v>
      </c>
      <c r="U91" s="39"/>
      <c r="V91" s="39"/>
      <c r="W91" s="39"/>
      <c r="X91" s="39"/>
      <c r="Y91" s="39"/>
      <c r="Z91" s="39"/>
      <c r="AA91" s="39"/>
      <c r="AB91" s="39"/>
      <c r="AC91" s="39"/>
      <c r="AD91" s="39"/>
      <c r="AE91" s="39"/>
      <c r="AR91" s="224" t="s">
        <v>364</v>
      </c>
      <c r="AT91" s="224" t="s">
        <v>241</v>
      </c>
      <c r="AU91" s="224" t="s">
        <v>82</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279</v>
      </c>
      <c r="BM91" s="224" t="s">
        <v>2094</v>
      </c>
    </row>
    <row r="92" s="2" customFormat="1" ht="16.5" customHeight="1">
      <c r="A92" s="39"/>
      <c r="B92" s="40"/>
      <c r="C92" s="231" t="s">
        <v>288</v>
      </c>
      <c r="D92" s="231" t="s">
        <v>241</v>
      </c>
      <c r="E92" s="232" t="s">
        <v>2095</v>
      </c>
      <c r="F92" s="233" t="s">
        <v>2096</v>
      </c>
      <c r="G92" s="234" t="s">
        <v>250</v>
      </c>
      <c r="H92" s="235">
        <v>70</v>
      </c>
      <c r="I92" s="236"/>
      <c r="J92" s="237">
        <f>ROUND(I92*H92,2)</f>
        <v>0</v>
      </c>
      <c r="K92" s="233" t="s">
        <v>359</v>
      </c>
      <c r="L92" s="238"/>
      <c r="M92" s="239" t="s">
        <v>19</v>
      </c>
      <c r="N92" s="240"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364</v>
      </c>
      <c r="AT92" s="224" t="s">
        <v>241</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279</v>
      </c>
      <c r="BM92" s="224" t="s">
        <v>2097</v>
      </c>
    </row>
    <row r="93" s="12" customFormat="1" ht="20.88" customHeight="1">
      <c r="A93" s="12"/>
      <c r="B93" s="197"/>
      <c r="C93" s="198"/>
      <c r="D93" s="199" t="s">
        <v>72</v>
      </c>
      <c r="E93" s="211" t="s">
        <v>511</v>
      </c>
      <c r="F93" s="211" t="s">
        <v>2098</v>
      </c>
      <c r="G93" s="198"/>
      <c r="H93" s="198"/>
      <c r="I93" s="201"/>
      <c r="J93" s="212">
        <f>BK93</f>
        <v>0</v>
      </c>
      <c r="K93" s="198"/>
      <c r="L93" s="203"/>
      <c r="M93" s="204"/>
      <c r="N93" s="205"/>
      <c r="O93" s="205"/>
      <c r="P93" s="206">
        <f>SUM(P94:P95)</f>
        <v>0</v>
      </c>
      <c r="Q93" s="205"/>
      <c r="R93" s="206">
        <f>SUM(R94:R95)</f>
        <v>0</v>
      </c>
      <c r="S93" s="205"/>
      <c r="T93" s="207">
        <f>SUM(T94:T95)</f>
        <v>0</v>
      </c>
      <c r="U93" s="12"/>
      <c r="V93" s="12"/>
      <c r="W93" s="12"/>
      <c r="X93" s="12"/>
      <c r="Y93" s="12"/>
      <c r="Z93" s="12"/>
      <c r="AA93" s="12"/>
      <c r="AB93" s="12"/>
      <c r="AC93" s="12"/>
      <c r="AD93" s="12"/>
      <c r="AE93" s="12"/>
      <c r="AR93" s="208" t="s">
        <v>80</v>
      </c>
      <c r="AT93" s="209" t="s">
        <v>72</v>
      </c>
      <c r="AU93" s="209" t="s">
        <v>82</v>
      </c>
      <c r="AY93" s="208" t="s">
        <v>244</v>
      </c>
      <c r="BK93" s="210">
        <f>SUM(BK94:BK95)</f>
        <v>0</v>
      </c>
    </row>
    <row r="94" s="2" customFormat="1" ht="24.15" customHeight="1">
      <c r="A94" s="39"/>
      <c r="B94" s="40"/>
      <c r="C94" s="231" t="s">
        <v>263</v>
      </c>
      <c r="D94" s="231" t="s">
        <v>241</v>
      </c>
      <c r="E94" s="232" t="s">
        <v>2099</v>
      </c>
      <c r="F94" s="233" t="s">
        <v>2100</v>
      </c>
      <c r="G94" s="234" t="s">
        <v>258</v>
      </c>
      <c r="H94" s="235">
        <v>2</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243</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2101</v>
      </c>
    </row>
    <row r="95" s="2" customFormat="1" ht="24.15" customHeight="1">
      <c r="A95" s="39"/>
      <c r="B95" s="40"/>
      <c r="C95" s="231" t="s">
        <v>302</v>
      </c>
      <c r="D95" s="231" t="s">
        <v>241</v>
      </c>
      <c r="E95" s="232" t="s">
        <v>2102</v>
      </c>
      <c r="F95" s="233" t="s">
        <v>2103</v>
      </c>
      <c r="G95" s="234" t="s">
        <v>258</v>
      </c>
      <c r="H95" s="235">
        <v>2</v>
      </c>
      <c r="I95" s="236"/>
      <c r="J95" s="237">
        <f>ROUND(I95*H95,2)</f>
        <v>0</v>
      </c>
      <c r="K95" s="233" t="s">
        <v>2104</v>
      </c>
      <c r="L95" s="238"/>
      <c r="M95" s="239" t="s">
        <v>19</v>
      </c>
      <c r="N95" s="240"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82</v>
      </c>
      <c r="AT95" s="224" t="s">
        <v>241</v>
      </c>
      <c r="AU95" s="224" t="s">
        <v>243</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80</v>
      </c>
      <c r="BM95" s="224" t="s">
        <v>2105</v>
      </c>
    </row>
    <row r="96" s="12" customFormat="1" ht="25.92" customHeight="1">
      <c r="A96" s="12"/>
      <c r="B96" s="197"/>
      <c r="C96" s="198"/>
      <c r="D96" s="199" t="s">
        <v>72</v>
      </c>
      <c r="E96" s="200" t="s">
        <v>606</v>
      </c>
      <c r="F96" s="200" t="s">
        <v>607</v>
      </c>
      <c r="G96" s="198"/>
      <c r="H96" s="198"/>
      <c r="I96" s="201"/>
      <c r="J96" s="202">
        <f>BK96</f>
        <v>0</v>
      </c>
      <c r="K96" s="198"/>
      <c r="L96" s="203"/>
      <c r="M96" s="204"/>
      <c r="N96" s="205"/>
      <c r="O96" s="205"/>
      <c r="P96" s="206">
        <f>SUM(P97:P123)</f>
        <v>0</v>
      </c>
      <c r="Q96" s="205"/>
      <c r="R96" s="206">
        <f>SUM(R97:R123)</f>
        <v>0</v>
      </c>
      <c r="S96" s="205"/>
      <c r="T96" s="207">
        <f>SUM(T97:T123)</f>
        <v>0</v>
      </c>
      <c r="U96" s="12"/>
      <c r="V96" s="12"/>
      <c r="W96" s="12"/>
      <c r="X96" s="12"/>
      <c r="Y96" s="12"/>
      <c r="Z96" s="12"/>
      <c r="AA96" s="12"/>
      <c r="AB96" s="12"/>
      <c r="AC96" s="12"/>
      <c r="AD96" s="12"/>
      <c r="AE96" s="12"/>
      <c r="AR96" s="208" t="s">
        <v>264</v>
      </c>
      <c r="AT96" s="209" t="s">
        <v>72</v>
      </c>
      <c r="AU96" s="209" t="s">
        <v>73</v>
      </c>
      <c r="AY96" s="208" t="s">
        <v>244</v>
      </c>
      <c r="BK96" s="210">
        <f>SUM(BK97:BK123)</f>
        <v>0</v>
      </c>
    </row>
    <row r="97" s="2" customFormat="1" ht="44.25" customHeight="1">
      <c r="A97" s="39"/>
      <c r="B97" s="40"/>
      <c r="C97" s="213" t="s">
        <v>308</v>
      </c>
      <c r="D97" s="213" t="s">
        <v>247</v>
      </c>
      <c r="E97" s="214" t="s">
        <v>900</v>
      </c>
      <c r="F97" s="215" t="s">
        <v>901</v>
      </c>
      <c r="G97" s="216" t="s">
        <v>258</v>
      </c>
      <c r="H97" s="217">
        <v>18</v>
      </c>
      <c r="I97" s="218"/>
      <c r="J97" s="219">
        <f>ROUND(I97*H97,2)</f>
        <v>0</v>
      </c>
      <c r="K97" s="215" t="s">
        <v>359</v>
      </c>
      <c r="L97" s="45"/>
      <c r="M97" s="220" t="s">
        <v>19</v>
      </c>
      <c r="N97" s="221"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391</v>
      </c>
      <c r="AT97" s="224" t="s">
        <v>247</v>
      </c>
      <c r="AU97" s="224" t="s">
        <v>80</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391</v>
      </c>
      <c r="BM97" s="224" t="s">
        <v>2106</v>
      </c>
    </row>
    <row r="98" s="2" customFormat="1">
      <c r="A98" s="39"/>
      <c r="B98" s="40"/>
      <c r="C98" s="41"/>
      <c r="D98" s="241" t="s">
        <v>282</v>
      </c>
      <c r="E98" s="41"/>
      <c r="F98" s="242" t="s">
        <v>2107</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282</v>
      </c>
      <c r="AU98" s="18" t="s">
        <v>80</v>
      </c>
    </row>
    <row r="99" s="2" customFormat="1" ht="16.5" customHeight="1">
      <c r="A99" s="39"/>
      <c r="B99" s="40"/>
      <c r="C99" s="213" t="s">
        <v>313</v>
      </c>
      <c r="D99" s="213" t="s">
        <v>247</v>
      </c>
      <c r="E99" s="214" t="s">
        <v>2108</v>
      </c>
      <c r="F99" s="215" t="s">
        <v>2109</v>
      </c>
      <c r="G99" s="216" t="s">
        <v>258</v>
      </c>
      <c r="H99" s="217">
        <v>2</v>
      </c>
      <c r="I99" s="218"/>
      <c r="J99" s="219">
        <f>ROUND(I99*H99,2)</f>
        <v>0</v>
      </c>
      <c r="K99" s="215" t="s">
        <v>359</v>
      </c>
      <c r="L99" s="45"/>
      <c r="M99" s="220" t="s">
        <v>19</v>
      </c>
      <c r="N99" s="221"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252</v>
      </c>
      <c r="AT99" s="224" t="s">
        <v>247</v>
      </c>
      <c r="AU99" s="224" t="s">
        <v>80</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252</v>
      </c>
      <c r="BM99" s="224" t="s">
        <v>2110</v>
      </c>
    </row>
    <row r="100" s="2" customFormat="1" ht="16.5" customHeight="1">
      <c r="A100" s="39"/>
      <c r="B100" s="40"/>
      <c r="C100" s="213" t="s">
        <v>8</v>
      </c>
      <c r="D100" s="213" t="s">
        <v>247</v>
      </c>
      <c r="E100" s="214" t="s">
        <v>1765</v>
      </c>
      <c r="F100" s="215" t="s">
        <v>1766</v>
      </c>
      <c r="G100" s="216" t="s">
        <v>250</v>
      </c>
      <c r="H100" s="217">
        <v>50</v>
      </c>
      <c r="I100" s="218"/>
      <c r="J100" s="219">
        <f>ROUND(I100*H100,2)</f>
        <v>0</v>
      </c>
      <c r="K100" s="215" t="s">
        <v>359</v>
      </c>
      <c r="L100" s="45"/>
      <c r="M100" s="220" t="s">
        <v>19</v>
      </c>
      <c r="N100" s="221" t="s">
        <v>44</v>
      </c>
      <c r="O100" s="85"/>
      <c r="P100" s="222">
        <f>O100*H100</f>
        <v>0</v>
      </c>
      <c r="Q100" s="222">
        <v>0</v>
      </c>
      <c r="R100" s="222">
        <f>Q100*H100</f>
        <v>0</v>
      </c>
      <c r="S100" s="222">
        <v>0</v>
      </c>
      <c r="T100" s="223">
        <f>S100*H100</f>
        <v>0</v>
      </c>
      <c r="U100" s="39"/>
      <c r="V100" s="39"/>
      <c r="W100" s="39"/>
      <c r="X100" s="39"/>
      <c r="Y100" s="39"/>
      <c r="Z100" s="39"/>
      <c r="AA100" s="39"/>
      <c r="AB100" s="39"/>
      <c r="AC100" s="39"/>
      <c r="AD100" s="39"/>
      <c r="AE100" s="39"/>
      <c r="AR100" s="224" t="s">
        <v>252</v>
      </c>
      <c r="AT100" s="224" t="s">
        <v>247</v>
      </c>
      <c r="AU100" s="224" t="s">
        <v>80</v>
      </c>
      <c r="AY100" s="18" t="s">
        <v>244</v>
      </c>
      <c r="BE100" s="225">
        <f>IF(N100="základní",J100,0)</f>
        <v>0</v>
      </c>
      <c r="BF100" s="225">
        <f>IF(N100="snížená",J100,0)</f>
        <v>0</v>
      </c>
      <c r="BG100" s="225">
        <f>IF(N100="zákl. přenesená",J100,0)</f>
        <v>0</v>
      </c>
      <c r="BH100" s="225">
        <f>IF(N100="sníž. přenesená",J100,0)</f>
        <v>0</v>
      </c>
      <c r="BI100" s="225">
        <f>IF(N100="nulová",J100,0)</f>
        <v>0</v>
      </c>
      <c r="BJ100" s="18" t="s">
        <v>80</v>
      </c>
      <c r="BK100" s="225">
        <f>ROUND(I100*H100,2)</f>
        <v>0</v>
      </c>
      <c r="BL100" s="18" t="s">
        <v>252</v>
      </c>
      <c r="BM100" s="224" t="s">
        <v>2111</v>
      </c>
    </row>
    <row r="101" s="2" customFormat="1" ht="16.5" customHeight="1">
      <c r="A101" s="39"/>
      <c r="B101" s="40"/>
      <c r="C101" s="213" t="s">
        <v>322</v>
      </c>
      <c r="D101" s="213" t="s">
        <v>247</v>
      </c>
      <c r="E101" s="214" t="s">
        <v>2112</v>
      </c>
      <c r="F101" s="215" t="s">
        <v>2113</v>
      </c>
      <c r="G101" s="216" t="s">
        <v>258</v>
      </c>
      <c r="H101" s="217">
        <v>1</v>
      </c>
      <c r="I101" s="218"/>
      <c r="J101" s="219">
        <f>ROUND(I101*H101,2)</f>
        <v>0</v>
      </c>
      <c r="K101" s="215" t="s">
        <v>359</v>
      </c>
      <c r="L101" s="45"/>
      <c r="M101" s="220" t="s">
        <v>19</v>
      </c>
      <c r="N101" s="221"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252</v>
      </c>
      <c r="AT101" s="224" t="s">
        <v>247</v>
      </c>
      <c r="AU101" s="224" t="s">
        <v>80</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252</v>
      </c>
      <c r="BM101" s="224" t="s">
        <v>2114</v>
      </c>
    </row>
    <row r="102" s="2" customFormat="1" ht="21.75" customHeight="1">
      <c r="A102" s="39"/>
      <c r="B102" s="40"/>
      <c r="C102" s="213" t="s">
        <v>327</v>
      </c>
      <c r="D102" s="213" t="s">
        <v>247</v>
      </c>
      <c r="E102" s="214" t="s">
        <v>1793</v>
      </c>
      <c r="F102" s="215" t="s">
        <v>1794</v>
      </c>
      <c r="G102" s="216" t="s">
        <v>611</v>
      </c>
      <c r="H102" s="217">
        <v>8</v>
      </c>
      <c r="I102" s="218"/>
      <c r="J102" s="219">
        <f>ROUND(I102*H102,2)</f>
        <v>0</v>
      </c>
      <c r="K102" s="215" t="s">
        <v>359</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391</v>
      </c>
      <c r="AT102" s="224" t="s">
        <v>247</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391</v>
      </c>
      <c r="BM102" s="224" t="s">
        <v>2115</v>
      </c>
    </row>
    <row r="103" s="2" customFormat="1">
      <c r="A103" s="39"/>
      <c r="B103" s="40"/>
      <c r="C103" s="41"/>
      <c r="D103" s="241" t="s">
        <v>282</v>
      </c>
      <c r="E103" s="41"/>
      <c r="F103" s="242" t="s">
        <v>2116</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282</v>
      </c>
      <c r="AU103" s="18" t="s">
        <v>80</v>
      </c>
    </row>
    <row r="104" s="2" customFormat="1" ht="24.15" customHeight="1">
      <c r="A104" s="39"/>
      <c r="B104" s="40"/>
      <c r="C104" s="213" t="s">
        <v>332</v>
      </c>
      <c r="D104" s="213" t="s">
        <v>247</v>
      </c>
      <c r="E104" s="214" t="s">
        <v>1761</v>
      </c>
      <c r="F104" s="215" t="s">
        <v>1762</v>
      </c>
      <c r="G104" s="216" t="s">
        <v>258</v>
      </c>
      <c r="H104" s="217">
        <v>2</v>
      </c>
      <c r="I104" s="218"/>
      <c r="J104" s="219">
        <f>ROUND(I104*H104,2)</f>
        <v>0</v>
      </c>
      <c r="K104" s="215" t="s">
        <v>359</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391</v>
      </c>
      <c r="AT104" s="224" t="s">
        <v>247</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391</v>
      </c>
      <c r="BM104" s="224" t="s">
        <v>2117</v>
      </c>
    </row>
    <row r="105" s="2" customFormat="1">
      <c r="A105" s="39"/>
      <c r="B105" s="40"/>
      <c r="C105" s="41"/>
      <c r="D105" s="241" t="s">
        <v>282</v>
      </c>
      <c r="E105" s="41"/>
      <c r="F105" s="242" t="s">
        <v>2118</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282</v>
      </c>
      <c r="AU105" s="18" t="s">
        <v>80</v>
      </c>
    </row>
    <row r="106" s="2" customFormat="1" ht="33" customHeight="1">
      <c r="A106" s="39"/>
      <c r="B106" s="40"/>
      <c r="C106" s="213" t="s">
        <v>252</v>
      </c>
      <c r="D106" s="213" t="s">
        <v>247</v>
      </c>
      <c r="E106" s="214" t="s">
        <v>1789</v>
      </c>
      <c r="F106" s="215" t="s">
        <v>1790</v>
      </c>
      <c r="G106" s="216" t="s">
        <v>258</v>
      </c>
      <c r="H106" s="217">
        <v>22</v>
      </c>
      <c r="I106" s="218"/>
      <c r="J106" s="219">
        <f>ROUND(I106*H106,2)</f>
        <v>0</v>
      </c>
      <c r="K106" s="215" t="s">
        <v>359</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391</v>
      </c>
      <c r="AT106" s="224" t="s">
        <v>247</v>
      </c>
      <c r="AU106" s="224" t="s">
        <v>80</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391</v>
      </c>
      <c r="BM106" s="224" t="s">
        <v>2119</v>
      </c>
    </row>
    <row r="107" s="2" customFormat="1">
      <c r="A107" s="39"/>
      <c r="B107" s="40"/>
      <c r="C107" s="41"/>
      <c r="D107" s="241" t="s">
        <v>282</v>
      </c>
      <c r="E107" s="41"/>
      <c r="F107" s="242" t="s">
        <v>2120</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282</v>
      </c>
      <c r="AU107" s="18" t="s">
        <v>80</v>
      </c>
    </row>
    <row r="108" s="2" customFormat="1" ht="37.8" customHeight="1">
      <c r="A108" s="39"/>
      <c r="B108" s="40"/>
      <c r="C108" s="213" t="s">
        <v>411</v>
      </c>
      <c r="D108" s="213" t="s">
        <v>247</v>
      </c>
      <c r="E108" s="214" t="s">
        <v>2121</v>
      </c>
      <c r="F108" s="215" t="s">
        <v>2122</v>
      </c>
      <c r="G108" s="216" t="s">
        <v>258</v>
      </c>
      <c r="H108" s="217">
        <v>2</v>
      </c>
      <c r="I108" s="218"/>
      <c r="J108" s="219">
        <f>ROUND(I108*H108,2)</f>
        <v>0</v>
      </c>
      <c r="K108" s="215" t="s">
        <v>359</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391</v>
      </c>
      <c r="AT108" s="224" t="s">
        <v>247</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391</v>
      </c>
      <c r="BM108" s="224" t="s">
        <v>2123</v>
      </c>
    </row>
    <row r="109" s="2" customFormat="1">
      <c r="A109" s="39"/>
      <c r="B109" s="40"/>
      <c r="C109" s="41"/>
      <c r="D109" s="241" t="s">
        <v>282</v>
      </c>
      <c r="E109" s="41"/>
      <c r="F109" s="242" t="s">
        <v>2124</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282</v>
      </c>
      <c r="AU109" s="18" t="s">
        <v>80</v>
      </c>
    </row>
    <row r="110" s="2" customFormat="1" ht="37.8" customHeight="1">
      <c r="A110" s="39"/>
      <c r="B110" s="40"/>
      <c r="C110" s="213" t="s">
        <v>416</v>
      </c>
      <c r="D110" s="213" t="s">
        <v>247</v>
      </c>
      <c r="E110" s="214" t="s">
        <v>2125</v>
      </c>
      <c r="F110" s="215" t="s">
        <v>2126</v>
      </c>
      <c r="G110" s="216" t="s">
        <v>258</v>
      </c>
      <c r="H110" s="217">
        <v>3</v>
      </c>
      <c r="I110" s="218"/>
      <c r="J110" s="219">
        <f>ROUND(I110*H110,2)</f>
        <v>0</v>
      </c>
      <c r="K110" s="215" t="s">
        <v>359</v>
      </c>
      <c r="L110" s="45"/>
      <c r="M110" s="220" t="s">
        <v>19</v>
      </c>
      <c r="N110" s="221"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391</v>
      </c>
      <c r="AT110" s="224" t="s">
        <v>247</v>
      </c>
      <c r="AU110" s="224" t="s">
        <v>80</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391</v>
      </c>
      <c r="BM110" s="224" t="s">
        <v>2127</v>
      </c>
    </row>
    <row r="111" s="2" customFormat="1">
      <c r="A111" s="39"/>
      <c r="B111" s="40"/>
      <c r="C111" s="41"/>
      <c r="D111" s="241" t="s">
        <v>282</v>
      </c>
      <c r="E111" s="41"/>
      <c r="F111" s="242" t="s">
        <v>2124</v>
      </c>
      <c r="G111" s="41"/>
      <c r="H111" s="41"/>
      <c r="I111" s="228"/>
      <c r="J111" s="41"/>
      <c r="K111" s="41"/>
      <c r="L111" s="45"/>
      <c r="M111" s="229"/>
      <c r="N111" s="230"/>
      <c r="O111" s="85"/>
      <c r="P111" s="85"/>
      <c r="Q111" s="85"/>
      <c r="R111" s="85"/>
      <c r="S111" s="85"/>
      <c r="T111" s="86"/>
      <c r="U111" s="39"/>
      <c r="V111" s="39"/>
      <c r="W111" s="39"/>
      <c r="X111" s="39"/>
      <c r="Y111" s="39"/>
      <c r="Z111" s="39"/>
      <c r="AA111" s="39"/>
      <c r="AB111" s="39"/>
      <c r="AC111" s="39"/>
      <c r="AD111" s="39"/>
      <c r="AE111" s="39"/>
      <c r="AT111" s="18" t="s">
        <v>282</v>
      </c>
      <c r="AU111" s="18" t="s">
        <v>80</v>
      </c>
    </row>
    <row r="112" s="2" customFormat="1" ht="37.8" customHeight="1">
      <c r="A112" s="39"/>
      <c r="B112" s="40"/>
      <c r="C112" s="213" t="s">
        <v>420</v>
      </c>
      <c r="D112" s="213" t="s">
        <v>247</v>
      </c>
      <c r="E112" s="214" t="s">
        <v>2128</v>
      </c>
      <c r="F112" s="215" t="s">
        <v>2129</v>
      </c>
      <c r="G112" s="216" t="s">
        <v>258</v>
      </c>
      <c r="H112" s="217">
        <v>2</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391</v>
      </c>
      <c r="AT112" s="224" t="s">
        <v>247</v>
      </c>
      <c r="AU112" s="224" t="s">
        <v>80</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391</v>
      </c>
      <c r="BM112" s="224" t="s">
        <v>2130</v>
      </c>
    </row>
    <row r="113" s="2" customFormat="1">
      <c r="A113" s="39"/>
      <c r="B113" s="40"/>
      <c r="C113" s="41"/>
      <c r="D113" s="241" t="s">
        <v>282</v>
      </c>
      <c r="E113" s="41"/>
      <c r="F113" s="242" t="s">
        <v>2131</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282</v>
      </c>
      <c r="AU113" s="18" t="s">
        <v>80</v>
      </c>
    </row>
    <row r="114" s="2" customFormat="1" ht="37.8" customHeight="1">
      <c r="A114" s="39"/>
      <c r="B114" s="40"/>
      <c r="C114" s="213" t="s">
        <v>424</v>
      </c>
      <c r="D114" s="213" t="s">
        <v>247</v>
      </c>
      <c r="E114" s="214" t="s">
        <v>2132</v>
      </c>
      <c r="F114" s="215" t="s">
        <v>2133</v>
      </c>
      <c r="G114" s="216" t="s">
        <v>258</v>
      </c>
      <c r="H114" s="217">
        <v>1</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391</v>
      </c>
      <c r="AT114" s="224" t="s">
        <v>247</v>
      </c>
      <c r="AU114" s="224" t="s">
        <v>80</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391</v>
      </c>
      <c r="BM114" s="224" t="s">
        <v>2134</v>
      </c>
    </row>
    <row r="115" s="2" customFormat="1" ht="37.8" customHeight="1">
      <c r="A115" s="39"/>
      <c r="B115" s="40"/>
      <c r="C115" s="213" t="s">
        <v>7</v>
      </c>
      <c r="D115" s="213" t="s">
        <v>247</v>
      </c>
      <c r="E115" s="214" t="s">
        <v>2135</v>
      </c>
      <c r="F115" s="215" t="s">
        <v>2136</v>
      </c>
      <c r="G115" s="216" t="s">
        <v>258</v>
      </c>
      <c r="H115" s="217">
        <v>3</v>
      </c>
      <c r="I115" s="218"/>
      <c r="J115" s="219">
        <f>ROUND(I115*H115,2)</f>
        <v>0</v>
      </c>
      <c r="K115" s="215" t="s">
        <v>359</v>
      </c>
      <c r="L115" s="45"/>
      <c r="M115" s="220" t="s">
        <v>19</v>
      </c>
      <c r="N115" s="221"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391</v>
      </c>
      <c r="AT115" s="224" t="s">
        <v>247</v>
      </c>
      <c r="AU115" s="224" t="s">
        <v>80</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391</v>
      </c>
      <c r="BM115" s="224" t="s">
        <v>2137</v>
      </c>
    </row>
    <row r="116" s="2" customFormat="1" ht="44.25" customHeight="1">
      <c r="A116" s="39"/>
      <c r="B116" s="40"/>
      <c r="C116" s="213" t="s">
        <v>431</v>
      </c>
      <c r="D116" s="213" t="s">
        <v>247</v>
      </c>
      <c r="E116" s="214" t="s">
        <v>2138</v>
      </c>
      <c r="F116" s="215" t="s">
        <v>2139</v>
      </c>
      <c r="G116" s="216" t="s">
        <v>258</v>
      </c>
      <c r="H116" s="217">
        <v>2</v>
      </c>
      <c r="I116" s="218"/>
      <c r="J116" s="219">
        <f>ROUND(I116*H116,2)</f>
        <v>0</v>
      </c>
      <c r="K116" s="215" t="s">
        <v>2104</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80</v>
      </c>
      <c r="AT116" s="224" t="s">
        <v>247</v>
      </c>
      <c r="AU116" s="224" t="s">
        <v>80</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80</v>
      </c>
      <c r="BM116" s="224" t="s">
        <v>2140</v>
      </c>
    </row>
    <row r="117" s="2" customFormat="1" ht="44.25" customHeight="1">
      <c r="A117" s="39"/>
      <c r="B117" s="40"/>
      <c r="C117" s="213" t="s">
        <v>437</v>
      </c>
      <c r="D117" s="213" t="s">
        <v>247</v>
      </c>
      <c r="E117" s="214" t="s">
        <v>1733</v>
      </c>
      <c r="F117" s="215" t="s">
        <v>1734</v>
      </c>
      <c r="G117" s="216" t="s">
        <v>258</v>
      </c>
      <c r="H117" s="217">
        <v>3</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391</v>
      </c>
      <c r="AT117" s="224" t="s">
        <v>247</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391</v>
      </c>
      <c r="BM117" s="224" t="s">
        <v>2141</v>
      </c>
    </row>
    <row r="118" s="2" customFormat="1" ht="37.8" customHeight="1">
      <c r="A118" s="39"/>
      <c r="B118" s="40"/>
      <c r="C118" s="213" t="s">
        <v>442</v>
      </c>
      <c r="D118" s="213" t="s">
        <v>247</v>
      </c>
      <c r="E118" s="214" t="s">
        <v>1737</v>
      </c>
      <c r="F118" s="215" t="s">
        <v>1738</v>
      </c>
      <c r="G118" s="216" t="s">
        <v>258</v>
      </c>
      <c r="H118" s="217">
        <v>2</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391</v>
      </c>
      <c r="AT118" s="224" t="s">
        <v>247</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391</v>
      </c>
      <c r="BM118" s="224" t="s">
        <v>2142</v>
      </c>
    </row>
    <row r="119" s="2" customFormat="1" ht="49.05" customHeight="1">
      <c r="A119" s="39"/>
      <c r="B119" s="40"/>
      <c r="C119" s="213" t="s">
        <v>446</v>
      </c>
      <c r="D119" s="213" t="s">
        <v>247</v>
      </c>
      <c r="E119" s="214" t="s">
        <v>1741</v>
      </c>
      <c r="F119" s="215" t="s">
        <v>1742</v>
      </c>
      <c r="G119" s="216" t="s">
        <v>258</v>
      </c>
      <c r="H119" s="217">
        <v>4</v>
      </c>
      <c r="I119" s="218"/>
      <c r="J119" s="219">
        <f>ROUND(I119*H119,2)</f>
        <v>0</v>
      </c>
      <c r="K119" s="215" t="s">
        <v>359</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391</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391</v>
      </c>
      <c r="BM119" s="224" t="s">
        <v>2143</v>
      </c>
    </row>
    <row r="120" s="2" customFormat="1" ht="24.15" customHeight="1">
      <c r="A120" s="39"/>
      <c r="B120" s="40"/>
      <c r="C120" s="213" t="s">
        <v>450</v>
      </c>
      <c r="D120" s="213" t="s">
        <v>247</v>
      </c>
      <c r="E120" s="214" t="s">
        <v>1753</v>
      </c>
      <c r="F120" s="215" t="s">
        <v>1754</v>
      </c>
      <c r="G120" s="216" t="s">
        <v>258</v>
      </c>
      <c r="H120" s="217">
        <v>22</v>
      </c>
      <c r="I120" s="218"/>
      <c r="J120" s="219">
        <f>ROUND(I120*H120,2)</f>
        <v>0</v>
      </c>
      <c r="K120" s="215" t="s">
        <v>359</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391</v>
      </c>
      <c r="AT120" s="224" t="s">
        <v>247</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391</v>
      </c>
      <c r="BM120" s="224" t="s">
        <v>2144</v>
      </c>
    </row>
    <row r="121" s="2" customFormat="1">
      <c r="A121" s="39"/>
      <c r="B121" s="40"/>
      <c r="C121" s="41"/>
      <c r="D121" s="241" t="s">
        <v>282</v>
      </c>
      <c r="E121" s="41"/>
      <c r="F121" s="242" t="s">
        <v>2145</v>
      </c>
      <c r="G121" s="41"/>
      <c r="H121" s="41"/>
      <c r="I121" s="228"/>
      <c r="J121" s="41"/>
      <c r="K121" s="41"/>
      <c r="L121" s="45"/>
      <c r="M121" s="229"/>
      <c r="N121" s="230"/>
      <c r="O121" s="85"/>
      <c r="P121" s="85"/>
      <c r="Q121" s="85"/>
      <c r="R121" s="85"/>
      <c r="S121" s="85"/>
      <c r="T121" s="86"/>
      <c r="U121" s="39"/>
      <c r="V121" s="39"/>
      <c r="W121" s="39"/>
      <c r="X121" s="39"/>
      <c r="Y121" s="39"/>
      <c r="Z121" s="39"/>
      <c r="AA121" s="39"/>
      <c r="AB121" s="39"/>
      <c r="AC121" s="39"/>
      <c r="AD121" s="39"/>
      <c r="AE121" s="39"/>
      <c r="AT121" s="18" t="s">
        <v>282</v>
      </c>
      <c r="AU121" s="18" t="s">
        <v>80</v>
      </c>
    </row>
    <row r="122" s="2" customFormat="1" ht="24.15" customHeight="1">
      <c r="A122" s="39"/>
      <c r="B122" s="40"/>
      <c r="C122" s="213" t="s">
        <v>454</v>
      </c>
      <c r="D122" s="213" t="s">
        <v>247</v>
      </c>
      <c r="E122" s="214" t="s">
        <v>2031</v>
      </c>
      <c r="F122" s="215" t="s">
        <v>2032</v>
      </c>
      <c r="G122" s="216" t="s">
        <v>611</v>
      </c>
      <c r="H122" s="217">
        <v>16</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391</v>
      </c>
      <c r="AT122" s="224" t="s">
        <v>247</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2146</v>
      </c>
    </row>
    <row r="123" s="2" customFormat="1">
      <c r="A123" s="39"/>
      <c r="B123" s="40"/>
      <c r="C123" s="41"/>
      <c r="D123" s="241" t="s">
        <v>282</v>
      </c>
      <c r="E123" s="41"/>
      <c r="F123" s="242" t="s">
        <v>2147</v>
      </c>
      <c r="G123" s="41"/>
      <c r="H123" s="41"/>
      <c r="I123" s="228"/>
      <c r="J123" s="41"/>
      <c r="K123" s="41"/>
      <c r="L123" s="45"/>
      <c r="M123" s="284"/>
      <c r="N123" s="285"/>
      <c r="O123" s="280"/>
      <c r="P123" s="280"/>
      <c r="Q123" s="280"/>
      <c r="R123" s="280"/>
      <c r="S123" s="280"/>
      <c r="T123" s="286"/>
      <c r="U123" s="39"/>
      <c r="V123" s="39"/>
      <c r="W123" s="39"/>
      <c r="X123" s="39"/>
      <c r="Y123" s="39"/>
      <c r="Z123" s="39"/>
      <c r="AA123" s="39"/>
      <c r="AB123" s="39"/>
      <c r="AC123" s="39"/>
      <c r="AD123" s="39"/>
      <c r="AE123" s="39"/>
      <c r="AT123" s="18" t="s">
        <v>282</v>
      </c>
      <c r="AU123" s="18" t="s">
        <v>80</v>
      </c>
    </row>
    <row r="124" s="2" customFormat="1" ht="6.96" customHeight="1">
      <c r="A124" s="39"/>
      <c r="B124" s="60"/>
      <c r="C124" s="61"/>
      <c r="D124" s="61"/>
      <c r="E124" s="61"/>
      <c r="F124" s="61"/>
      <c r="G124" s="61"/>
      <c r="H124" s="61"/>
      <c r="I124" s="61"/>
      <c r="J124" s="61"/>
      <c r="K124" s="61"/>
      <c r="L124" s="45"/>
      <c r="M124" s="39"/>
      <c r="O124" s="39"/>
      <c r="P124" s="39"/>
      <c r="Q124" s="39"/>
      <c r="R124" s="39"/>
      <c r="S124" s="39"/>
      <c r="T124" s="39"/>
      <c r="U124" s="39"/>
      <c r="V124" s="39"/>
      <c r="W124" s="39"/>
      <c r="X124" s="39"/>
      <c r="Y124" s="39"/>
      <c r="Z124" s="39"/>
      <c r="AA124" s="39"/>
      <c r="AB124" s="39"/>
      <c r="AC124" s="39"/>
      <c r="AD124" s="39"/>
      <c r="AE124" s="39"/>
    </row>
  </sheetData>
  <sheetProtection sheet="1" autoFilter="0" formatColumns="0" formatRows="0" objects="1" scenarios="1" spinCount="100000" saltValue="xly+qVcW76WWPnBUjpcnJWS0sGDtd5FuJkBGo4ltWk4tQHPSg3dbOLV4S1k0D2QWZelnttht6xO4wTFKnJ9g3w==" hashValue="weK5sS0dEMnCCO5p28oI8mStWtdoPspklZmf0mf0o2nVbbD0RCS7XCixJ/OaVAMckh18/tcJ3g5xGRepFO0S7g==" algorithmName="SHA-512" password="CC35"/>
  <autoFilter ref="C82:K123"/>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104</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2148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2149</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2150</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tr">
        <f>IF('Rekapitulace zakázky'!AN16="","",'Rekapitulace zakázky'!AN16)</f>
        <v>25525441</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tr">
        <f>IF('Rekapitulace zakázky'!E17="","",'Rekapitulace zakázky'!E17)</f>
        <v>Signal Projekt s.r.o.</v>
      </c>
      <c r="F23" s="39"/>
      <c r="G23" s="39"/>
      <c r="H23" s="39"/>
      <c r="I23" s="143" t="s">
        <v>28</v>
      </c>
      <c r="J23" s="134" t="str">
        <f>IF('Rekapitulace zakázky'!AN17="","",'Rekapitulace zakázky'!AN17)</f>
        <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ROUND(J89,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ROUND((SUM(BE89:BE163)),  2)</f>
        <v>0</v>
      </c>
      <c r="G35" s="39"/>
      <c r="H35" s="39"/>
      <c r="I35" s="158">
        <v>0.20999999999999999</v>
      </c>
      <c r="J35" s="157">
        <f>ROUND(((SUM(BE89:BE163))*I35),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ROUND((SUM(BF89:BF163)),  2)</f>
        <v>0</v>
      </c>
      <c r="G36" s="39"/>
      <c r="H36" s="39"/>
      <c r="I36" s="158">
        <v>0.12</v>
      </c>
      <c r="J36" s="157">
        <f>ROUND(((SUM(BF89:BF163))*I36),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ROUND((SUM(BG89:BG163)),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ROUND((SUM(BH89:BH163)),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ROUND((SUM(BI89:BI163)),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2148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01 - Dle Sborníku</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Potštejn, Doubleby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J89</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345</v>
      </c>
      <c r="E64" s="178"/>
      <c r="F64" s="178"/>
      <c r="G64" s="178"/>
      <c r="H64" s="178"/>
      <c r="I64" s="178"/>
      <c r="J64" s="179">
        <f>J90</f>
        <v>0</v>
      </c>
      <c r="K64" s="176"/>
      <c r="L64" s="180"/>
      <c r="S64" s="9"/>
      <c r="T64" s="9"/>
      <c r="U64" s="9"/>
      <c r="V64" s="9"/>
      <c r="W64" s="9"/>
      <c r="X64" s="9"/>
      <c r="Y64" s="9"/>
      <c r="Z64" s="9"/>
      <c r="AA64" s="9"/>
      <c r="AB64" s="9"/>
      <c r="AC64" s="9"/>
      <c r="AD64" s="9"/>
      <c r="AE64" s="9"/>
    </row>
    <row r="65" hidden="1" s="10" customFormat="1" ht="19.92" customHeight="1">
      <c r="A65" s="10"/>
      <c r="B65" s="181"/>
      <c r="C65" s="126"/>
      <c r="D65" s="182" t="s">
        <v>346</v>
      </c>
      <c r="E65" s="183"/>
      <c r="F65" s="183"/>
      <c r="G65" s="183"/>
      <c r="H65" s="183"/>
      <c r="I65" s="183"/>
      <c r="J65" s="184">
        <f>J91</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348</v>
      </c>
      <c r="E66" s="178"/>
      <c r="F66" s="178"/>
      <c r="G66" s="178"/>
      <c r="H66" s="178"/>
      <c r="I66" s="178"/>
      <c r="J66" s="179">
        <f>J100</f>
        <v>0</v>
      </c>
      <c r="K66" s="176"/>
      <c r="L66" s="180"/>
      <c r="S66" s="9"/>
      <c r="T66" s="9"/>
      <c r="U66" s="9"/>
      <c r="V66" s="9"/>
      <c r="W66" s="9"/>
      <c r="X66" s="9"/>
      <c r="Y66" s="9"/>
      <c r="Z66" s="9"/>
      <c r="AA66" s="9"/>
      <c r="AB66" s="9"/>
      <c r="AC66" s="9"/>
      <c r="AD66" s="9"/>
      <c r="AE66" s="9"/>
    </row>
    <row r="67" hidden="1" s="9" customFormat="1" ht="24.96" customHeight="1">
      <c r="A67" s="9"/>
      <c r="B67" s="175"/>
      <c r="C67" s="176"/>
      <c r="D67" s="177" t="s">
        <v>353</v>
      </c>
      <c r="E67" s="178"/>
      <c r="F67" s="178"/>
      <c r="G67" s="178"/>
      <c r="H67" s="178"/>
      <c r="I67" s="178"/>
      <c r="J67" s="179">
        <f>J111</f>
        <v>0</v>
      </c>
      <c r="K67" s="176"/>
      <c r="L67" s="180"/>
      <c r="S67" s="9"/>
      <c r="T67" s="9"/>
      <c r="U67" s="9"/>
      <c r="V67" s="9"/>
      <c r="W67" s="9"/>
      <c r="X67" s="9"/>
      <c r="Y67" s="9"/>
      <c r="Z67" s="9"/>
      <c r="AA67" s="9"/>
      <c r="AB67" s="9"/>
      <c r="AC67" s="9"/>
      <c r="AD67" s="9"/>
      <c r="AE67" s="9"/>
    </row>
    <row r="68" hidden="1" s="2" customFormat="1" ht="21.84"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5"/>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5"/>
      <c r="S73" s="39"/>
      <c r="T73" s="39"/>
      <c r="U73" s="39"/>
      <c r="V73" s="39"/>
      <c r="W73" s="39"/>
      <c r="X73" s="39"/>
      <c r="Y73" s="39"/>
      <c r="Z73" s="39"/>
      <c r="AA73" s="39"/>
      <c r="AB73" s="39"/>
      <c r="AC73" s="39"/>
      <c r="AD73" s="39"/>
      <c r="AE73" s="39"/>
    </row>
    <row r="74" s="2" customFormat="1" ht="24.96" customHeight="1">
      <c r="A74" s="39"/>
      <c r="B74" s="40"/>
      <c r="C74" s="24" t="s">
        <v>228</v>
      </c>
      <c r="D74" s="41"/>
      <c r="E74" s="41"/>
      <c r="F74" s="41"/>
      <c r="G74" s="41"/>
      <c r="H74" s="41"/>
      <c r="I74" s="41"/>
      <c r="J74" s="41"/>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6.5" customHeight="1">
      <c r="A77" s="39"/>
      <c r="B77" s="40"/>
      <c r="C77" s="41"/>
      <c r="D77" s="41"/>
      <c r="E77" s="170" t="str">
        <f>E7</f>
        <v>Oprava zabezpečovacího zařízení v ŽST Doudleby n. O.</v>
      </c>
      <c r="F77" s="33"/>
      <c r="G77" s="33"/>
      <c r="H77" s="33"/>
      <c r="I77" s="41"/>
      <c r="J77" s="41"/>
      <c r="K77" s="41"/>
      <c r="L77" s="145"/>
      <c r="S77" s="39"/>
      <c r="T77" s="39"/>
      <c r="U77" s="39"/>
      <c r="V77" s="39"/>
      <c r="W77" s="39"/>
      <c r="X77" s="39"/>
      <c r="Y77" s="39"/>
      <c r="Z77" s="39"/>
      <c r="AA77" s="39"/>
      <c r="AB77" s="39"/>
      <c r="AC77" s="39"/>
      <c r="AD77" s="39"/>
      <c r="AE77" s="39"/>
    </row>
    <row r="78" s="1" customFormat="1" ht="12" customHeight="1">
      <c r="B78" s="22"/>
      <c r="C78" s="33" t="s">
        <v>217</v>
      </c>
      <c r="D78" s="23"/>
      <c r="E78" s="23"/>
      <c r="F78" s="23"/>
      <c r="G78" s="23"/>
      <c r="H78" s="23"/>
      <c r="I78" s="23"/>
      <c r="J78" s="23"/>
      <c r="K78" s="23"/>
      <c r="L78" s="21"/>
    </row>
    <row r="79" s="2" customFormat="1" ht="16.5" customHeight="1">
      <c r="A79" s="39"/>
      <c r="B79" s="40"/>
      <c r="C79" s="41"/>
      <c r="D79" s="41"/>
      <c r="E79" s="170" t="s">
        <v>2148</v>
      </c>
      <c r="F79" s="41"/>
      <c r="G79" s="41"/>
      <c r="H79" s="41"/>
      <c r="I79" s="41"/>
      <c r="J79" s="41"/>
      <c r="K79" s="41"/>
      <c r="L79" s="145"/>
      <c r="S79" s="39"/>
      <c r="T79" s="39"/>
      <c r="U79" s="39"/>
      <c r="V79" s="39"/>
      <c r="W79" s="39"/>
      <c r="X79" s="39"/>
      <c r="Y79" s="39"/>
      <c r="Z79" s="39"/>
      <c r="AA79" s="39"/>
      <c r="AB79" s="39"/>
      <c r="AC79" s="39"/>
      <c r="AD79" s="39"/>
      <c r="AE79" s="39"/>
    </row>
    <row r="80" s="2" customFormat="1" ht="12" customHeight="1">
      <c r="A80" s="39"/>
      <c r="B80" s="40"/>
      <c r="C80" s="33" t="s">
        <v>219</v>
      </c>
      <c r="D80" s="41"/>
      <c r="E80" s="41"/>
      <c r="F80" s="41"/>
      <c r="G80" s="41"/>
      <c r="H80" s="41"/>
      <c r="I80" s="41"/>
      <c r="J80" s="41"/>
      <c r="K80" s="41"/>
      <c r="L80" s="145"/>
      <c r="S80" s="39"/>
      <c r="T80" s="39"/>
      <c r="U80" s="39"/>
      <c r="V80" s="39"/>
      <c r="W80" s="39"/>
      <c r="X80" s="39"/>
      <c r="Y80" s="39"/>
      <c r="Z80" s="39"/>
      <c r="AA80" s="39"/>
      <c r="AB80" s="39"/>
      <c r="AC80" s="39"/>
      <c r="AD80" s="39"/>
      <c r="AE80" s="39"/>
    </row>
    <row r="81" s="2" customFormat="1" ht="16.5" customHeight="1">
      <c r="A81" s="39"/>
      <c r="B81" s="40"/>
      <c r="C81" s="41"/>
      <c r="D81" s="41"/>
      <c r="E81" s="70" t="str">
        <f>E11</f>
        <v>01 - Dle Sborníku</v>
      </c>
      <c r="F81" s="41"/>
      <c r="G81" s="41"/>
      <c r="H81" s="41"/>
      <c r="I81" s="41"/>
      <c r="J81" s="41"/>
      <c r="K81" s="41"/>
      <c r="L81" s="145"/>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5"/>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Potštejn, Doubleby nad Orlicí</v>
      </c>
      <c r="G83" s="41"/>
      <c r="H83" s="41"/>
      <c r="I83" s="33" t="s">
        <v>23</v>
      </c>
      <c r="J83" s="73" t="str">
        <f>IF(J14="","",J14)</f>
        <v>23. 6. 2026</v>
      </c>
      <c r="K83" s="41"/>
      <c r="L83" s="145"/>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5"/>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 xml:space="preserve"> </v>
      </c>
      <c r="G85" s="41"/>
      <c r="H85" s="41"/>
      <c r="I85" s="33" t="s">
        <v>31</v>
      </c>
      <c r="J85" s="37" t="str">
        <f>E23</f>
        <v>Signal Projekt s.r.o.</v>
      </c>
      <c r="K85" s="41"/>
      <c r="L85" s="145"/>
      <c r="S85" s="39"/>
      <c r="T85" s="39"/>
      <c r="U85" s="39"/>
      <c r="V85" s="39"/>
      <c r="W85" s="39"/>
      <c r="X85" s="39"/>
      <c r="Y85" s="39"/>
      <c r="Z85" s="39"/>
      <c r="AA85" s="39"/>
      <c r="AB85" s="39"/>
      <c r="AC85" s="39"/>
      <c r="AD85" s="39"/>
      <c r="AE85" s="39"/>
    </row>
    <row r="86" s="2" customFormat="1" ht="15.15" customHeight="1">
      <c r="A86" s="39"/>
      <c r="B86" s="40"/>
      <c r="C86" s="33" t="s">
        <v>29</v>
      </c>
      <c r="D86" s="41"/>
      <c r="E86" s="41"/>
      <c r="F86" s="28" t="str">
        <f>IF(E20="","",E20)</f>
        <v>Vyplň údaj</v>
      </c>
      <c r="G86" s="41"/>
      <c r="H86" s="41"/>
      <c r="I86" s="33" t="s">
        <v>35</v>
      </c>
      <c r="J86" s="37" t="str">
        <f>E26</f>
        <v>Pavel Pospíšil, DiS.</v>
      </c>
      <c r="K86" s="41"/>
      <c r="L86" s="145"/>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5"/>
      <c r="S87" s="39"/>
      <c r="T87" s="39"/>
      <c r="U87" s="39"/>
      <c r="V87" s="39"/>
      <c r="W87" s="39"/>
      <c r="X87" s="39"/>
      <c r="Y87" s="39"/>
      <c r="Z87" s="39"/>
      <c r="AA87" s="39"/>
      <c r="AB87" s="39"/>
      <c r="AC87" s="39"/>
      <c r="AD87" s="39"/>
      <c r="AE87" s="39"/>
    </row>
    <row r="88" s="11" customFormat="1" ht="29.28" customHeight="1">
      <c r="A88" s="186"/>
      <c r="B88" s="187"/>
      <c r="C88" s="188" t="s">
        <v>229</v>
      </c>
      <c r="D88" s="189" t="s">
        <v>58</v>
      </c>
      <c r="E88" s="189" t="s">
        <v>54</v>
      </c>
      <c r="F88" s="189" t="s">
        <v>55</v>
      </c>
      <c r="G88" s="189" t="s">
        <v>230</v>
      </c>
      <c r="H88" s="189" t="s">
        <v>231</v>
      </c>
      <c r="I88" s="189" t="s">
        <v>232</v>
      </c>
      <c r="J88" s="189" t="s">
        <v>223</v>
      </c>
      <c r="K88" s="190" t="s">
        <v>233</v>
      </c>
      <c r="L88" s="191"/>
      <c r="M88" s="93" t="s">
        <v>19</v>
      </c>
      <c r="N88" s="94" t="s">
        <v>43</v>
      </c>
      <c r="O88" s="94" t="s">
        <v>234</v>
      </c>
      <c r="P88" s="94" t="s">
        <v>235</v>
      </c>
      <c r="Q88" s="94" t="s">
        <v>236</v>
      </c>
      <c r="R88" s="94" t="s">
        <v>237</v>
      </c>
      <c r="S88" s="94" t="s">
        <v>238</v>
      </c>
      <c r="T88" s="95" t="s">
        <v>239</v>
      </c>
      <c r="U88" s="186"/>
      <c r="V88" s="186"/>
      <c r="W88" s="186"/>
      <c r="X88" s="186"/>
      <c r="Y88" s="186"/>
      <c r="Z88" s="186"/>
      <c r="AA88" s="186"/>
      <c r="AB88" s="186"/>
      <c r="AC88" s="186"/>
      <c r="AD88" s="186"/>
      <c r="AE88" s="186"/>
    </row>
    <row r="89" s="2" customFormat="1" ht="22.8" customHeight="1">
      <c r="A89" s="39"/>
      <c r="B89" s="40"/>
      <c r="C89" s="100" t="s">
        <v>240</v>
      </c>
      <c r="D89" s="41"/>
      <c r="E89" s="41"/>
      <c r="F89" s="41"/>
      <c r="G89" s="41"/>
      <c r="H89" s="41"/>
      <c r="I89" s="41"/>
      <c r="J89" s="192">
        <f>BK89</f>
        <v>0</v>
      </c>
      <c r="K89" s="41"/>
      <c r="L89" s="45"/>
      <c r="M89" s="96"/>
      <c r="N89" s="193"/>
      <c r="O89" s="97"/>
      <c r="P89" s="194">
        <f>P90+P100+P111</f>
        <v>0</v>
      </c>
      <c r="Q89" s="97"/>
      <c r="R89" s="194">
        <f>R90+R100+R111</f>
        <v>0</v>
      </c>
      <c r="S89" s="97"/>
      <c r="T89" s="195">
        <f>T90+T100+T111</f>
        <v>0</v>
      </c>
      <c r="U89" s="39"/>
      <c r="V89" s="39"/>
      <c r="W89" s="39"/>
      <c r="X89" s="39"/>
      <c r="Y89" s="39"/>
      <c r="Z89" s="39"/>
      <c r="AA89" s="39"/>
      <c r="AB89" s="39"/>
      <c r="AC89" s="39"/>
      <c r="AD89" s="39"/>
      <c r="AE89" s="39"/>
      <c r="AT89" s="18" t="s">
        <v>72</v>
      </c>
      <c r="AU89" s="18" t="s">
        <v>224</v>
      </c>
      <c r="BK89" s="196">
        <f>BK90+BK100+BK111</f>
        <v>0</v>
      </c>
    </row>
    <row r="90" s="12" customFormat="1" ht="25.92" customHeight="1">
      <c r="A90" s="12"/>
      <c r="B90" s="197"/>
      <c r="C90" s="198"/>
      <c r="D90" s="199" t="s">
        <v>72</v>
      </c>
      <c r="E90" s="200" t="s">
        <v>84</v>
      </c>
      <c r="F90" s="200" t="s">
        <v>354</v>
      </c>
      <c r="G90" s="198"/>
      <c r="H90" s="198"/>
      <c r="I90" s="201"/>
      <c r="J90" s="202">
        <f>BK90</f>
        <v>0</v>
      </c>
      <c r="K90" s="198"/>
      <c r="L90" s="203"/>
      <c r="M90" s="204"/>
      <c r="N90" s="205"/>
      <c r="O90" s="205"/>
      <c r="P90" s="206">
        <f>P91</f>
        <v>0</v>
      </c>
      <c r="Q90" s="205"/>
      <c r="R90" s="206">
        <f>R91</f>
        <v>0</v>
      </c>
      <c r="S90" s="205"/>
      <c r="T90" s="207">
        <f>T91</f>
        <v>0</v>
      </c>
      <c r="U90" s="12"/>
      <c r="V90" s="12"/>
      <c r="W90" s="12"/>
      <c r="X90" s="12"/>
      <c r="Y90" s="12"/>
      <c r="Z90" s="12"/>
      <c r="AA90" s="12"/>
      <c r="AB90" s="12"/>
      <c r="AC90" s="12"/>
      <c r="AD90" s="12"/>
      <c r="AE90" s="12"/>
      <c r="AR90" s="208" t="s">
        <v>80</v>
      </c>
      <c r="AT90" s="209" t="s">
        <v>72</v>
      </c>
      <c r="AU90" s="209" t="s">
        <v>73</v>
      </c>
      <c r="AY90" s="208" t="s">
        <v>244</v>
      </c>
      <c r="BK90" s="210">
        <f>BK91</f>
        <v>0</v>
      </c>
    </row>
    <row r="91" s="12" customFormat="1" ht="22.8" customHeight="1">
      <c r="A91" s="12"/>
      <c r="B91" s="197"/>
      <c r="C91" s="198"/>
      <c r="D91" s="199" t="s">
        <v>72</v>
      </c>
      <c r="E91" s="211" t="s">
        <v>355</v>
      </c>
      <c r="F91" s="211" t="s">
        <v>356</v>
      </c>
      <c r="G91" s="198"/>
      <c r="H91" s="198"/>
      <c r="I91" s="201"/>
      <c r="J91" s="212">
        <f>BK91</f>
        <v>0</v>
      </c>
      <c r="K91" s="198"/>
      <c r="L91" s="203"/>
      <c r="M91" s="204"/>
      <c r="N91" s="205"/>
      <c r="O91" s="205"/>
      <c r="P91" s="206">
        <f>SUM(P92:P99)</f>
        <v>0</v>
      </c>
      <c r="Q91" s="205"/>
      <c r="R91" s="206">
        <f>SUM(R92:R99)</f>
        <v>0</v>
      </c>
      <c r="S91" s="205"/>
      <c r="T91" s="207">
        <f>SUM(T92:T99)</f>
        <v>0</v>
      </c>
      <c r="U91" s="12"/>
      <c r="V91" s="12"/>
      <c r="W91" s="12"/>
      <c r="X91" s="12"/>
      <c r="Y91" s="12"/>
      <c r="Z91" s="12"/>
      <c r="AA91" s="12"/>
      <c r="AB91" s="12"/>
      <c r="AC91" s="12"/>
      <c r="AD91" s="12"/>
      <c r="AE91" s="12"/>
      <c r="AR91" s="208" t="s">
        <v>80</v>
      </c>
      <c r="AT91" s="209" t="s">
        <v>72</v>
      </c>
      <c r="AU91" s="209" t="s">
        <v>80</v>
      </c>
      <c r="AY91" s="208" t="s">
        <v>244</v>
      </c>
      <c r="BK91" s="210">
        <f>SUM(BK92:BK99)</f>
        <v>0</v>
      </c>
    </row>
    <row r="92" s="2" customFormat="1" ht="24.15" customHeight="1">
      <c r="A92" s="39"/>
      <c r="B92" s="40"/>
      <c r="C92" s="213" t="s">
        <v>80</v>
      </c>
      <c r="D92" s="213" t="s">
        <v>247</v>
      </c>
      <c r="E92" s="214" t="s">
        <v>372</v>
      </c>
      <c r="F92" s="215" t="s">
        <v>373</v>
      </c>
      <c r="G92" s="216" t="s">
        <v>258</v>
      </c>
      <c r="H92" s="217">
        <v>18</v>
      </c>
      <c r="I92" s="218"/>
      <c r="J92" s="219">
        <f>ROUND(I92*H92,2)</f>
        <v>0</v>
      </c>
      <c r="K92" s="215" t="s">
        <v>359</v>
      </c>
      <c r="L92" s="45"/>
      <c r="M92" s="220" t="s">
        <v>19</v>
      </c>
      <c r="N92" s="221" t="s">
        <v>44</v>
      </c>
      <c r="O92" s="85"/>
      <c r="P92" s="222">
        <f>O92*H92</f>
        <v>0</v>
      </c>
      <c r="Q92" s="222">
        <v>0</v>
      </c>
      <c r="R92" s="222">
        <f>Q92*H92</f>
        <v>0</v>
      </c>
      <c r="S92" s="222">
        <v>0</v>
      </c>
      <c r="T92" s="223">
        <f>S92*H92</f>
        <v>0</v>
      </c>
      <c r="U92" s="39"/>
      <c r="V92" s="39"/>
      <c r="W92" s="39"/>
      <c r="X92" s="39"/>
      <c r="Y92" s="39"/>
      <c r="Z92" s="39"/>
      <c r="AA92" s="39"/>
      <c r="AB92" s="39"/>
      <c r="AC92" s="39"/>
      <c r="AD92" s="39"/>
      <c r="AE92" s="39"/>
      <c r="AR92" s="224" t="s">
        <v>80</v>
      </c>
      <c r="AT92" s="224" t="s">
        <v>247</v>
      </c>
      <c r="AU92" s="224" t="s">
        <v>82</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80</v>
      </c>
      <c r="BM92" s="224" t="s">
        <v>2151</v>
      </c>
    </row>
    <row r="93" s="2" customFormat="1" ht="21.75" customHeight="1">
      <c r="A93" s="39"/>
      <c r="B93" s="40"/>
      <c r="C93" s="231" t="s">
        <v>82</v>
      </c>
      <c r="D93" s="231" t="s">
        <v>241</v>
      </c>
      <c r="E93" s="232" t="s">
        <v>375</v>
      </c>
      <c r="F93" s="233" t="s">
        <v>376</v>
      </c>
      <c r="G93" s="234" t="s">
        <v>258</v>
      </c>
      <c r="H93" s="235">
        <v>55</v>
      </c>
      <c r="I93" s="236"/>
      <c r="J93" s="237">
        <f>ROUND(I93*H93,2)</f>
        <v>0</v>
      </c>
      <c r="K93" s="233" t="s">
        <v>359</v>
      </c>
      <c r="L93" s="238"/>
      <c r="M93" s="239" t="s">
        <v>19</v>
      </c>
      <c r="N93" s="240" t="s">
        <v>44</v>
      </c>
      <c r="O93" s="85"/>
      <c r="P93" s="222">
        <f>O93*H93</f>
        <v>0</v>
      </c>
      <c r="Q93" s="222">
        <v>0</v>
      </c>
      <c r="R93" s="222">
        <f>Q93*H93</f>
        <v>0</v>
      </c>
      <c r="S93" s="222">
        <v>0</v>
      </c>
      <c r="T93" s="223">
        <f>S93*H93</f>
        <v>0</v>
      </c>
      <c r="U93" s="39"/>
      <c r="V93" s="39"/>
      <c r="W93" s="39"/>
      <c r="X93" s="39"/>
      <c r="Y93" s="39"/>
      <c r="Z93" s="39"/>
      <c r="AA93" s="39"/>
      <c r="AB93" s="39"/>
      <c r="AC93" s="39"/>
      <c r="AD93" s="39"/>
      <c r="AE93" s="39"/>
      <c r="AR93" s="224" t="s">
        <v>364</v>
      </c>
      <c r="AT93" s="224" t="s">
        <v>241</v>
      </c>
      <c r="AU93" s="224" t="s">
        <v>82</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279</v>
      </c>
      <c r="BM93" s="224" t="s">
        <v>2152</v>
      </c>
    </row>
    <row r="94" s="2" customFormat="1" ht="21.75" customHeight="1">
      <c r="A94" s="39"/>
      <c r="B94" s="40"/>
      <c r="C94" s="231" t="s">
        <v>243</v>
      </c>
      <c r="D94" s="231" t="s">
        <v>241</v>
      </c>
      <c r="E94" s="232" t="s">
        <v>2153</v>
      </c>
      <c r="F94" s="233" t="s">
        <v>2154</v>
      </c>
      <c r="G94" s="234" t="s">
        <v>258</v>
      </c>
      <c r="H94" s="235">
        <v>20</v>
      </c>
      <c r="I94" s="236"/>
      <c r="J94" s="237">
        <f>ROUND(I94*H94,2)</f>
        <v>0</v>
      </c>
      <c r="K94" s="233" t="s">
        <v>359</v>
      </c>
      <c r="L94" s="238"/>
      <c r="M94" s="239" t="s">
        <v>19</v>
      </c>
      <c r="N94" s="240" t="s">
        <v>44</v>
      </c>
      <c r="O94" s="85"/>
      <c r="P94" s="222">
        <f>O94*H94</f>
        <v>0</v>
      </c>
      <c r="Q94" s="222">
        <v>0</v>
      </c>
      <c r="R94" s="222">
        <f>Q94*H94</f>
        <v>0</v>
      </c>
      <c r="S94" s="222">
        <v>0</v>
      </c>
      <c r="T94" s="223">
        <f>S94*H94</f>
        <v>0</v>
      </c>
      <c r="U94" s="39"/>
      <c r="V94" s="39"/>
      <c r="W94" s="39"/>
      <c r="X94" s="39"/>
      <c r="Y94" s="39"/>
      <c r="Z94" s="39"/>
      <c r="AA94" s="39"/>
      <c r="AB94" s="39"/>
      <c r="AC94" s="39"/>
      <c r="AD94" s="39"/>
      <c r="AE94" s="39"/>
      <c r="AR94" s="224" t="s">
        <v>364</v>
      </c>
      <c r="AT94" s="224" t="s">
        <v>241</v>
      </c>
      <c r="AU94" s="224" t="s">
        <v>82</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279</v>
      </c>
      <c r="BM94" s="224" t="s">
        <v>2155</v>
      </c>
    </row>
    <row r="95" s="2" customFormat="1" ht="16.5" customHeight="1">
      <c r="A95" s="39"/>
      <c r="B95" s="40"/>
      <c r="C95" s="231" t="s">
        <v>264</v>
      </c>
      <c r="D95" s="231" t="s">
        <v>241</v>
      </c>
      <c r="E95" s="232" t="s">
        <v>2156</v>
      </c>
      <c r="F95" s="233" t="s">
        <v>2157</v>
      </c>
      <c r="G95" s="234" t="s">
        <v>258</v>
      </c>
      <c r="H95" s="235">
        <v>20</v>
      </c>
      <c r="I95" s="236"/>
      <c r="J95" s="237">
        <f>ROUND(I95*H95,2)</f>
        <v>0</v>
      </c>
      <c r="K95" s="233" t="s">
        <v>359</v>
      </c>
      <c r="L95" s="238"/>
      <c r="M95" s="239" t="s">
        <v>19</v>
      </c>
      <c r="N95" s="240" t="s">
        <v>44</v>
      </c>
      <c r="O95" s="85"/>
      <c r="P95" s="222">
        <f>O95*H95</f>
        <v>0</v>
      </c>
      <c r="Q95" s="222">
        <v>0</v>
      </c>
      <c r="R95" s="222">
        <f>Q95*H95</f>
        <v>0</v>
      </c>
      <c r="S95" s="222">
        <v>0</v>
      </c>
      <c r="T95" s="223">
        <f>S95*H95</f>
        <v>0</v>
      </c>
      <c r="U95" s="39"/>
      <c r="V95" s="39"/>
      <c r="W95" s="39"/>
      <c r="X95" s="39"/>
      <c r="Y95" s="39"/>
      <c r="Z95" s="39"/>
      <c r="AA95" s="39"/>
      <c r="AB95" s="39"/>
      <c r="AC95" s="39"/>
      <c r="AD95" s="39"/>
      <c r="AE95" s="39"/>
      <c r="AR95" s="224" t="s">
        <v>364</v>
      </c>
      <c r="AT95" s="224" t="s">
        <v>241</v>
      </c>
      <c r="AU95" s="224" t="s">
        <v>82</v>
      </c>
      <c r="AY95" s="18" t="s">
        <v>244</v>
      </c>
      <c r="BE95" s="225">
        <f>IF(N95="základní",J95,0)</f>
        <v>0</v>
      </c>
      <c r="BF95" s="225">
        <f>IF(N95="snížená",J95,0)</f>
        <v>0</v>
      </c>
      <c r="BG95" s="225">
        <f>IF(N95="zákl. přenesená",J95,0)</f>
        <v>0</v>
      </c>
      <c r="BH95" s="225">
        <f>IF(N95="sníž. přenesená",J95,0)</f>
        <v>0</v>
      </c>
      <c r="BI95" s="225">
        <f>IF(N95="nulová",J95,0)</f>
        <v>0</v>
      </c>
      <c r="BJ95" s="18" t="s">
        <v>80</v>
      </c>
      <c r="BK95" s="225">
        <f>ROUND(I95*H95,2)</f>
        <v>0</v>
      </c>
      <c r="BL95" s="18" t="s">
        <v>279</v>
      </c>
      <c r="BM95" s="224" t="s">
        <v>2158</v>
      </c>
    </row>
    <row r="96" s="2" customFormat="1" ht="16.5" customHeight="1">
      <c r="A96" s="39"/>
      <c r="B96" s="40"/>
      <c r="C96" s="231" t="s">
        <v>269</v>
      </c>
      <c r="D96" s="231" t="s">
        <v>241</v>
      </c>
      <c r="E96" s="232" t="s">
        <v>2159</v>
      </c>
      <c r="F96" s="233" t="s">
        <v>2160</v>
      </c>
      <c r="G96" s="234" t="s">
        <v>258</v>
      </c>
      <c r="H96" s="235">
        <v>4</v>
      </c>
      <c r="I96" s="236"/>
      <c r="J96" s="237">
        <f>ROUND(I96*H96,2)</f>
        <v>0</v>
      </c>
      <c r="K96" s="233" t="s">
        <v>359</v>
      </c>
      <c r="L96" s="238"/>
      <c r="M96" s="239" t="s">
        <v>19</v>
      </c>
      <c r="N96" s="240" t="s">
        <v>44</v>
      </c>
      <c r="O96" s="85"/>
      <c r="P96" s="222">
        <f>O96*H96</f>
        <v>0</v>
      </c>
      <c r="Q96" s="222">
        <v>0</v>
      </c>
      <c r="R96" s="222">
        <f>Q96*H96</f>
        <v>0</v>
      </c>
      <c r="S96" s="222">
        <v>0</v>
      </c>
      <c r="T96" s="223">
        <f>S96*H96</f>
        <v>0</v>
      </c>
      <c r="U96" s="39"/>
      <c r="V96" s="39"/>
      <c r="W96" s="39"/>
      <c r="X96" s="39"/>
      <c r="Y96" s="39"/>
      <c r="Z96" s="39"/>
      <c r="AA96" s="39"/>
      <c r="AB96" s="39"/>
      <c r="AC96" s="39"/>
      <c r="AD96" s="39"/>
      <c r="AE96" s="39"/>
      <c r="AR96" s="224" t="s">
        <v>440</v>
      </c>
      <c r="AT96" s="224" t="s">
        <v>241</v>
      </c>
      <c r="AU96" s="224" t="s">
        <v>82</v>
      </c>
      <c r="AY96" s="18" t="s">
        <v>244</v>
      </c>
      <c r="BE96" s="225">
        <f>IF(N96="základní",J96,0)</f>
        <v>0</v>
      </c>
      <c r="BF96" s="225">
        <f>IF(N96="snížená",J96,0)</f>
        <v>0</v>
      </c>
      <c r="BG96" s="225">
        <f>IF(N96="zákl. přenesená",J96,0)</f>
        <v>0</v>
      </c>
      <c r="BH96" s="225">
        <f>IF(N96="sníž. přenesená",J96,0)</f>
        <v>0</v>
      </c>
      <c r="BI96" s="225">
        <f>IF(N96="nulová",J96,0)</f>
        <v>0</v>
      </c>
      <c r="BJ96" s="18" t="s">
        <v>80</v>
      </c>
      <c r="BK96" s="225">
        <f>ROUND(I96*H96,2)</f>
        <v>0</v>
      </c>
      <c r="BL96" s="18" t="s">
        <v>440</v>
      </c>
      <c r="BM96" s="224" t="s">
        <v>2161</v>
      </c>
    </row>
    <row r="97" s="2" customFormat="1" ht="16.5" customHeight="1">
      <c r="A97" s="39"/>
      <c r="B97" s="40"/>
      <c r="C97" s="231" t="s">
        <v>275</v>
      </c>
      <c r="D97" s="231" t="s">
        <v>241</v>
      </c>
      <c r="E97" s="232" t="s">
        <v>2162</v>
      </c>
      <c r="F97" s="233" t="s">
        <v>2163</v>
      </c>
      <c r="G97" s="234" t="s">
        <v>258</v>
      </c>
      <c r="H97" s="235">
        <v>4</v>
      </c>
      <c r="I97" s="236"/>
      <c r="J97" s="237">
        <f>ROUND(I97*H97,2)</f>
        <v>0</v>
      </c>
      <c r="K97" s="233" t="s">
        <v>359</v>
      </c>
      <c r="L97" s="238"/>
      <c r="M97" s="239" t="s">
        <v>19</v>
      </c>
      <c r="N97" s="240" t="s">
        <v>44</v>
      </c>
      <c r="O97" s="85"/>
      <c r="P97" s="222">
        <f>O97*H97</f>
        <v>0</v>
      </c>
      <c r="Q97" s="222">
        <v>0</v>
      </c>
      <c r="R97" s="222">
        <f>Q97*H97</f>
        <v>0</v>
      </c>
      <c r="S97" s="222">
        <v>0</v>
      </c>
      <c r="T97" s="223">
        <f>S97*H97</f>
        <v>0</v>
      </c>
      <c r="U97" s="39"/>
      <c r="V97" s="39"/>
      <c r="W97" s="39"/>
      <c r="X97" s="39"/>
      <c r="Y97" s="39"/>
      <c r="Z97" s="39"/>
      <c r="AA97" s="39"/>
      <c r="AB97" s="39"/>
      <c r="AC97" s="39"/>
      <c r="AD97" s="39"/>
      <c r="AE97" s="39"/>
      <c r="AR97" s="224" t="s">
        <v>440</v>
      </c>
      <c r="AT97" s="224" t="s">
        <v>241</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440</v>
      </c>
      <c r="BM97" s="224" t="s">
        <v>2164</v>
      </c>
    </row>
    <row r="98" s="2" customFormat="1" ht="16.5" customHeight="1">
      <c r="A98" s="39"/>
      <c r="B98" s="40"/>
      <c r="C98" s="231" t="s">
        <v>288</v>
      </c>
      <c r="D98" s="231" t="s">
        <v>241</v>
      </c>
      <c r="E98" s="232" t="s">
        <v>2165</v>
      </c>
      <c r="F98" s="233" t="s">
        <v>2166</v>
      </c>
      <c r="G98" s="234" t="s">
        <v>250</v>
      </c>
      <c r="H98" s="235">
        <v>10</v>
      </c>
      <c r="I98" s="236"/>
      <c r="J98" s="237">
        <f>ROUND(I98*H98,2)</f>
        <v>0</v>
      </c>
      <c r="K98" s="233" t="s">
        <v>359</v>
      </c>
      <c r="L98" s="238"/>
      <c r="M98" s="239" t="s">
        <v>19</v>
      </c>
      <c r="N98" s="240" t="s">
        <v>44</v>
      </c>
      <c r="O98" s="85"/>
      <c r="P98" s="222">
        <f>O98*H98</f>
        <v>0</v>
      </c>
      <c r="Q98" s="222">
        <v>0</v>
      </c>
      <c r="R98" s="222">
        <f>Q98*H98</f>
        <v>0</v>
      </c>
      <c r="S98" s="222">
        <v>0</v>
      </c>
      <c r="T98" s="223">
        <f>S98*H98</f>
        <v>0</v>
      </c>
      <c r="U98" s="39"/>
      <c r="V98" s="39"/>
      <c r="W98" s="39"/>
      <c r="X98" s="39"/>
      <c r="Y98" s="39"/>
      <c r="Z98" s="39"/>
      <c r="AA98" s="39"/>
      <c r="AB98" s="39"/>
      <c r="AC98" s="39"/>
      <c r="AD98" s="39"/>
      <c r="AE98" s="39"/>
      <c r="AR98" s="224" t="s">
        <v>364</v>
      </c>
      <c r="AT98" s="224" t="s">
        <v>241</v>
      </c>
      <c r="AU98" s="224" t="s">
        <v>82</v>
      </c>
      <c r="AY98" s="18" t="s">
        <v>244</v>
      </c>
      <c r="BE98" s="225">
        <f>IF(N98="základní",J98,0)</f>
        <v>0</v>
      </c>
      <c r="BF98" s="225">
        <f>IF(N98="snížená",J98,0)</f>
        <v>0</v>
      </c>
      <c r="BG98" s="225">
        <f>IF(N98="zákl. přenesená",J98,0)</f>
        <v>0</v>
      </c>
      <c r="BH98" s="225">
        <f>IF(N98="sníž. přenesená",J98,0)</f>
        <v>0</v>
      </c>
      <c r="BI98" s="225">
        <f>IF(N98="nulová",J98,0)</f>
        <v>0</v>
      </c>
      <c r="BJ98" s="18" t="s">
        <v>80</v>
      </c>
      <c r="BK98" s="225">
        <f>ROUND(I98*H98,2)</f>
        <v>0</v>
      </c>
      <c r="BL98" s="18" t="s">
        <v>279</v>
      </c>
      <c r="BM98" s="224" t="s">
        <v>2167</v>
      </c>
    </row>
    <row r="99" s="2" customFormat="1" ht="24.15" customHeight="1">
      <c r="A99" s="39"/>
      <c r="B99" s="40"/>
      <c r="C99" s="231" t="s">
        <v>263</v>
      </c>
      <c r="D99" s="231" t="s">
        <v>241</v>
      </c>
      <c r="E99" s="232" t="s">
        <v>2168</v>
      </c>
      <c r="F99" s="233" t="s">
        <v>2169</v>
      </c>
      <c r="G99" s="234" t="s">
        <v>258</v>
      </c>
      <c r="H99" s="235">
        <v>2</v>
      </c>
      <c r="I99" s="236"/>
      <c r="J99" s="237">
        <f>ROUND(I99*H99,2)</f>
        <v>0</v>
      </c>
      <c r="K99" s="233" t="s">
        <v>359</v>
      </c>
      <c r="L99" s="238"/>
      <c r="M99" s="239" t="s">
        <v>19</v>
      </c>
      <c r="N99" s="240" t="s">
        <v>44</v>
      </c>
      <c r="O99" s="85"/>
      <c r="P99" s="222">
        <f>O99*H99</f>
        <v>0</v>
      </c>
      <c r="Q99" s="222">
        <v>0</v>
      </c>
      <c r="R99" s="222">
        <f>Q99*H99</f>
        <v>0</v>
      </c>
      <c r="S99" s="222">
        <v>0</v>
      </c>
      <c r="T99" s="223">
        <f>S99*H99</f>
        <v>0</v>
      </c>
      <c r="U99" s="39"/>
      <c r="V99" s="39"/>
      <c r="W99" s="39"/>
      <c r="X99" s="39"/>
      <c r="Y99" s="39"/>
      <c r="Z99" s="39"/>
      <c r="AA99" s="39"/>
      <c r="AB99" s="39"/>
      <c r="AC99" s="39"/>
      <c r="AD99" s="39"/>
      <c r="AE99" s="39"/>
      <c r="AR99" s="224" t="s">
        <v>440</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440</v>
      </c>
      <c r="BM99" s="224" t="s">
        <v>2170</v>
      </c>
    </row>
    <row r="100" s="12" customFormat="1" ht="25.92" customHeight="1">
      <c r="A100" s="12"/>
      <c r="B100" s="197"/>
      <c r="C100" s="198"/>
      <c r="D100" s="199" t="s">
        <v>72</v>
      </c>
      <c r="E100" s="200" t="s">
        <v>88</v>
      </c>
      <c r="F100" s="200" t="s">
        <v>415</v>
      </c>
      <c r="G100" s="198"/>
      <c r="H100" s="198"/>
      <c r="I100" s="201"/>
      <c r="J100" s="202">
        <f>BK100</f>
        <v>0</v>
      </c>
      <c r="K100" s="198"/>
      <c r="L100" s="203"/>
      <c r="M100" s="204"/>
      <c r="N100" s="205"/>
      <c r="O100" s="205"/>
      <c r="P100" s="206">
        <f>SUM(P101:P110)</f>
        <v>0</v>
      </c>
      <c r="Q100" s="205"/>
      <c r="R100" s="206">
        <f>SUM(R101:R110)</f>
        <v>0</v>
      </c>
      <c r="S100" s="205"/>
      <c r="T100" s="207">
        <f>SUM(T101:T110)</f>
        <v>0</v>
      </c>
      <c r="U100" s="12"/>
      <c r="V100" s="12"/>
      <c r="W100" s="12"/>
      <c r="X100" s="12"/>
      <c r="Y100" s="12"/>
      <c r="Z100" s="12"/>
      <c r="AA100" s="12"/>
      <c r="AB100" s="12"/>
      <c r="AC100" s="12"/>
      <c r="AD100" s="12"/>
      <c r="AE100" s="12"/>
      <c r="AR100" s="208" t="s">
        <v>80</v>
      </c>
      <c r="AT100" s="209" t="s">
        <v>72</v>
      </c>
      <c r="AU100" s="209" t="s">
        <v>73</v>
      </c>
      <c r="AY100" s="208" t="s">
        <v>244</v>
      </c>
      <c r="BK100" s="210">
        <f>SUM(BK101:BK110)</f>
        <v>0</v>
      </c>
    </row>
    <row r="101" s="2" customFormat="1" ht="16.5" customHeight="1">
      <c r="A101" s="39"/>
      <c r="B101" s="40"/>
      <c r="C101" s="231" t="s">
        <v>302</v>
      </c>
      <c r="D101" s="231" t="s">
        <v>241</v>
      </c>
      <c r="E101" s="232" t="s">
        <v>417</v>
      </c>
      <c r="F101" s="233" t="s">
        <v>418</v>
      </c>
      <c r="G101" s="234" t="s">
        <v>258</v>
      </c>
      <c r="H101" s="235">
        <v>9</v>
      </c>
      <c r="I101" s="236"/>
      <c r="J101" s="237">
        <f>ROUND(I101*H101,2)</f>
        <v>0</v>
      </c>
      <c r="K101" s="233" t="s">
        <v>359</v>
      </c>
      <c r="L101" s="238"/>
      <c r="M101" s="239" t="s">
        <v>19</v>
      </c>
      <c r="N101" s="240" t="s">
        <v>44</v>
      </c>
      <c r="O101" s="85"/>
      <c r="P101" s="222">
        <f>O101*H101</f>
        <v>0</v>
      </c>
      <c r="Q101" s="222">
        <v>0</v>
      </c>
      <c r="R101" s="222">
        <f>Q101*H101</f>
        <v>0</v>
      </c>
      <c r="S101" s="222">
        <v>0</v>
      </c>
      <c r="T101" s="223">
        <f>S101*H101</f>
        <v>0</v>
      </c>
      <c r="U101" s="39"/>
      <c r="V101" s="39"/>
      <c r="W101" s="39"/>
      <c r="X101" s="39"/>
      <c r="Y101" s="39"/>
      <c r="Z101" s="39"/>
      <c r="AA101" s="39"/>
      <c r="AB101" s="39"/>
      <c r="AC101" s="39"/>
      <c r="AD101" s="39"/>
      <c r="AE101" s="39"/>
      <c r="AR101" s="224" t="s">
        <v>364</v>
      </c>
      <c r="AT101" s="224" t="s">
        <v>241</v>
      </c>
      <c r="AU101" s="224" t="s">
        <v>80</v>
      </c>
      <c r="AY101" s="18" t="s">
        <v>244</v>
      </c>
      <c r="BE101" s="225">
        <f>IF(N101="základní",J101,0)</f>
        <v>0</v>
      </c>
      <c r="BF101" s="225">
        <f>IF(N101="snížená",J101,0)</f>
        <v>0</v>
      </c>
      <c r="BG101" s="225">
        <f>IF(N101="zákl. přenesená",J101,0)</f>
        <v>0</v>
      </c>
      <c r="BH101" s="225">
        <f>IF(N101="sníž. přenesená",J101,0)</f>
        <v>0</v>
      </c>
      <c r="BI101" s="225">
        <f>IF(N101="nulová",J101,0)</f>
        <v>0</v>
      </c>
      <c r="BJ101" s="18" t="s">
        <v>80</v>
      </c>
      <c r="BK101" s="225">
        <f>ROUND(I101*H101,2)</f>
        <v>0</v>
      </c>
      <c r="BL101" s="18" t="s">
        <v>279</v>
      </c>
      <c r="BM101" s="224" t="s">
        <v>2171</v>
      </c>
    </row>
    <row r="102" s="2" customFormat="1" ht="21.75" customHeight="1">
      <c r="A102" s="39"/>
      <c r="B102" s="40"/>
      <c r="C102" s="231" t="s">
        <v>308</v>
      </c>
      <c r="D102" s="231" t="s">
        <v>241</v>
      </c>
      <c r="E102" s="232" t="s">
        <v>421</v>
      </c>
      <c r="F102" s="233" t="s">
        <v>422</v>
      </c>
      <c r="G102" s="234" t="s">
        <v>258</v>
      </c>
      <c r="H102" s="235">
        <v>9</v>
      </c>
      <c r="I102" s="236"/>
      <c r="J102" s="237">
        <f>ROUND(I102*H102,2)</f>
        <v>0</v>
      </c>
      <c r="K102" s="233" t="s">
        <v>359</v>
      </c>
      <c r="L102" s="238"/>
      <c r="M102" s="239" t="s">
        <v>19</v>
      </c>
      <c r="N102" s="240"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364</v>
      </c>
      <c r="AT102" s="224" t="s">
        <v>241</v>
      </c>
      <c r="AU102" s="224" t="s">
        <v>80</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279</v>
      </c>
      <c r="BM102" s="224" t="s">
        <v>2172</v>
      </c>
    </row>
    <row r="103" s="2" customFormat="1" ht="21.75" customHeight="1">
      <c r="A103" s="39"/>
      <c r="B103" s="40"/>
      <c r="C103" s="231" t="s">
        <v>313</v>
      </c>
      <c r="D103" s="231" t="s">
        <v>241</v>
      </c>
      <c r="E103" s="232" t="s">
        <v>425</v>
      </c>
      <c r="F103" s="233" t="s">
        <v>426</v>
      </c>
      <c r="G103" s="234" t="s">
        <v>258</v>
      </c>
      <c r="H103" s="235">
        <v>9</v>
      </c>
      <c r="I103" s="236"/>
      <c r="J103" s="237">
        <f>ROUND(I103*H103,2)</f>
        <v>0</v>
      </c>
      <c r="K103" s="233" t="s">
        <v>359</v>
      </c>
      <c r="L103" s="238"/>
      <c r="M103" s="239" t="s">
        <v>19</v>
      </c>
      <c r="N103" s="240" t="s">
        <v>44</v>
      </c>
      <c r="O103" s="85"/>
      <c r="P103" s="222">
        <f>O103*H103</f>
        <v>0</v>
      </c>
      <c r="Q103" s="222">
        <v>0</v>
      </c>
      <c r="R103" s="222">
        <f>Q103*H103</f>
        <v>0</v>
      </c>
      <c r="S103" s="222">
        <v>0</v>
      </c>
      <c r="T103" s="223">
        <f>S103*H103</f>
        <v>0</v>
      </c>
      <c r="U103" s="39"/>
      <c r="V103" s="39"/>
      <c r="W103" s="39"/>
      <c r="X103" s="39"/>
      <c r="Y103" s="39"/>
      <c r="Z103" s="39"/>
      <c r="AA103" s="39"/>
      <c r="AB103" s="39"/>
      <c r="AC103" s="39"/>
      <c r="AD103" s="39"/>
      <c r="AE103" s="39"/>
      <c r="AR103" s="224" t="s">
        <v>364</v>
      </c>
      <c r="AT103" s="224" t="s">
        <v>241</v>
      </c>
      <c r="AU103" s="224" t="s">
        <v>80</v>
      </c>
      <c r="AY103" s="18" t="s">
        <v>244</v>
      </c>
      <c r="BE103" s="225">
        <f>IF(N103="základní",J103,0)</f>
        <v>0</v>
      </c>
      <c r="BF103" s="225">
        <f>IF(N103="snížená",J103,0)</f>
        <v>0</v>
      </c>
      <c r="BG103" s="225">
        <f>IF(N103="zákl. přenesená",J103,0)</f>
        <v>0</v>
      </c>
      <c r="BH103" s="225">
        <f>IF(N103="sníž. přenesená",J103,0)</f>
        <v>0</v>
      </c>
      <c r="BI103" s="225">
        <f>IF(N103="nulová",J103,0)</f>
        <v>0</v>
      </c>
      <c r="BJ103" s="18" t="s">
        <v>80</v>
      </c>
      <c r="BK103" s="225">
        <f>ROUND(I103*H103,2)</f>
        <v>0</v>
      </c>
      <c r="BL103" s="18" t="s">
        <v>279</v>
      </c>
      <c r="BM103" s="224" t="s">
        <v>2173</v>
      </c>
    </row>
    <row r="104" s="2" customFormat="1" ht="37.8" customHeight="1">
      <c r="A104" s="39"/>
      <c r="B104" s="40"/>
      <c r="C104" s="213" t="s">
        <v>8</v>
      </c>
      <c r="D104" s="213" t="s">
        <v>247</v>
      </c>
      <c r="E104" s="214" t="s">
        <v>428</v>
      </c>
      <c r="F104" s="215" t="s">
        <v>429</v>
      </c>
      <c r="G104" s="216" t="s">
        <v>258</v>
      </c>
      <c r="H104" s="217">
        <v>9</v>
      </c>
      <c r="I104" s="218"/>
      <c r="J104" s="219">
        <f>ROUND(I104*H104,2)</f>
        <v>0</v>
      </c>
      <c r="K104" s="215" t="s">
        <v>359</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252</v>
      </c>
      <c r="AT104" s="224" t="s">
        <v>247</v>
      </c>
      <c r="AU104" s="224" t="s">
        <v>80</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252</v>
      </c>
      <c r="BM104" s="224" t="s">
        <v>2174</v>
      </c>
    </row>
    <row r="105" s="2" customFormat="1" ht="24.15" customHeight="1">
      <c r="A105" s="39"/>
      <c r="B105" s="40"/>
      <c r="C105" s="231" t="s">
        <v>322</v>
      </c>
      <c r="D105" s="231" t="s">
        <v>241</v>
      </c>
      <c r="E105" s="232" t="s">
        <v>2175</v>
      </c>
      <c r="F105" s="233" t="s">
        <v>2176</v>
      </c>
      <c r="G105" s="234" t="s">
        <v>250</v>
      </c>
      <c r="H105" s="235">
        <v>1790</v>
      </c>
      <c r="I105" s="236"/>
      <c r="J105" s="237">
        <f>ROUND(I105*H105,2)</f>
        <v>0</v>
      </c>
      <c r="K105" s="233" t="s">
        <v>359</v>
      </c>
      <c r="L105" s="238"/>
      <c r="M105" s="239" t="s">
        <v>19</v>
      </c>
      <c r="N105" s="240" t="s">
        <v>44</v>
      </c>
      <c r="O105" s="85"/>
      <c r="P105" s="222">
        <f>O105*H105</f>
        <v>0</v>
      </c>
      <c r="Q105" s="222">
        <v>0</v>
      </c>
      <c r="R105" s="222">
        <f>Q105*H105</f>
        <v>0</v>
      </c>
      <c r="S105" s="222">
        <v>0</v>
      </c>
      <c r="T105" s="223">
        <f>S105*H105</f>
        <v>0</v>
      </c>
      <c r="U105" s="39"/>
      <c r="V105" s="39"/>
      <c r="W105" s="39"/>
      <c r="X105" s="39"/>
      <c r="Y105" s="39"/>
      <c r="Z105" s="39"/>
      <c r="AA105" s="39"/>
      <c r="AB105" s="39"/>
      <c r="AC105" s="39"/>
      <c r="AD105" s="39"/>
      <c r="AE105" s="39"/>
      <c r="AR105" s="224" t="s">
        <v>364</v>
      </c>
      <c r="AT105" s="224" t="s">
        <v>241</v>
      </c>
      <c r="AU105" s="224" t="s">
        <v>80</v>
      </c>
      <c r="AY105" s="18" t="s">
        <v>244</v>
      </c>
      <c r="BE105" s="225">
        <f>IF(N105="základní",J105,0)</f>
        <v>0</v>
      </c>
      <c r="BF105" s="225">
        <f>IF(N105="snížená",J105,0)</f>
        <v>0</v>
      </c>
      <c r="BG105" s="225">
        <f>IF(N105="zákl. přenesená",J105,0)</f>
        <v>0</v>
      </c>
      <c r="BH105" s="225">
        <f>IF(N105="sníž. přenesená",J105,0)</f>
        <v>0</v>
      </c>
      <c r="BI105" s="225">
        <f>IF(N105="nulová",J105,0)</f>
        <v>0</v>
      </c>
      <c r="BJ105" s="18" t="s">
        <v>80</v>
      </c>
      <c r="BK105" s="225">
        <f>ROUND(I105*H105,2)</f>
        <v>0</v>
      </c>
      <c r="BL105" s="18" t="s">
        <v>279</v>
      </c>
      <c r="BM105" s="224" t="s">
        <v>2177</v>
      </c>
    </row>
    <row r="106" s="2" customFormat="1" ht="24.15" customHeight="1">
      <c r="A106" s="39"/>
      <c r="B106" s="40"/>
      <c r="C106" s="231" t="s">
        <v>327</v>
      </c>
      <c r="D106" s="231" t="s">
        <v>241</v>
      </c>
      <c r="E106" s="232" t="s">
        <v>2178</v>
      </c>
      <c r="F106" s="233" t="s">
        <v>2179</v>
      </c>
      <c r="G106" s="234" t="s">
        <v>250</v>
      </c>
      <c r="H106" s="235">
        <v>805</v>
      </c>
      <c r="I106" s="236"/>
      <c r="J106" s="237">
        <f>ROUND(I106*H106,2)</f>
        <v>0</v>
      </c>
      <c r="K106" s="233" t="s">
        <v>359</v>
      </c>
      <c r="L106" s="238"/>
      <c r="M106" s="239" t="s">
        <v>19</v>
      </c>
      <c r="N106" s="240"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364</v>
      </c>
      <c r="AT106" s="224" t="s">
        <v>241</v>
      </c>
      <c r="AU106" s="224" t="s">
        <v>80</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2180</v>
      </c>
    </row>
    <row r="107" s="2" customFormat="1" ht="24.15" customHeight="1">
      <c r="A107" s="39"/>
      <c r="B107" s="40"/>
      <c r="C107" s="231" t="s">
        <v>332</v>
      </c>
      <c r="D107" s="231" t="s">
        <v>241</v>
      </c>
      <c r="E107" s="232" t="s">
        <v>2181</v>
      </c>
      <c r="F107" s="233" t="s">
        <v>2182</v>
      </c>
      <c r="G107" s="234" t="s">
        <v>250</v>
      </c>
      <c r="H107" s="235">
        <v>149</v>
      </c>
      <c r="I107" s="236"/>
      <c r="J107" s="237">
        <f>ROUND(I107*H107,2)</f>
        <v>0</v>
      </c>
      <c r="K107" s="233" t="s">
        <v>359</v>
      </c>
      <c r="L107" s="238"/>
      <c r="M107" s="239" t="s">
        <v>19</v>
      </c>
      <c r="N107" s="240" t="s">
        <v>44</v>
      </c>
      <c r="O107" s="85"/>
      <c r="P107" s="222">
        <f>O107*H107</f>
        <v>0</v>
      </c>
      <c r="Q107" s="222">
        <v>0</v>
      </c>
      <c r="R107" s="222">
        <f>Q107*H107</f>
        <v>0</v>
      </c>
      <c r="S107" s="222">
        <v>0</v>
      </c>
      <c r="T107" s="223">
        <f>S107*H107</f>
        <v>0</v>
      </c>
      <c r="U107" s="39"/>
      <c r="V107" s="39"/>
      <c r="W107" s="39"/>
      <c r="X107" s="39"/>
      <c r="Y107" s="39"/>
      <c r="Z107" s="39"/>
      <c r="AA107" s="39"/>
      <c r="AB107" s="39"/>
      <c r="AC107" s="39"/>
      <c r="AD107" s="39"/>
      <c r="AE107" s="39"/>
      <c r="AR107" s="224" t="s">
        <v>364</v>
      </c>
      <c r="AT107" s="224" t="s">
        <v>241</v>
      </c>
      <c r="AU107" s="224" t="s">
        <v>80</v>
      </c>
      <c r="AY107" s="18" t="s">
        <v>244</v>
      </c>
      <c r="BE107" s="225">
        <f>IF(N107="základní",J107,0)</f>
        <v>0</v>
      </c>
      <c r="BF107" s="225">
        <f>IF(N107="snížená",J107,0)</f>
        <v>0</v>
      </c>
      <c r="BG107" s="225">
        <f>IF(N107="zákl. přenesená",J107,0)</f>
        <v>0</v>
      </c>
      <c r="BH107" s="225">
        <f>IF(N107="sníž. přenesená",J107,0)</f>
        <v>0</v>
      </c>
      <c r="BI107" s="225">
        <f>IF(N107="nulová",J107,0)</f>
        <v>0</v>
      </c>
      <c r="BJ107" s="18" t="s">
        <v>80</v>
      </c>
      <c r="BK107" s="225">
        <f>ROUND(I107*H107,2)</f>
        <v>0</v>
      </c>
      <c r="BL107" s="18" t="s">
        <v>279</v>
      </c>
      <c r="BM107" s="224" t="s">
        <v>2183</v>
      </c>
    </row>
    <row r="108" s="2" customFormat="1" ht="24.15" customHeight="1">
      <c r="A108" s="39"/>
      <c r="B108" s="40"/>
      <c r="C108" s="231" t="s">
        <v>252</v>
      </c>
      <c r="D108" s="231" t="s">
        <v>241</v>
      </c>
      <c r="E108" s="232" t="s">
        <v>2184</v>
      </c>
      <c r="F108" s="233" t="s">
        <v>2185</v>
      </c>
      <c r="G108" s="234" t="s">
        <v>250</v>
      </c>
      <c r="H108" s="235">
        <v>270</v>
      </c>
      <c r="I108" s="236"/>
      <c r="J108" s="237">
        <f>ROUND(I108*H108,2)</f>
        <v>0</v>
      </c>
      <c r="K108" s="233" t="s">
        <v>359</v>
      </c>
      <c r="L108" s="238"/>
      <c r="M108" s="239" t="s">
        <v>19</v>
      </c>
      <c r="N108" s="240"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364</v>
      </c>
      <c r="AT108" s="224" t="s">
        <v>241</v>
      </c>
      <c r="AU108" s="224" t="s">
        <v>80</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2186</v>
      </c>
    </row>
    <row r="109" s="2" customFormat="1" ht="24.15" customHeight="1">
      <c r="A109" s="39"/>
      <c r="B109" s="40"/>
      <c r="C109" s="231" t="s">
        <v>411</v>
      </c>
      <c r="D109" s="231" t="s">
        <v>241</v>
      </c>
      <c r="E109" s="232" t="s">
        <v>810</v>
      </c>
      <c r="F109" s="233" t="s">
        <v>811</v>
      </c>
      <c r="G109" s="234" t="s">
        <v>250</v>
      </c>
      <c r="H109" s="235">
        <v>1170</v>
      </c>
      <c r="I109" s="236"/>
      <c r="J109" s="237">
        <f>ROUND(I109*H109,2)</f>
        <v>0</v>
      </c>
      <c r="K109" s="233" t="s">
        <v>359</v>
      </c>
      <c r="L109" s="238"/>
      <c r="M109" s="239" t="s">
        <v>19</v>
      </c>
      <c r="N109" s="240" t="s">
        <v>44</v>
      </c>
      <c r="O109" s="85"/>
      <c r="P109" s="222">
        <f>O109*H109</f>
        <v>0</v>
      </c>
      <c r="Q109" s="222">
        <v>0</v>
      </c>
      <c r="R109" s="222">
        <f>Q109*H109</f>
        <v>0</v>
      </c>
      <c r="S109" s="222">
        <v>0</v>
      </c>
      <c r="T109" s="223">
        <f>S109*H109</f>
        <v>0</v>
      </c>
      <c r="U109" s="39"/>
      <c r="V109" s="39"/>
      <c r="W109" s="39"/>
      <c r="X109" s="39"/>
      <c r="Y109" s="39"/>
      <c r="Z109" s="39"/>
      <c r="AA109" s="39"/>
      <c r="AB109" s="39"/>
      <c r="AC109" s="39"/>
      <c r="AD109" s="39"/>
      <c r="AE109" s="39"/>
      <c r="AR109" s="224" t="s">
        <v>364</v>
      </c>
      <c r="AT109" s="224" t="s">
        <v>241</v>
      </c>
      <c r="AU109" s="224" t="s">
        <v>80</v>
      </c>
      <c r="AY109" s="18" t="s">
        <v>244</v>
      </c>
      <c r="BE109" s="225">
        <f>IF(N109="základní",J109,0)</f>
        <v>0</v>
      </c>
      <c r="BF109" s="225">
        <f>IF(N109="snížená",J109,0)</f>
        <v>0</v>
      </c>
      <c r="BG109" s="225">
        <f>IF(N109="zákl. přenesená",J109,0)</f>
        <v>0</v>
      </c>
      <c r="BH109" s="225">
        <f>IF(N109="sníž. přenesená",J109,0)</f>
        <v>0</v>
      </c>
      <c r="BI109" s="225">
        <f>IF(N109="nulová",J109,0)</f>
        <v>0</v>
      </c>
      <c r="BJ109" s="18" t="s">
        <v>80</v>
      </c>
      <c r="BK109" s="225">
        <f>ROUND(I109*H109,2)</f>
        <v>0</v>
      </c>
      <c r="BL109" s="18" t="s">
        <v>279</v>
      </c>
      <c r="BM109" s="224" t="s">
        <v>2187</v>
      </c>
    </row>
    <row r="110" s="2" customFormat="1" ht="24.15" customHeight="1">
      <c r="A110" s="39"/>
      <c r="B110" s="40"/>
      <c r="C110" s="231" t="s">
        <v>416</v>
      </c>
      <c r="D110" s="231" t="s">
        <v>241</v>
      </c>
      <c r="E110" s="232" t="s">
        <v>2188</v>
      </c>
      <c r="F110" s="233" t="s">
        <v>2189</v>
      </c>
      <c r="G110" s="234" t="s">
        <v>250</v>
      </c>
      <c r="H110" s="235">
        <v>966</v>
      </c>
      <c r="I110" s="236"/>
      <c r="J110" s="237">
        <f>ROUND(I110*H110,2)</f>
        <v>0</v>
      </c>
      <c r="K110" s="233" t="s">
        <v>359</v>
      </c>
      <c r="L110" s="238"/>
      <c r="M110" s="239" t="s">
        <v>19</v>
      </c>
      <c r="N110" s="240" t="s">
        <v>44</v>
      </c>
      <c r="O110" s="85"/>
      <c r="P110" s="222">
        <f>O110*H110</f>
        <v>0</v>
      </c>
      <c r="Q110" s="222">
        <v>0</v>
      </c>
      <c r="R110" s="222">
        <f>Q110*H110</f>
        <v>0</v>
      </c>
      <c r="S110" s="222">
        <v>0</v>
      </c>
      <c r="T110" s="223">
        <f>S110*H110</f>
        <v>0</v>
      </c>
      <c r="U110" s="39"/>
      <c r="V110" s="39"/>
      <c r="W110" s="39"/>
      <c r="X110" s="39"/>
      <c r="Y110" s="39"/>
      <c r="Z110" s="39"/>
      <c r="AA110" s="39"/>
      <c r="AB110" s="39"/>
      <c r="AC110" s="39"/>
      <c r="AD110" s="39"/>
      <c r="AE110" s="39"/>
      <c r="AR110" s="224" t="s">
        <v>364</v>
      </c>
      <c r="AT110" s="224" t="s">
        <v>241</v>
      </c>
      <c r="AU110" s="224" t="s">
        <v>80</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279</v>
      </c>
      <c r="BM110" s="224" t="s">
        <v>2190</v>
      </c>
    </row>
    <row r="111" s="12" customFormat="1" ht="25.92" customHeight="1">
      <c r="A111" s="12"/>
      <c r="B111" s="197"/>
      <c r="C111" s="198"/>
      <c r="D111" s="199" t="s">
        <v>72</v>
      </c>
      <c r="E111" s="200" t="s">
        <v>606</v>
      </c>
      <c r="F111" s="200" t="s">
        <v>607</v>
      </c>
      <c r="G111" s="198"/>
      <c r="H111" s="198"/>
      <c r="I111" s="201"/>
      <c r="J111" s="202">
        <f>BK111</f>
        <v>0</v>
      </c>
      <c r="K111" s="198"/>
      <c r="L111" s="203"/>
      <c r="M111" s="204"/>
      <c r="N111" s="205"/>
      <c r="O111" s="205"/>
      <c r="P111" s="206">
        <f>SUM(P112:P163)</f>
        <v>0</v>
      </c>
      <c r="Q111" s="205"/>
      <c r="R111" s="206">
        <f>SUM(R112:R163)</f>
        <v>0</v>
      </c>
      <c r="S111" s="205"/>
      <c r="T111" s="207">
        <f>SUM(T112:T163)</f>
        <v>0</v>
      </c>
      <c r="U111" s="12"/>
      <c r="V111" s="12"/>
      <c r="W111" s="12"/>
      <c r="X111" s="12"/>
      <c r="Y111" s="12"/>
      <c r="Z111" s="12"/>
      <c r="AA111" s="12"/>
      <c r="AB111" s="12"/>
      <c r="AC111" s="12"/>
      <c r="AD111" s="12"/>
      <c r="AE111" s="12"/>
      <c r="AR111" s="208" t="s">
        <v>264</v>
      </c>
      <c r="AT111" s="209" t="s">
        <v>72</v>
      </c>
      <c r="AU111" s="209" t="s">
        <v>73</v>
      </c>
      <c r="AY111" s="208" t="s">
        <v>244</v>
      </c>
      <c r="BK111" s="210">
        <f>SUM(BK112:BK163)</f>
        <v>0</v>
      </c>
    </row>
    <row r="112" s="2" customFormat="1" ht="62.7" customHeight="1">
      <c r="A112" s="39"/>
      <c r="B112" s="40"/>
      <c r="C112" s="213" t="s">
        <v>420</v>
      </c>
      <c r="D112" s="213" t="s">
        <v>247</v>
      </c>
      <c r="E112" s="214" t="s">
        <v>2191</v>
      </c>
      <c r="F112" s="215" t="s">
        <v>2192</v>
      </c>
      <c r="G112" s="216" t="s">
        <v>258</v>
      </c>
      <c r="H112" s="217">
        <v>1</v>
      </c>
      <c r="I112" s="218"/>
      <c r="J112" s="219">
        <f>ROUND(I112*H112,2)</f>
        <v>0</v>
      </c>
      <c r="K112" s="215" t="s">
        <v>359</v>
      </c>
      <c r="L112" s="45"/>
      <c r="M112" s="220" t="s">
        <v>19</v>
      </c>
      <c r="N112" s="221" t="s">
        <v>44</v>
      </c>
      <c r="O112" s="85"/>
      <c r="P112" s="222">
        <f>O112*H112</f>
        <v>0</v>
      </c>
      <c r="Q112" s="222">
        <v>0</v>
      </c>
      <c r="R112" s="222">
        <f>Q112*H112</f>
        <v>0</v>
      </c>
      <c r="S112" s="222">
        <v>0</v>
      </c>
      <c r="T112" s="223">
        <f>S112*H112</f>
        <v>0</v>
      </c>
      <c r="U112" s="39"/>
      <c r="V112" s="39"/>
      <c r="W112" s="39"/>
      <c r="X112" s="39"/>
      <c r="Y112" s="39"/>
      <c r="Z112" s="39"/>
      <c r="AA112" s="39"/>
      <c r="AB112" s="39"/>
      <c r="AC112" s="39"/>
      <c r="AD112" s="39"/>
      <c r="AE112" s="39"/>
      <c r="AR112" s="224" t="s">
        <v>391</v>
      </c>
      <c r="AT112" s="224" t="s">
        <v>247</v>
      </c>
      <c r="AU112" s="224" t="s">
        <v>80</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391</v>
      </c>
      <c r="BM112" s="224" t="s">
        <v>2193</v>
      </c>
    </row>
    <row r="113" s="2" customFormat="1" ht="24.15" customHeight="1">
      <c r="A113" s="39"/>
      <c r="B113" s="40"/>
      <c r="C113" s="213" t="s">
        <v>424</v>
      </c>
      <c r="D113" s="213" t="s">
        <v>247</v>
      </c>
      <c r="E113" s="214" t="s">
        <v>2194</v>
      </c>
      <c r="F113" s="215" t="s">
        <v>2195</v>
      </c>
      <c r="G113" s="216" t="s">
        <v>258</v>
      </c>
      <c r="H113" s="217">
        <v>4</v>
      </c>
      <c r="I113" s="218"/>
      <c r="J113" s="219">
        <f>ROUND(I113*H113,2)</f>
        <v>0</v>
      </c>
      <c r="K113" s="215" t="s">
        <v>359</v>
      </c>
      <c r="L113" s="45"/>
      <c r="M113" s="220" t="s">
        <v>19</v>
      </c>
      <c r="N113" s="221" t="s">
        <v>44</v>
      </c>
      <c r="O113" s="85"/>
      <c r="P113" s="222">
        <f>O113*H113</f>
        <v>0</v>
      </c>
      <c r="Q113" s="222">
        <v>0</v>
      </c>
      <c r="R113" s="222">
        <f>Q113*H113</f>
        <v>0</v>
      </c>
      <c r="S113" s="222">
        <v>0</v>
      </c>
      <c r="T113" s="223">
        <f>S113*H113</f>
        <v>0</v>
      </c>
      <c r="U113" s="39"/>
      <c r="V113" s="39"/>
      <c r="W113" s="39"/>
      <c r="X113" s="39"/>
      <c r="Y113" s="39"/>
      <c r="Z113" s="39"/>
      <c r="AA113" s="39"/>
      <c r="AB113" s="39"/>
      <c r="AC113" s="39"/>
      <c r="AD113" s="39"/>
      <c r="AE113" s="39"/>
      <c r="AR113" s="224" t="s">
        <v>391</v>
      </c>
      <c r="AT113" s="224" t="s">
        <v>247</v>
      </c>
      <c r="AU113" s="224" t="s">
        <v>80</v>
      </c>
      <c r="AY113" s="18" t="s">
        <v>244</v>
      </c>
      <c r="BE113" s="225">
        <f>IF(N113="základní",J113,0)</f>
        <v>0</v>
      </c>
      <c r="BF113" s="225">
        <f>IF(N113="snížená",J113,0)</f>
        <v>0</v>
      </c>
      <c r="BG113" s="225">
        <f>IF(N113="zákl. přenesená",J113,0)</f>
        <v>0</v>
      </c>
      <c r="BH113" s="225">
        <f>IF(N113="sníž. přenesená",J113,0)</f>
        <v>0</v>
      </c>
      <c r="BI113" s="225">
        <f>IF(N113="nulová",J113,0)</f>
        <v>0</v>
      </c>
      <c r="BJ113" s="18" t="s">
        <v>80</v>
      </c>
      <c r="BK113" s="225">
        <f>ROUND(I113*H113,2)</f>
        <v>0</v>
      </c>
      <c r="BL113" s="18" t="s">
        <v>391</v>
      </c>
      <c r="BM113" s="224" t="s">
        <v>2196</v>
      </c>
    </row>
    <row r="114" s="2" customFormat="1" ht="16.5" customHeight="1">
      <c r="A114" s="39"/>
      <c r="B114" s="40"/>
      <c r="C114" s="213" t="s">
        <v>7</v>
      </c>
      <c r="D114" s="213" t="s">
        <v>247</v>
      </c>
      <c r="E114" s="214" t="s">
        <v>2197</v>
      </c>
      <c r="F114" s="215" t="s">
        <v>2198</v>
      </c>
      <c r="G114" s="216" t="s">
        <v>258</v>
      </c>
      <c r="H114" s="217">
        <v>13</v>
      </c>
      <c r="I114" s="218"/>
      <c r="J114" s="219">
        <f>ROUND(I114*H114,2)</f>
        <v>0</v>
      </c>
      <c r="K114" s="215" t="s">
        <v>359</v>
      </c>
      <c r="L114" s="45"/>
      <c r="M114" s="220" t="s">
        <v>19</v>
      </c>
      <c r="N114" s="221" t="s">
        <v>44</v>
      </c>
      <c r="O114" s="85"/>
      <c r="P114" s="222">
        <f>O114*H114</f>
        <v>0</v>
      </c>
      <c r="Q114" s="222">
        <v>0</v>
      </c>
      <c r="R114" s="222">
        <f>Q114*H114</f>
        <v>0</v>
      </c>
      <c r="S114" s="222">
        <v>0</v>
      </c>
      <c r="T114" s="223">
        <f>S114*H114</f>
        <v>0</v>
      </c>
      <c r="U114" s="39"/>
      <c r="V114" s="39"/>
      <c r="W114" s="39"/>
      <c r="X114" s="39"/>
      <c r="Y114" s="39"/>
      <c r="Z114" s="39"/>
      <c r="AA114" s="39"/>
      <c r="AB114" s="39"/>
      <c r="AC114" s="39"/>
      <c r="AD114" s="39"/>
      <c r="AE114" s="39"/>
      <c r="AR114" s="224" t="s">
        <v>80</v>
      </c>
      <c r="AT114" s="224" t="s">
        <v>247</v>
      </c>
      <c r="AU114" s="224" t="s">
        <v>80</v>
      </c>
      <c r="AY114" s="18" t="s">
        <v>244</v>
      </c>
      <c r="BE114" s="225">
        <f>IF(N114="základní",J114,0)</f>
        <v>0</v>
      </c>
      <c r="BF114" s="225">
        <f>IF(N114="snížená",J114,0)</f>
        <v>0</v>
      </c>
      <c r="BG114" s="225">
        <f>IF(N114="zákl. přenesená",J114,0)</f>
        <v>0</v>
      </c>
      <c r="BH114" s="225">
        <f>IF(N114="sníž. přenesená",J114,0)</f>
        <v>0</v>
      </c>
      <c r="BI114" s="225">
        <f>IF(N114="nulová",J114,0)</f>
        <v>0</v>
      </c>
      <c r="BJ114" s="18" t="s">
        <v>80</v>
      </c>
      <c r="BK114" s="225">
        <f>ROUND(I114*H114,2)</f>
        <v>0</v>
      </c>
      <c r="BL114" s="18" t="s">
        <v>80</v>
      </c>
      <c r="BM114" s="224" t="s">
        <v>2199</v>
      </c>
    </row>
    <row r="115" s="2" customFormat="1" ht="21.75" customHeight="1">
      <c r="A115" s="39"/>
      <c r="B115" s="40"/>
      <c r="C115" s="231" t="s">
        <v>431</v>
      </c>
      <c r="D115" s="231" t="s">
        <v>241</v>
      </c>
      <c r="E115" s="232" t="s">
        <v>2200</v>
      </c>
      <c r="F115" s="233" t="s">
        <v>2201</v>
      </c>
      <c r="G115" s="234" t="s">
        <v>258</v>
      </c>
      <c r="H115" s="235">
        <v>13</v>
      </c>
      <c r="I115" s="236"/>
      <c r="J115" s="237">
        <f>ROUND(I115*H115,2)</f>
        <v>0</v>
      </c>
      <c r="K115" s="233" t="s">
        <v>359</v>
      </c>
      <c r="L115" s="238"/>
      <c r="M115" s="239" t="s">
        <v>19</v>
      </c>
      <c r="N115" s="240" t="s">
        <v>44</v>
      </c>
      <c r="O115" s="85"/>
      <c r="P115" s="222">
        <f>O115*H115</f>
        <v>0</v>
      </c>
      <c r="Q115" s="222">
        <v>0</v>
      </c>
      <c r="R115" s="222">
        <f>Q115*H115</f>
        <v>0</v>
      </c>
      <c r="S115" s="222">
        <v>0</v>
      </c>
      <c r="T115" s="223">
        <f>S115*H115</f>
        <v>0</v>
      </c>
      <c r="U115" s="39"/>
      <c r="V115" s="39"/>
      <c r="W115" s="39"/>
      <c r="X115" s="39"/>
      <c r="Y115" s="39"/>
      <c r="Z115" s="39"/>
      <c r="AA115" s="39"/>
      <c r="AB115" s="39"/>
      <c r="AC115" s="39"/>
      <c r="AD115" s="39"/>
      <c r="AE115" s="39"/>
      <c r="AR115" s="224" t="s">
        <v>364</v>
      </c>
      <c r="AT115" s="224" t="s">
        <v>241</v>
      </c>
      <c r="AU115" s="224" t="s">
        <v>80</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279</v>
      </c>
      <c r="BM115" s="224" t="s">
        <v>2202</v>
      </c>
    </row>
    <row r="116" s="2" customFormat="1" ht="16.5" customHeight="1">
      <c r="A116" s="39"/>
      <c r="B116" s="40"/>
      <c r="C116" s="213" t="s">
        <v>437</v>
      </c>
      <c r="D116" s="213" t="s">
        <v>247</v>
      </c>
      <c r="E116" s="214" t="s">
        <v>2203</v>
      </c>
      <c r="F116" s="215" t="s">
        <v>2204</v>
      </c>
      <c r="G116" s="216" t="s">
        <v>250</v>
      </c>
      <c r="H116" s="217">
        <v>20</v>
      </c>
      <c r="I116" s="218"/>
      <c r="J116" s="219">
        <f>ROUND(I116*H116,2)</f>
        <v>0</v>
      </c>
      <c r="K116" s="215" t="s">
        <v>359</v>
      </c>
      <c r="L116" s="45"/>
      <c r="M116" s="220" t="s">
        <v>19</v>
      </c>
      <c r="N116" s="221" t="s">
        <v>44</v>
      </c>
      <c r="O116" s="85"/>
      <c r="P116" s="222">
        <f>O116*H116</f>
        <v>0</v>
      </c>
      <c r="Q116" s="222">
        <v>0</v>
      </c>
      <c r="R116" s="222">
        <f>Q116*H116</f>
        <v>0</v>
      </c>
      <c r="S116" s="222">
        <v>0</v>
      </c>
      <c r="T116" s="223">
        <f>S116*H116</f>
        <v>0</v>
      </c>
      <c r="U116" s="39"/>
      <c r="V116" s="39"/>
      <c r="W116" s="39"/>
      <c r="X116" s="39"/>
      <c r="Y116" s="39"/>
      <c r="Z116" s="39"/>
      <c r="AA116" s="39"/>
      <c r="AB116" s="39"/>
      <c r="AC116" s="39"/>
      <c r="AD116" s="39"/>
      <c r="AE116" s="39"/>
      <c r="AR116" s="224" t="s">
        <v>391</v>
      </c>
      <c r="AT116" s="224" t="s">
        <v>247</v>
      </c>
      <c r="AU116" s="224" t="s">
        <v>80</v>
      </c>
      <c r="AY116" s="18" t="s">
        <v>244</v>
      </c>
      <c r="BE116" s="225">
        <f>IF(N116="základní",J116,0)</f>
        <v>0</v>
      </c>
      <c r="BF116" s="225">
        <f>IF(N116="snížená",J116,0)</f>
        <v>0</v>
      </c>
      <c r="BG116" s="225">
        <f>IF(N116="zákl. přenesená",J116,0)</f>
        <v>0</v>
      </c>
      <c r="BH116" s="225">
        <f>IF(N116="sníž. přenesená",J116,0)</f>
        <v>0</v>
      </c>
      <c r="BI116" s="225">
        <f>IF(N116="nulová",J116,0)</f>
        <v>0</v>
      </c>
      <c r="BJ116" s="18" t="s">
        <v>80</v>
      </c>
      <c r="BK116" s="225">
        <f>ROUND(I116*H116,2)</f>
        <v>0</v>
      </c>
      <c r="BL116" s="18" t="s">
        <v>391</v>
      </c>
      <c r="BM116" s="224" t="s">
        <v>2205</v>
      </c>
    </row>
    <row r="117" s="2" customFormat="1" ht="16.5" customHeight="1">
      <c r="A117" s="39"/>
      <c r="B117" s="40"/>
      <c r="C117" s="213" t="s">
        <v>442</v>
      </c>
      <c r="D117" s="213" t="s">
        <v>247</v>
      </c>
      <c r="E117" s="214" t="s">
        <v>2206</v>
      </c>
      <c r="F117" s="215" t="s">
        <v>2207</v>
      </c>
      <c r="G117" s="216" t="s">
        <v>250</v>
      </c>
      <c r="H117" s="217">
        <v>20</v>
      </c>
      <c r="I117" s="218"/>
      <c r="J117" s="219">
        <f>ROUND(I117*H117,2)</f>
        <v>0</v>
      </c>
      <c r="K117" s="215" t="s">
        <v>359</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391</v>
      </c>
      <c r="AT117" s="224" t="s">
        <v>247</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391</v>
      </c>
      <c r="BM117" s="224" t="s">
        <v>2208</v>
      </c>
    </row>
    <row r="118" s="2" customFormat="1" ht="16.5" customHeight="1">
      <c r="A118" s="39"/>
      <c r="B118" s="40"/>
      <c r="C118" s="213" t="s">
        <v>446</v>
      </c>
      <c r="D118" s="213" t="s">
        <v>247</v>
      </c>
      <c r="E118" s="214" t="s">
        <v>2209</v>
      </c>
      <c r="F118" s="215" t="s">
        <v>2210</v>
      </c>
      <c r="G118" s="216" t="s">
        <v>258</v>
      </c>
      <c r="H118" s="217">
        <v>1</v>
      </c>
      <c r="I118" s="218"/>
      <c r="J118" s="219">
        <f>ROUND(I118*H118,2)</f>
        <v>0</v>
      </c>
      <c r="K118" s="215" t="s">
        <v>359</v>
      </c>
      <c r="L118" s="45"/>
      <c r="M118" s="220" t="s">
        <v>19</v>
      </c>
      <c r="N118" s="221" t="s">
        <v>44</v>
      </c>
      <c r="O118" s="85"/>
      <c r="P118" s="222">
        <f>O118*H118</f>
        <v>0</v>
      </c>
      <c r="Q118" s="222">
        <v>0</v>
      </c>
      <c r="R118" s="222">
        <f>Q118*H118</f>
        <v>0</v>
      </c>
      <c r="S118" s="222">
        <v>0</v>
      </c>
      <c r="T118" s="223">
        <f>S118*H118</f>
        <v>0</v>
      </c>
      <c r="U118" s="39"/>
      <c r="V118" s="39"/>
      <c r="W118" s="39"/>
      <c r="X118" s="39"/>
      <c r="Y118" s="39"/>
      <c r="Z118" s="39"/>
      <c r="AA118" s="39"/>
      <c r="AB118" s="39"/>
      <c r="AC118" s="39"/>
      <c r="AD118" s="39"/>
      <c r="AE118" s="39"/>
      <c r="AR118" s="224" t="s">
        <v>391</v>
      </c>
      <c r="AT118" s="224" t="s">
        <v>247</v>
      </c>
      <c r="AU118" s="224" t="s">
        <v>80</v>
      </c>
      <c r="AY118" s="18" t="s">
        <v>244</v>
      </c>
      <c r="BE118" s="225">
        <f>IF(N118="základní",J118,0)</f>
        <v>0</v>
      </c>
      <c r="BF118" s="225">
        <f>IF(N118="snížená",J118,0)</f>
        <v>0</v>
      </c>
      <c r="BG118" s="225">
        <f>IF(N118="zákl. přenesená",J118,0)</f>
        <v>0</v>
      </c>
      <c r="BH118" s="225">
        <f>IF(N118="sníž. přenesená",J118,0)</f>
        <v>0</v>
      </c>
      <c r="BI118" s="225">
        <f>IF(N118="nulová",J118,0)</f>
        <v>0</v>
      </c>
      <c r="BJ118" s="18" t="s">
        <v>80</v>
      </c>
      <c r="BK118" s="225">
        <f>ROUND(I118*H118,2)</f>
        <v>0</v>
      </c>
      <c r="BL118" s="18" t="s">
        <v>391</v>
      </c>
      <c r="BM118" s="224" t="s">
        <v>2211</v>
      </c>
    </row>
    <row r="119" s="2" customFormat="1" ht="37.8" customHeight="1">
      <c r="A119" s="39"/>
      <c r="B119" s="40"/>
      <c r="C119" s="213" t="s">
        <v>450</v>
      </c>
      <c r="D119" s="213" t="s">
        <v>247</v>
      </c>
      <c r="E119" s="214" t="s">
        <v>2212</v>
      </c>
      <c r="F119" s="215" t="s">
        <v>2213</v>
      </c>
      <c r="G119" s="216" t="s">
        <v>250</v>
      </c>
      <c r="H119" s="217">
        <v>805</v>
      </c>
      <c r="I119" s="218"/>
      <c r="J119" s="219">
        <f>ROUND(I119*H119,2)</f>
        <v>0</v>
      </c>
      <c r="K119" s="215" t="s">
        <v>359</v>
      </c>
      <c r="L119" s="45"/>
      <c r="M119" s="220" t="s">
        <v>19</v>
      </c>
      <c r="N119" s="221" t="s">
        <v>44</v>
      </c>
      <c r="O119" s="85"/>
      <c r="P119" s="222">
        <f>O119*H119</f>
        <v>0</v>
      </c>
      <c r="Q119" s="222">
        <v>0</v>
      </c>
      <c r="R119" s="222">
        <f>Q119*H119</f>
        <v>0</v>
      </c>
      <c r="S119" s="222">
        <v>0</v>
      </c>
      <c r="T119" s="223">
        <f>S119*H119</f>
        <v>0</v>
      </c>
      <c r="U119" s="39"/>
      <c r="V119" s="39"/>
      <c r="W119" s="39"/>
      <c r="X119" s="39"/>
      <c r="Y119" s="39"/>
      <c r="Z119" s="39"/>
      <c r="AA119" s="39"/>
      <c r="AB119" s="39"/>
      <c r="AC119" s="39"/>
      <c r="AD119" s="39"/>
      <c r="AE119" s="39"/>
      <c r="AR119" s="224" t="s">
        <v>252</v>
      </c>
      <c r="AT119" s="224" t="s">
        <v>247</v>
      </c>
      <c r="AU119" s="224" t="s">
        <v>80</v>
      </c>
      <c r="AY119" s="18" t="s">
        <v>244</v>
      </c>
      <c r="BE119" s="225">
        <f>IF(N119="základní",J119,0)</f>
        <v>0</v>
      </c>
      <c r="BF119" s="225">
        <f>IF(N119="snížená",J119,0)</f>
        <v>0</v>
      </c>
      <c r="BG119" s="225">
        <f>IF(N119="zákl. přenesená",J119,0)</f>
        <v>0</v>
      </c>
      <c r="BH119" s="225">
        <f>IF(N119="sníž. přenesená",J119,0)</f>
        <v>0</v>
      </c>
      <c r="BI119" s="225">
        <f>IF(N119="nulová",J119,0)</f>
        <v>0</v>
      </c>
      <c r="BJ119" s="18" t="s">
        <v>80</v>
      </c>
      <c r="BK119" s="225">
        <f>ROUND(I119*H119,2)</f>
        <v>0</v>
      </c>
      <c r="BL119" s="18" t="s">
        <v>252</v>
      </c>
      <c r="BM119" s="224" t="s">
        <v>2214</v>
      </c>
    </row>
    <row r="120" s="2" customFormat="1" ht="66.75" customHeight="1">
      <c r="A120" s="39"/>
      <c r="B120" s="40"/>
      <c r="C120" s="213" t="s">
        <v>454</v>
      </c>
      <c r="D120" s="213" t="s">
        <v>247</v>
      </c>
      <c r="E120" s="214" t="s">
        <v>2215</v>
      </c>
      <c r="F120" s="215" t="s">
        <v>2216</v>
      </c>
      <c r="G120" s="216" t="s">
        <v>250</v>
      </c>
      <c r="H120" s="217">
        <v>2745</v>
      </c>
      <c r="I120" s="218"/>
      <c r="J120" s="219">
        <f>ROUND(I120*H120,2)</f>
        <v>0</v>
      </c>
      <c r="K120" s="215" t="s">
        <v>359</v>
      </c>
      <c r="L120" s="45"/>
      <c r="M120" s="220" t="s">
        <v>19</v>
      </c>
      <c r="N120" s="221" t="s">
        <v>44</v>
      </c>
      <c r="O120" s="85"/>
      <c r="P120" s="222">
        <f>O120*H120</f>
        <v>0</v>
      </c>
      <c r="Q120" s="222">
        <v>0</v>
      </c>
      <c r="R120" s="222">
        <f>Q120*H120</f>
        <v>0</v>
      </c>
      <c r="S120" s="222">
        <v>0</v>
      </c>
      <c r="T120" s="223">
        <f>S120*H120</f>
        <v>0</v>
      </c>
      <c r="U120" s="39"/>
      <c r="V120" s="39"/>
      <c r="W120" s="39"/>
      <c r="X120" s="39"/>
      <c r="Y120" s="39"/>
      <c r="Z120" s="39"/>
      <c r="AA120" s="39"/>
      <c r="AB120" s="39"/>
      <c r="AC120" s="39"/>
      <c r="AD120" s="39"/>
      <c r="AE120" s="39"/>
      <c r="AR120" s="224" t="s">
        <v>252</v>
      </c>
      <c r="AT120" s="224" t="s">
        <v>247</v>
      </c>
      <c r="AU120" s="224" t="s">
        <v>80</v>
      </c>
      <c r="AY120" s="18" t="s">
        <v>244</v>
      </c>
      <c r="BE120" s="225">
        <f>IF(N120="základní",J120,0)</f>
        <v>0</v>
      </c>
      <c r="BF120" s="225">
        <f>IF(N120="snížená",J120,0)</f>
        <v>0</v>
      </c>
      <c r="BG120" s="225">
        <f>IF(N120="zákl. přenesená",J120,0)</f>
        <v>0</v>
      </c>
      <c r="BH120" s="225">
        <f>IF(N120="sníž. přenesená",J120,0)</f>
        <v>0</v>
      </c>
      <c r="BI120" s="225">
        <f>IF(N120="nulová",J120,0)</f>
        <v>0</v>
      </c>
      <c r="BJ120" s="18" t="s">
        <v>80</v>
      </c>
      <c r="BK120" s="225">
        <f>ROUND(I120*H120,2)</f>
        <v>0</v>
      </c>
      <c r="BL120" s="18" t="s">
        <v>252</v>
      </c>
      <c r="BM120" s="224" t="s">
        <v>2217</v>
      </c>
    </row>
    <row r="121" s="2" customFormat="1" ht="33" customHeight="1">
      <c r="A121" s="39"/>
      <c r="B121" s="40"/>
      <c r="C121" s="213" t="s">
        <v>458</v>
      </c>
      <c r="D121" s="213" t="s">
        <v>247</v>
      </c>
      <c r="E121" s="214" t="s">
        <v>412</v>
      </c>
      <c r="F121" s="215" t="s">
        <v>413</v>
      </c>
      <c r="G121" s="216" t="s">
        <v>258</v>
      </c>
      <c r="H121" s="217">
        <v>4</v>
      </c>
      <c r="I121" s="218"/>
      <c r="J121" s="219">
        <f>ROUND(I121*H121,2)</f>
        <v>0</v>
      </c>
      <c r="K121" s="215" t="s">
        <v>359</v>
      </c>
      <c r="L121" s="45"/>
      <c r="M121" s="220" t="s">
        <v>19</v>
      </c>
      <c r="N121" s="221" t="s">
        <v>44</v>
      </c>
      <c r="O121" s="85"/>
      <c r="P121" s="222">
        <f>O121*H121</f>
        <v>0</v>
      </c>
      <c r="Q121" s="222">
        <v>0</v>
      </c>
      <c r="R121" s="222">
        <f>Q121*H121</f>
        <v>0</v>
      </c>
      <c r="S121" s="222">
        <v>0</v>
      </c>
      <c r="T121" s="223">
        <f>S121*H121</f>
        <v>0</v>
      </c>
      <c r="U121" s="39"/>
      <c r="V121" s="39"/>
      <c r="W121" s="39"/>
      <c r="X121" s="39"/>
      <c r="Y121" s="39"/>
      <c r="Z121" s="39"/>
      <c r="AA121" s="39"/>
      <c r="AB121" s="39"/>
      <c r="AC121" s="39"/>
      <c r="AD121" s="39"/>
      <c r="AE121" s="39"/>
      <c r="AR121" s="224" t="s">
        <v>252</v>
      </c>
      <c r="AT121" s="224" t="s">
        <v>247</v>
      </c>
      <c r="AU121" s="224" t="s">
        <v>80</v>
      </c>
      <c r="AY121" s="18" t="s">
        <v>244</v>
      </c>
      <c r="BE121" s="225">
        <f>IF(N121="základní",J121,0)</f>
        <v>0</v>
      </c>
      <c r="BF121" s="225">
        <f>IF(N121="snížená",J121,0)</f>
        <v>0</v>
      </c>
      <c r="BG121" s="225">
        <f>IF(N121="zákl. přenesená",J121,0)</f>
        <v>0</v>
      </c>
      <c r="BH121" s="225">
        <f>IF(N121="sníž. přenesená",J121,0)</f>
        <v>0</v>
      </c>
      <c r="BI121" s="225">
        <f>IF(N121="nulová",J121,0)</f>
        <v>0</v>
      </c>
      <c r="BJ121" s="18" t="s">
        <v>80</v>
      </c>
      <c r="BK121" s="225">
        <f>ROUND(I121*H121,2)</f>
        <v>0</v>
      </c>
      <c r="BL121" s="18" t="s">
        <v>252</v>
      </c>
      <c r="BM121" s="224" t="s">
        <v>2218</v>
      </c>
    </row>
    <row r="122" s="2" customFormat="1" ht="24.15" customHeight="1">
      <c r="A122" s="39"/>
      <c r="B122" s="40"/>
      <c r="C122" s="213" t="s">
        <v>462</v>
      </c>
      <c r="D122" s="213" t="s">
        <v>247</v>
      </c>
      <c r="E122" s="214" t="s">
        <v>2219</v>
      </c>
      <c r="F122" s="215" t="s">
        <v>2220</v>
      </c>
      <c r="G122" s="216" t="s">
        <v>258</v>
      </c>
      <c r="H122" s="217">
        <v>20</v>
      </c>
      <c r="I122" s="218"/>
      <c r="J122" s="219">
        <f>ROUND(I122*H122,2)</f>
        <v>0</v>
      </c>
      <c r="K122" s="215" t="s">
        <v>359</v>
      </c>
      <c r="L122" s="45"/>
      <c r="M122" s="220" t="s">
        <v>19</v>
      </c>
      <c r="N122" s="221" t="s">
        <v>44</v>
      </c>
      <c r="O122" s="85"/>
      <c r="P122" s="222">
        <f>O122*H122</f>
        <v>0</v>
      </c>
      <c r="Q122" s="222">
        <v>0</v>
      </c>
      <c r="R122" s="222">
        <f>Q122*H122</f>
        <v>0</v>
      </c>
      <c r="S122" s="222">
        <v>0</v>
      </c>
      <c r="T122" s="223">
        <f>S122*H122</f>
        <v>0</v>
      </c>
      <c r="U122" s="39"/>
      <c r="V122" s="39"/>
      <c r="W122" s="39"/>
      <c r="X122" s="39"/>
      <c r="Y122" s="39"/>
      <c r="Z122" s="39"/>
      <c r="AA122" s="39"/>
      <c r="AB122" s="39"/>
      <c r="AC122" s="39"/>
      <c r="AD122" s="39"/>
      <c r="AE122" s="39"/>
      <c r="AR122" s="224" t="s">
        <v>391</v>
      </c>
      <c r="AT122" s="224" t="s">
        <v>247</v>
      </c>
      <c r="AU122" s="224" t="s">
        <v>80</v>
      </c>
      <c r="AY122" s="18" t="s">
        <v>244</v>
      </c>
      <c r="BE122" s="225">
        <f>IF(N122="základní",J122,0)</f>
        <v>0</v>
      </c>
      <c r="BF122" s="225">
        <f>IF(N122="snížená",J122,0)</f>
        <v>0</v>
      </c>
      <c r="BG122" s="225">
        <f>IF(N122="zákl. přenesená",J122,0)</f>
        <v>0</v>
      </c>
      <c r="BH122" s="225">
        <f>IF(N122="sníž. přenesená",J122,0)</f>
        <v>0</v>
      </c>
      <c r="BI122" s="225">
        <f>IF(N122="nulová",J122,0)</f>
        <v>0</v>
      </c>
      <c r="BJ122" s="18" t="s">
        <v>80</v>
      </c>
      <c r="BK122" s="225">
        <f>ROUND(I122*H122,2)</f>
        <v>0</v>
      </c>
      <c r="BL122" s="18" t="s">
        <v>391</v>
      </c>
      <c r="BM122" s="224" t="s">
        <v>2221</v>
      </c>
    </row>
    <row r="123" s="2" customFormat="1" ht="24.15" customHeight="1">
      <c r="A123" s="39"/>
      <c r="B123" s="40"/>
      <c r="C123" s="213" t="s">
        <v>466</v>
      </c>
      <c r="D123" s="213" t="s">
        <v>247</v>
      </c>
      <c r="E123" s="214" t="s">
        <v>2222</v>
      </c>
      <c r="F123" s="215" t="s">
        <v>2223</v>
      </c>
      <c r="G123" s="216" t="s">
        <v>258</v>
      </c>
      <c r="H123" s="217">
        <v>4</v>
      </c>
      <c r="I123" s="218"/>
      <c r="J123" s="219">
        <f>ROUND(I123*H123,2)</f>
        <v>0</v>
      </c>
      <c r="K123" s="215" t="s">
        <v>359</v>
      </c>
      <c r="L123" s="45"/>
      <c r="M123" s="220" t="s">
        <v>19</v>
      </c>
      <c r="N123" s="221" t="s">
        <v>44</v>
      </c>
      <c r="O123" s="85"/>
      <c r="P123" s="222">
        <f>O123*H123</f>
        <v>0</v>
      </c>
      <c r="Q123" s="222">
        <v>0</v>
      </c>
      <c r="R123" s="222">
        <f>Q123*H123</f>
        <v>0</v>
      </c>
      <c r="S123" s="222">
        <v>0</v>
      </c>
      <c r="T123" s="223">
        <f>S123*H123</f>
        <v>0</v>
      </c>
      <c r="U123" s="39"/>
      <c r="V123" s="39"/>
      <c r="W123" s="39"/>
      <c r="X123" s="39"/>
      <c r="Y123" s="39"/>
      <c r="Z123" s="39"/>
      <c r="AA123" s="39"/>
      <c r="AB123" s="39"/>
      <c r="AC123" s="39"/>
      <c r="AD123" s="39"/>
      <c r="AE123" s="39"/>
      <c r="AR123" s="224" t="s">
        <v>391</v>
      </c>
      <c r="AT123" s="224" t="s">
        <v>247</v>
      </c>
      <c r="AU123" s="224" t="s">
        <v>80</v>
      </c>
      <c r="AY123" s="18" t="s">
        <v>244</v>
      </c>
      <c r="BE123" s="225">
        <f>IF(N123="základní",J123,0)</f>
        <v>0</v>
      </c>
      <c r="BF123" s="225">
        <f>IF(N123="snížená",J123,0)</f>
        <v>0</v>
      </c>
      <c r="BG123" s="225">
        <f>IF(N123="zákl. přenesená",J123,0)</f>
        <v>0</v>
      </c>
      <c r="BH123" s="225">
        <f>IF(N123="sníž. přenesená",J123,0)</f>
        <v>0</v>
      </c>
      <c r="BI123" s="225">
        <f>IF(N123="nulová",J123,0)</f>
        <v>0</v>
      </c>
      <c r="BJ123" s="18" t="s">
        <v>80</v>
      </c>
      <c r="BK123" s="225">
        <f>ROUND(I123*H123,2)</f>
        <v>0</v>
      </c>
      <c r="BL123" s="18" t="s">
        <v>391</v>
      </c>
      <c r="BM123" s="224" t="s">
        <v>2224</v>
      </c>
    </row>
    <row r="124" s="2" customFormat="1" ht="24.15" customHeight="1">
      <c r="A124" s="39"/>
      <c r="B124" s="40"/>
      <c r="C124" s="213" t="s">
        <v>470</v>
      </c>
      <c r="D124" s="213" t="s">
        <v>247</v>
      </c>
      <c r="E124" s="214" t="s">
        <v>2225</v>
      </c>
      <c r="F124" s="215" t="s">
        <v>2226</v>
      </c>
      <c r="G124" s="216" t="s">
        <v>258</v>
      </c>
      <c r="H124" s="217">
        <v>1</v>
      </c>
      <c r="I124" s="218"/>
      <c r="J124" s="219">
        <f>ROUND(I124*H124,2)</f>
        <v>0</v>
      </c>
      <c r="K124" s="215" t="s">
        <v>359</v>
      </c>
      <c r="L124" s="45"/>
      <c r="M124" s="220" t="s">
        <v>19</v>
      </c>
      <c r="N124" s="221" t="s">
        <v>44</v>
      </c>
      <c r="O124" s="85"/>
      <c r="P124" s="222">
        <f>O124*H124</f>
        <v>0</v>
      </c>
      <c r="Q124" s="222">
        <v>0</v>
      </c>
      <c r="R124" s="222">
        <f>Q124*H124</f>
        <v>0</v>
      </c>
      <c r="S124" s="222">
        <v>0</v>
      </c>
      <c r="T124" s="223">
        <f>S124*H124</f>
        <v>0</v>
      </c>
      <c r="U124" s="39"/>
      <c r="V124" s="39"/>
      <c r="W124" s="39"/>
      <c r="X124" s="39"/>
      <c r="Y124" s="39"/>
      <c r="Z124" s="39"/>
      <c r="AA124" s="39"/>
      <c r="AB124" s="39"/>
      <c r="AC124" s="39"/>
      <c r="AD124" s="39"/>
      <c r="AE124" s="39"/>
      <c r="AR124" s="224" t="s">
        <v>391</v>
      </c>
      <c r="AT124" s="224" t="s">
        <v>247</v>
      </c>
      <c r="AU124" s="224" t="s">
        <v>80</v>
      </c>
      <c r="AY124" s="18" t="s">
        <v>244</v>
      </c>
      <c r="BE124" s="225">
        <f>IF(N124="základní",J124,0)</f>
        <v>0</v>
      </c>
      <c r="BF124" s="225">
        <f>IF(N124="snížená",J124,0)</f>
        <v>0</v>
      </c>
      <c r="BG124" s="225">
        <f>IF(N124="zákl. přenesená",J124,0)</f>
        <v>0</v>
      </c>
      <c r="BH124" s="225">
        <f>IF(N124="sníž. přenesená",J124,0)</f>
        <v>0</v>
      </c>
      <c r="BI124" s="225">
        <f>IF(N124="nulová",J124,0)</f>
        <v>0</v>
      </c>
      <c r="BJ124" s="18" t="s">
        <v>80</v>
      </c>
      <c r="BK124" s="225">
        <f>ROUND(I124*H124,2)</f>
        <v>0</v>
      </c>
      <c r="BL124" s="18" t="s">
        <v>391</v>
      </c>
      <c r="BM124" s="224" t="s">
        <v>2227</v>
      </c>
    </row>
    <row r="125" s="2" customFormat="1" ht="24.15" customHeight="1">
      <c r="A125" s="39"/>
      <c r="B125" s="40"/>
      <c r="C125" s="213" t="s">
        <v>474</v>
      </c>
      <c r="D125" s="213" t="s">
        <v>247</v>
      </c>
      <c r="E125" s="214" t="s">
        <v>2228</v>
      </c>
      <c r="F125" s="215" t="s">
        <v>2229</v>
      </c>
      <c r="G125" s="216" t="s">
        <v>258</v>
      </c>
      <c r="H125" s="217">
        <v>6</v>
      </c>
      <c r="I125" s="218"/>
      <c r="J125" s="219">
        <f>ROUND(I125*H125,2)</f>
        <v>0</v>
      </c>
      <c r="K125" s="215" t="s">
        <v>359</v>
      </c>
      <c r="L125" s="45"/>
      <c r="M125" s="220" t="s">
        <v>19</v>
      </c>
      <c r="N125" s="221" t="s">
        <v>44</v>
      </c>
      <c r="O125" s="85"/>
      <c r="P125" s="222">
        <f>O125*H125</f>
        <v>0</v>
      </c>
      <c r="Q125" s="222">
        <v>0</v>
      </c>
      <c r="R125" s="222">
        <f>Q125*H125</f>
        <v>0</v>
      </c>
      <c r="S125" s="222">
        <v>0</v>
      </c>
      <c r="T125" s="223">
        <f>S125*H125</f>
        <v>0</v>
      </c>
      <c r="U125" s="39"/>
      <c r="V125" s="39"/>
      <c r="W125" s="39"/>
      <c r="X125" s="39"/>
      <c r="Y125" s="39"/>
      <c r="Z125" s="39"/>
      <c r="AA125" s="39"/>
      <c r="AB125" s="39"/>
      <c r="AC125" s="39"/>
      <c r="AD125" s="39"/>
      <c r="AE125" s="39"/>
      <c r="AR125" s="224" t="s">
        <v>391</v>
      </c>
      <c r="AT125" s="224" t="s">
        <v>247</v>
      </c>
      <c r="AU125" s="224" t="s">
        <v>80</v>
      </c>
      <c r="AY125" s="18" t="s">
        <v>244</v>
      </c>
      <c r="BE125" s="225">
        <f>IF(N125="základní",J125,0)</f>
        <v>0</v>
      </c>
      <c r="BF125" s="225">
        <f>IF(N125="snížená",J125,0)</f>
        <v>0</v>
      </c>
      <c r="BG125" s="225">
        <f>IF(N125="zákl. přenesená",J125,0)</f>
        <v>0</v>
      </c>
      <c r="BH125" s="225">
        <f>IF(N125="sníž. přenesená",J125,0)</f>
        <v>0</v>
      </c>
      <c r="BI125" s="225">
        <f>IF(N125="nulová",J125,0)</f>
        <v>0</v>
      </c>
      <c r="BJ125" s="18" t="s">
        <v>80</v>
      </c>
      <c r="BK125" s="225">
        <f>ROUND(I125*H125,2)</f>
        <v>0</v>
      </c>
      <c r="BL125" s="18" t="s">
        <v>391</v>
      </c>
      <c r="BM125" s="224" t="s">
        <v>2230</v>
      </c>
    </row>
    <row r="126" s="2" customFormat="1" ht="24.15" customHeight="1">
      <c r="A126" s="39"/>
      <c r="B126" s="40"/>
      <c r="C126" s="213" t="s">
        <v>478</v>
      </c>
      <c r="D126" s="213" t="s">
        <v>247</v>
      </c>
      <c r="E126" s="214" t="s">
        <v>2231</v>
      </c>
      <c r="F126" s="215" t="s">
        <v>2232</v>
      </c>
      <c r="G126" s="216" t="s">
        <v>258</v>
      </c>
      <c r="H126" s="217">
        <v>2</v>
      </c>
      <c r="I126" s="218"/>
      <c r="J126" s="219">
        <f>ROUND(I126*H126,2)</f>
        <v>0</v>
      </c>
      <c r="K126" s="215" t="s">
        <v>359</v>
      </c>
      <c r="L126" s="45"/>
      <c r="M126" s="220" t="s">
        <v>19</v>
      </c>
      <c r="N126" s="221" t="s">
        <v>44</v>
      </c>
      <c r="O126" s="85"/>
      <c r="P126" s="222">
        <f>O126*H126</f>
        <v>0</v>
      </c>
      <c r="Q126" s="222">
        <v>0</v>
      </c>
      <c r="R126" s="222">
        <f>Q126*H126</f>
        <v>0</v>
      </c>
      <c r="S126" s="222">
        <v>0</v>
      </c>
      <c r="T126" s="223">
        <f>S126*H126</f>
        <v>0</v>
      </c>
      <c r="U126" s="39"/>
      <c r="V126" s="39"/>
      <c r="W126" s="39"/>
      <c r="X126" s="39"/>
      <c r="Y126" s="39"/>
      <c r="Z126" s="39"/>
      <c r="AA126" s="39"/>
      <c r="AB126" s="39"/>
      <c r="AC126" s="39"/>
      <c r="AD126" s="39"/>
      <c r="AE126" s="39"/>
      <c r="AR126" s="224" t="s">
        <v>391</v>
      </c>
      <c r="AT126" s="224" t="s">
        <v>247</v>
      </c>
      <c r="AU126" s="224" t="s">
        <v>80</v>
      </c>
      <c r="AY126" s="18" t="s">
        <v>244</v>
      </c>
      <c r="BE126" s="225">
        <f>IF(N126="základní",J126,0)</f>
        <v>0</v>
      </c>
      <c r="BF126" s="225">
        <f>IF(N126="snížená",J126,0)</f>
        <v>0</v>
      </c>
      <c r="BG126" s="225">
        <f>IF(N126="zákl. přenesená",J126,0)</f>
        <v>0</v>
      </c>
      <c r="BH126" s="225">
        <f>IF(N126="sníž. přenesená",J126,0)</f>
        <v>0</v>
      </c>
      <c r="BI126" s="225">
        <f>IF(N126="nulová",J126,0)</f>
        <v>0</v>
      </c>
      <c r="BJ126" s="18" t="s">
        <v>80</v>
      </c>
      <c r="BK126" s="225">
        <f>ROUND(I126*H126,2)</f>
        <v>0</v>
      </c>
      <c r="BL126" s="18" t="s">
        <v>391</v>
      </c>
      <c r="BM126" s="224" t="s">
        <v>2233</v>
      </c>
    </row>
    <row r="127" s="2" customFormat="1" ht="24.15" customHeight="1">
      <c r="A127" s="39"/>
      <c r="B127" s="40"/>
      <c r="C127" s="213" t="s">
        <v>482</v>
      </c>
      <c r="D127" s="213" t="s">
        <v>247</v>
      </c>
      <c r="E127" s="214" t="s">
        <v>2234</v>
      </c>
      <c r="F127" s="215" t="s">
        <v>2235</v>
      </c>
      <c r="G127" s="216" t="s">
        <v>258</v>
      </c>
      <c r="H127" s="217">
        <v>2</v>
      </c>
      <c r="I127" s="218"/>
      <c r="J127" s="219">
        <f>ROUND(I127*H127,2)</f>
        <v>0</v>
      </c>
      <c r="K127" s="215" t="s">
        <v>359</v>
      </c>
      <c r="L127" s="45"/>
      <c r="M127" s="220" t="s">
        <v>19</v>
      </c>
      <c r="N127" s="221" t="s">
        <v>44</v>
      </c>
      <c r="O127" s="85"/>
      <c r="P127" s="222">
        <f>O127*H127</f>
        <v>0</v>
      </c>
      <c r="Q127" s="222">
        <v>0</v>
      </c>
      <c r="R127" s="222">
        <f>Q127*H127</f>
        <v>0</v>
      </c>
      <c r="S127" s="222">
        <v>0</v>
      </c>
      <c r="T127" s="223">
        <f>S127*H127</f>
        <v>0</v>
      </c>
      <c r="U127" s="39"/>
      <c r="V127" s="39"/>
      <c r="W127" s="39"/>
      <c r="X127" s="39"/>
      <c r="Y127" s="39"/>
      <c r="Z127" s="39"/>
      <c r="AA127" s="39"/>
      <c r="AB127" s="39"/>
      <c r="AC127" s="39"/>
      <c r="AD127" s="39"/>
      <c r="AE127" s="39"/>
      <c r="AR127" s="224" t="s">
        <v>391</v>
      </c>
      <c r="AT127" s="224" t="s">
        <v>247</v>
      </c>
      <c r="AU127" s="224" t="s">
        <v>80</v>
      </c>
      <c r="AY127" s="18" t="s">
        <v>244</v>
      </c>
      <c r="BE127" s="225">
        <f>IF(N127="základní",J127,0)</f>
        <v>0</v>
      </c>
      <c r="BF127" s="225">
        <f>IF(N127="snížená",J127,0)</f>
        <v>0</v>
      </c>
      <c r="BG127" s="225">
        <f>IF(N127="zákl. přenesená",J127,0)</f>
        <v>0</v>
      </c>
      <c r="BH127" s="225">
        <f>IF(N127="sníž. přenesená",J127,0)</f>
        <v>0</v>
      </c>
      <c r="BI127" s="225">
        <f>IF(N127="nulová",J127,0)</f>
        <v>0</v>
      </c>
      <c r="BJ127" s="18" t="s">
        <v>80</v>
      </c>
      <c r="BK127" s="225">
        <f>ROUND(I127*H127,2)</f>
        <v>0</v>
      </c>
      <c r="BL127" s="18" t="s">
        <v>391</v>
      </c>
      <c r="BM127" s="224" t="s">
        <v>2236</v>
      </c>
    </row>
    <row r="128" s="2" customFormat="1" ht="24.15" customHeight="1">
      <c r="A128" s="39"/>
      <c r="B128" s="40"/>
      <c r="C128" s="231" t="s">
        <v>486</v>
      </c>
      <c r="D128" s="231" t="s">
        <v>241</v>
      </c>
      <c r="E128" s="232" t="s">
        <v>2237</v>
      </c>
      <c r="F128" s="233" t="s">
        <v>2238</v>
      </c>
      <c r="G128" s="234" t="s">
        <v>258</v>
      </c>
      <c r="H128" s="235">
        <v>6</v>
      </c>
      <c r="I128" s="236"/>
      <c r="J128" s="237">
        <f>ROUND(I128*H128,2)</f>
        <v>0</v>
      </c>
      <c r="K128" s="233" t="s">
        <v>359</v>
      </c>
      <c r="L128" s="238"/>
      <c r="M128" s="239" t="s">
        <v>19</v>
      </c>
      <c r="N128" s="240" t="s">
        <v>44</v>
      </c>
      <c r="O128" s="85"/>
      <c r="P128" s="222">
        <f>O128*H128</f>
        <v>0</v>
      </c>
      <c r="Q128" s="222">
        <v>0</v>
      </c>
      <c r="R128" s="222">
        <f>Q128*H128</f>
        <v>0</v>
      </c>
      <c r="S128" s="222">
        <v>0</v>
      </c>
      <c r="T128" s="223">
        <f>S128*H128</f>
        <v>0</v>
      </c>
      <c r="U128" s="39"/>
      <c r="V128" s="39"/>
      <c r="W128" s="39"/>
      <c r="X128" s="39"/>
      <c r="Y128" s="39"/>
      <c r="Z128" s="39"/>
      <c r="AA128" s="39"/>
      <c r="AB128" s="39"/>
      <c r="AC128" s="39"/>
      <c r="AD128" s="39"/>
      <c r="AE128" s="39"/>
      <c r="AR128" s="224" t="s">
        <v>440</v>
      </c>
      <c r="AT128" s="224" t="s">
        <v>241</v>
      </c>
      <c r="AU128" s="224" t="s">
        <v>80</v>
      </c>
      <c r="AY128" s="18" t="s">
        <v>244</v>
      </c>
      <c r="BE128" s="225">
        <f>IF(N128="základní",J128,0)</f>
        <v>0</v>
      </c>
      <c r="BF128" s="225">
        <f>IF(N128="snížená",J128,0)</f>
        <v>0</v>
      </c>
      <c r="BG128" s="225">
        <f>IF(N128="zákl. přenesená",J128,0)</f>
        <v>0</v>
      </c>
      <c r="BH128" s="225">
        <f>IF(N128="sníž. přenesená",J128,0)</f>
        <v>0</v>
      </c>
      <c r="BI128" s="225">
        <f>IF(N128="nulová",J128,0)</f>
        <v>0</v>
      </c>
      <c r="BJ128" s="18" t="s">
        <v>80</v>
      </c>
      <c r="BK128" s="225">
        <f>ROUND(I128*H128,2)</f>
        <v>0</v>
      </c>
      <c r="BL128" s="18" t="s">
        <v>440</v>
      </c>
      <c r="BM128" s="224" t="s">
        <v>2239</v>
      </c>
    </row>
    <row r="129" s="2" customFormat="1" ht="24.15" customHeight="1">
      <c r="A129" s="39"/>
      <c r="B129" s="40"/>
      <c r="C129" s="231" t="s">
        <v>490</v>
      </c>
      <c r="D129" s="231" t="s">
        <v>241</v>
      </c>
      <c r="E129" s="232" t="s">
        <v>2240</v>
      </c>
      <c r="F129" s="233" t="s">
        <v>2241</v>
      </c>
      <c r="G129" s="234" t="s">
        <v>258</v>
      </c>
      <c r="H129" s="235">
        <v>14</v>
      </c>
      <c r="I129" s="236"/>
      <c r="J129" s="237">
        <f>ROUND(I129*H129,2)</f>
        <v>0</v>
      </c>
      <c r="K129" s="233" t="s">
        <v>359</v>
      </c>
      <c r="L129" s="238"/>
      <c r="M129" s="239" t="s">
        <v>19</v>
      </c>
      <c r="N129" s="240" t="s">
        <v>44</v>
      </c>
      <c r="O129" s="85"/>
      <c r="P129" s="222">
        <f>O129*H129</f>
        <v>0</v>
      </c>
      <c r="Q129" s="222">
        <v>0</v>
      </c>
      <c r="R129" s="222">
        <f>Q129*H129</f>
        <v>0</v>
      </c>
      <c r="S129" s="222">
        <v>0</v>
      </c>
      <c r="T129" s="223">
        <f>S129*H129</f>
        <v>0</v>
      </c>
      <c r="U129" s="39"/>
      <c r="V129" s="39"/>
      <c r="W129" s="39"/>
      <c r="X129" s="39"/>
      <c r="Y129" s="39"/>
      <c r="Z129" s="39"/>
      <c r="AA129" s="39"/>
      <c r="AB129" s="39"/>
      <c r="AC129" s="39"/>
      <c r="AD129" s="39"/>
      <c r="AE129" s="39"/>
      <c r="AR129" s="224" t="s">
        <v>364</v>
      </c>
      <c r="AT129" s="224" t="s">
        <v>241</v>
      </c>
      <c r="AU129" s="224" t="s">
        <v>80</v>
      </c>
      <c r="AY129" s="18" t="s">
        <v>244</v>
      </c>
      <c r="BE129" s="225">
        <f>IF(N129="základní",J129,0)</f>
        <v>0</v>
      </c>
      <c r="BF129" s="225">
        <f>IF(N129="snížená",J129,0)</f>
        <v>0</v>
      </c>
      <c r="BG129" s="225">
        <f>IF(N129="zákl. přenesená",J129,0)</f>
        <v>0</v>
      </c>
      <c r="BH129" s="225">
        <f>IF(N129="sníž. přenesená",J129,0)</f>
        <v>0</v>
      </c>
      <c r="BI129" s="225">
        <f>IF(N129="nulová",J129,0)</f>
        <v>0</v>
      </c>
      <c r="BJ129" s="18" t="s">
        <v>80</v>
      </c>
      <c r="BK129" s="225">
        <f>ROUND(I129*H129,2)</f>
        <v>0</v>
      </c>
      <c r="BL129" s="18" t="s">
        <v>279</v>
      </c>
      <c r="BM129" s="224" t="s">
        <v>2242</v>
      </c>
    </row>
    <row r="130" s="2" customFormat="1" ht="24.15" customHeight="1">
      <c r="A130" s="39"/>
      <c r="B130" s="40"/>
      <c r="C130" s="231" t="s">
        <v>494</v>
      </c>
      <c r="D130" s="231" t="s">
        <v>241</v>
      </c>
      <c r="E130" s="232" t="s">
        <v>2243</v>
      </c>
      <c r="F130" s="233" t="s">
        <v>2244</v>
      </c>
      <c r="G130" s="234" t="s">
        <v>258</v>
      </c>
      <c r="H130" s="235">
        <v>14</v>
      </c>
      <c r="I130" s="236"/>
      <c r="J130" s="237">
        <f>ROUND(I130*H130,2)</f>
        <v>0</v>
      </c>
      <c r="K130" s="233" t="s">
        <v>359</v>
      </c>
      <c r="L130" s="238"/>
      <c r="M130" s="239" t="s">
        <v>19</v>
      </c>
      <c r="N130" s="240" t="s">
        <v>44</v>
      </c>
      <c r="O130" s="85"/>
      <c r="P130" s="222">
        <f>O130*H130</f>
        <v>0</v>
      </c>
      <c r="Q130" s="222">
        <v>0</v>
      </c>
      <c r="R130" s="222">
        <f>Q130*H130</f>
        <v>0</v>
      </c>
      <c r="S130" s="222">
        <v>0</v>
      </c>
      <c r="T130" s="223">
        <f>S130*H130</f>
        <v>0</v>
      </c>
      <c r="U130" s="39"/>
      <c r="V130" s="39"/>
      <c r="W130" s="39"/>
      <c r="X130" s="39"/>
      <c r="Y130" s="39"/>
      <c r="Z130" s="39"/>
      <c r="AA130" s="39"/>
      <c r="AB130" s="39"/>
      <c r="AC130" s="39"/>
      <c r="AD130" s="39"/>
      <c r="AE130" s="39"/>
      <c r="AR130" s="224" t="s">
        <v>364</v>
      </c>
      <c r="AT130" s="224" t="s">
        <v>241</v>
      </c>
      <c r="AU130" s="224" t="s">
        <v>80</v>
      </c>
      <c r="AY130" s="18" t="s">
        <v>244</v>
      </c>
      <c r="BE130" s="225">
        <f>IF(N130="základní",J130,0)</f>
        <v>0</v>
      </c>
      <c r="BF130" s="225">
        <f>IF(N130="snížená",J130,0)</f>
        <v>0</v>
      </c>
      <c r="BG130" s="225">
        <f>IF(N130="zákl. přenesená",J130,0)</f>
        <v>0</v>
      </c>
      <c r="BH130" s="225">
        <f>IF(N130="sníž. přenesená",J130,0)</f>
        <v>0</v>
      </c>
      <c r="BI130" s="225">
        <f>IF(N130="nulová",J130,0)</f>
        <v>0</v>
      </c>
      <c r="BJ130" s="18" t="s">
        <v>80</v>
      </c>
      <c r="BK130" s="225">
        <f>ROUND(I130*H130,2)</f>
        <v>0</v>
      </c>
      <c r="BL130" s="18" t="s">
        <v>279</v>
      </c>
      <c r="BM130" s="224" t="s">
        <v>2245</v>
      </c>
    </row>
    <row r="131" s="2" customFormat="1" ht="24.15" customHeight="1">
      <c r="A131" s="39"/>
      <c r="B131" s="40"/>
      <c r="C131" s="231" t="s">
        <v>499</v>
      </c>
      <c r="D131" s="231" t="s">
        <v>241</v>
      </c>
      <c r="E131" s="232" t="s">
        <v>2246</v>
      </c>
      <c r="F131" s="233" t="s">
        <v>2247</v>
      </c>
      <c r="G131" s="234" t="s">
        <v>258</v>
      </c>
      <c r="H131" s="235">
        <v>14</v>
      </c>
      <c r="I131" s="236"/>
      <c r="J131" s="237">
        <f>ROUND(I131*H131,2)</f>
        <v>0</v>
      </c>
      <c r="K131" s="233" t="s">
        <v>359</v>
      </c>
      <c r="L131" s="238"/>
      <c r="M131" s="239" t="s">
        <v>19</v>
      </c>
      <c r="N131" s="240" t="s">
        <v>44</v>
      </c>
      <c r="O131" s="85"/>
      <c r="P131" s="222">
        <f>O131*H131</f>
        <v>0</v>
      </c>
      <c r="Q131" s="222">
        <v>0</v>
      </c>
      <c r="R131" s="222">
        <f>Q131*H131</f>
        <v>0</v>
      </c>
      <c r="S131" s="222">
        <v>0</v>
      </c>
      <c r="T131" s="223">
        <f>S131*H131</f>
        <v>0</v>
      </c>
      <c r="U131" s="39"/>
      <c r="V131" s="39"/>
      <c r="W131" s="39"/>
      <c r="X131" s="39"/>
      <c r="Y131" s="39"/>
      <c r="Z131" s="39"/>
      <c r="AA131" s="39"/>
      <c r="AB131" s="39"/>
      <c r="AC131" s="39"/>
      <c r="AD131" s="39"/>
      <c r="AE131" s="39"/>
      <c r="AR131" s="224" t="s">
        <v>364</v>
      </c>
      <c r="AT131" s="224" t="s">
        <v>241</v>
      </c>
      <c r="AU131" s="224" t="s">
        <v>80</v>
      </c>
      <c r="AY131" s="18" t="s">
        <v>244</v>
      </c>
      <c r="BE131" s="225">
        <f>IF(N131="základní",J131,0)</f>
        <v>0</v>
      </c>
      <c r="BF131" s="225">
        <f>IF(N131="snížená",J131,0)</f>
        <v>0</v>
      </c>
      <c r="BG131" s="225">
        <f>IF(N131="zákl. přenesená",J131,0)</f>
        <v>0</v>
      </c>
      <c r="BH131" s="225">
        <f>IF(N131="sníž. přenesená",J131,0)</f>
        <v>0</v>
      </c>
      <c r="BI131" s="225">
        <f>IF(N131="nulová",J131,0)</f>
        <v>0</v>
      </c>
      <c r="BJ131" s="18" t="s">
        <v>80</v>
      </c>
      <c r="BK131" s="225">
        <f>ROUND(I131*H131,2)</f>
        <v>0</v>
      </c>
      <c r="BL131" s="18" t="s">
        <v>279</v>
      </c>
      <c r="BM131" s="224" t="s">
        <v>2248</v>
      </c>
    </row>
    <row r="132" s="2" customFormat="1" ht="24.15" customHeight="1">
      <c r="A132" s="39"/>
      <c r="B132" s="40"/>
      <c r="C132" s="231" t="s">
        <v>503</v>
      </c>
      <c r="D132" s="231" t="s">
        <v>241</v>
      </c>
      <c r="E132" s="232" t="s">
        <v>2249</v>
      </c>
      <c r="F132" s="233" t="s">
        <v>2250</v>
      </c>
      <c r="G132" s="234" t="s">
        <v>258</v>
      </c>
      <c r="H132" s="235">
        <v>14</v>
      </c>
      <c r="I132" s="236"/>
      <c r="J132" s="237">
        <f>ROUND(I132*H132,2)</f>
        <v>0</v>
      </c>
      <c r="K132" s="233" t="s">
        <v>359</v>
      </c>
      <c r="L132" s="238"/>
      <c r="M132" s="239" t="s">
        <v>19</v>
      </c>
      <c r="N132" s="240" t="s">
        <v>44</v>
      </c>
      <c r="O132" s="85"/>
      <c r="P132" s="222">
        <f>O132*H132</f>
        <v>0</v>
      </c>
      <c r="Q132" s="222">
        <v>0</v>
      </c>
      <c r="R132" s="222">
        <f>Q132*H132</f>
        <v>0</v>
      </c>
      <c r="S132" s="222">
        <v>0</v>
      </c>
      <c r="T132" s="223">
        <f>S132*H132</f>
        <v>0</v>
      </c>
      <c r="U132" s="39"/>
      <c r="V132" s="39"/>
      <c r="W132" s="39"/>
      <c r="X132" s="39"/>
      <c r="Y132" s="39"/>
      <c r="Z132" s="39"/>
      <c r="AA132" s="39"/>
      <c r="AB132" s="39"/>
      <c r="AC132" s="39"/>
      <c r="AD132" s="39"/>
      <c r="AE132" s="39"/>
      <c r="AR132" s="224" t="s">
        <v>364</v>
      </c>
      <c r="AT132" s="224" t="s">
        <v>241</v>
      </c>
      <c r="AU132" s="224" t="s">
        <v>80</v>
      </c>
      <c r="AY132" s="18" t="s">
        <v>244</v>
      </c>
      <c r="BE132" s="225">
        <f>IF(N132="základní",J132,0)</f>
        <v>0</v>
      </c>
      <c r="BF132" s="225">
        <f>IF(N132="snížená",J132,0)</f>
        <v>0</v>
      </c>
      <c r="BG132" s="225">
        <f>IF(N132="zákl. přenesená",J132,0)</f>
        <v>0</v>
      </c>
      <c r="BH132" s="225">
        <f>IF(N132="sníž. přenesená",J132,0)</f>
        <v>0</v>
      </c>
      <c r="BI132" s="225">
        <f>IF(N132="nulová",J132,0)</f>
        <v>0</v>
      </c>
      <c r="BJ132" s="18" t="s">
        <v>80</v>
      </c>
      <c r="BK132" s="225">
        <f>ROUND(I132*H132,2)</f>
        <v>0</v>
      </c>
      <c r="BL132" s="18" t="s">
        <v>279</v>
      </c>
      <c r="BM132" s="224" t="s">
        <v>2251</v>
      </c>
    </row>
    <row r="133" s="2" customFormat="1" ht="24.15" customHeight="1">
      <c r="A133" s="39"/>
      <c r="B133" s="40"/>
      <c r="C133" s="231" t="s">
        <v>507</v>
      </c>
      <c r="D133" s="231" t="s">
        <v>241</v>
      </c>
      <c r="E133" s="232" t="s">
        <v>2252</v>
      </c>
      <c r="F133" s="233" t="s">
        <v>2253</v>
      </c>
      <c r="G133" s="234" t="s">
        <v>258</v>
      </c>
      <c r="H133" s="235">
        <v>14</v>
      </c>
      <c r="I133" s="236"/>
      <c r="J133" s="237">
        <f>ROUND(I133*H133,2)</f>
        <v>0</v>
      </c>
      <c r="K133" s="233" t="s">
        <v>359</v>
      </c>
      <c r="L133" s="238"/>
      <c r="M133" s="239" t="s">
        <v>19</v>
      </c>
      <c r="N133" s="240" t="s">
        <v>44</v>
      </c>
      <c r="O133" s="85"/>
      <c r="P133" s="222">
        <f>O133*H133</f>
        <v>0</v>
      </c>
      <c r="Q133" s="222">
        <v>0</v>
      </c>
      <c r="R133" s="222">
        <f>Q133*H133</f>
        <v>0</v>
      </c>
      <c r="S133" s="222">
        <v>0</v>
      </c>
      <c r="T133" s="223">
        <f>S133*H133</f>
        <v>0</v>
      </c>
      <c r="U133" s="39"/>
      <c r="V133" s="39"/>
      <c r="W133" s="39"/>
      <c r="X133" s="39"/>
      <c r="Y133" s="39"/>
      <c r="Z133" s="39"/>
      <c r="AA133" s="39"/>
      <c r="AB133" s="39"/>
      <c r="AC133" s="39"/>
      <c r="AD133" s="39"/>
      <c r="AE133" s="39"/>
      <c r="AR133" s="224" t="s">
        <v>364</v>
      </c>
      <c r="AT133" s="224" t="s">
        <v>241</v>
      </c>
      <c r="AU133" s="224" t="s">
        <v>80</v>
      </c>
      <c r="AY133" s="18" t="s">
        <v>244</v>
      </c>
      <c r="BE133" s="225">
        <f>IF(N133="základní",J133,0)</f>
        <v>0</v>
      </c>
      <c r="BF133" s="225">
        <f>IF(N133="snížená",J133,0)</f>
        <v>0</v>
      </c>
      <c r="BG133" s="225">
        <f>IF(N133="zákl. přenesená",J133,0)</f>
        <v>0</v>
      </c>
      <c r="BH133" s="225">
        <f>IF(N133="sníž. přenesená",J133,0)</f>
        <v>0</v>
      </c>
      <c r="BI133" s="225">
        <f>IF(N133="nulová",J133,0)</f>
        <v>0</v>
      </c>
      <c r="BJ133" s="18" t="s">
        <v>80</v>
      </c>
      <c r="BK133" s="225">
        <f>ROUND(I133*H133,2)</f>
        <v>0</v>
      </c>
      <c r="BL133" s="18" t="s">
        <v>279</v>
      </c>
      <c r="BM133" s="224" t="s">
        <v>2254</v>
      </c>
    </row>
    <row r="134" s="2" customFormat="1" ht="24.15" customHeight="1">
      <c r="A134" s="39"/>
      <c r="B134" s="40"/>
      <c r="C134" s="231" t="s">
        <v>513</v>
      </c>
      <c r="D134" s="231" t="s">
        <v>241</v>
      </c>
      <c r="E134" s="232" t="s">
        <v>2255</v>
      </c>
      <c r="F134" s="233" t="s">
        <v>2256</v>
      </c>
      <c r="G134" s="234" t="s">
        <v>258</v>
      </c>
      <c r="H134" s="235">
        <v>14</v>
      </c>
      <c r="I134" s="236"/>
      <c r="J134" s="237">
        <f>ROUND(I134*H134,2)</f>
        <v>0</v>
      </c>
      <c r="K134" s="233" t="s">
        <v>359</v>
      </c>
      <c r="L134" s="238"/>
      <c r="M134" s="239" t="s">
        <v>19</v>
      </c>
      <c r="N134" s="240" t="s">
        <v>44</v>
      </c>
      <c r="O134" s="85"/>
      <c r="P134" s="222">
        <f>O134*H134</f>
        <v>0</v>
      </c>
      <c r="Q134" s="222">
        <v>0</v>
      </c>
      <c r="R134" s="222">
        <f>Q134*H134</f>
        <v>0</v>
      </c>
      <c r="S134" s="222">
        <v>0</v>
      </c>
      <c r="T134" s="223">
        <f>S134*H134</f>
        <v>0</v>
      </c>
      <c r="U134" s="39"/>
      <c r="V134" s="39"/>
      <c r="W134" s="39"/>
      <c r="X134" s="39"/>
      <c r="Y134" s="39"/>
      <c r="Z134" s="39"/>
      <c r="AA134" s="39"/>
      <c r="AB134" s="39"/>
      <c r="AC134" s="39"/>
      <c r="AD134" s="39"/>
      <c r="AE134" s="39"/>
      <c r="AR134" s="224" t="s">
        <v>364</v>
      </c>
      <c r="AT134" s="224" t="s">
        <v>241</v>
      </c>
      <c r="AU134" s="224" t="s">
        <v>80</v>
      </c>
      <c r="AY134" s="18" t="s">
        <v>244</v>
      </c>
      <c r="BE134" s="225">
        <f>IF(N134="základní",J134,0)</f>
        <v>0</v>
      </c>
      <c r="BF134" s="225">
        <f>IF(N134="snížená",J134,0)</f>
        <v>0</v>
      </c>
      <c r="BG134" s="225">
        <f>IF(N134="zákl. přenesená",J134,0)</f>
        <v>0</v>
      </c>
      <c r="BH134" s="225">
        <f>IF(N134="sníž. přenesená",J134,0)</f>
        <v>0</v>
      </c>
      <c r="BI134" s="225">
        <f>IF(N134="nulová",J134,0)</f>
        <v>0</v>
      </c>
      <c r="BJ134" s="18" t="s">
        <v>80</v>
      </c>
      <c r="BK134" s="225">
        <f>ROUND(I134*H134,2)</f>
        <v>0</v>
      </c>
      <c r="BL134" s="18" t="s">
        <v>279</v>
      </c>
      <c r="BM134" s="224" t="s">
        <v>2257</v>
      </c>
    </row>
    <row r="135" s="2" customFormat="1" ht="24.15" customHeight="1">
      <c r="A135" s="39"/>
      <c r="B135" s="40"/>
      <c r="C135" s="231" t="s">
        <v>518</v>
      </c>
      <c r="D135" s="231" t="s">
        <v>241</v>
      </c>
      <c r="E135" s="232" t="s">
        <v>2258</v>
      </c>
      <c r="F135" s="233" t="s">
        <v>2259</v>
      </c>
      <c r="G135" s="234" t="s">
        <v>258</v>
      </c>
      <c r="H135" s="235">
        <v>14</v>
      </c>
      <c r="I135" s="236"/>
      <c r="J135" s="237">
        <f>ROUND(I135*H135,2)</f>
        <v>0</v>
      </c>
      <c r="K135" s="233" t="s">
        <v>359</v>
      </c>
      <c r="L135" s="238"/>
      <c r="M135" s="239" t="s">
        <v>19</v>
      </c>
      <c r="N135" s="240" t="s">
        <v>44</v>
      </c>
      <c r="O135" s="85"/>
      <c r="P135" s="222">
        <f>O135*H135</f>
        <v>0</v>
      </c>
      <c r="Q135" s="222">
        <v>0</v>
      </c>
      <c r="R135" s="222">
        <f>Q135*H135</f>
        <v>0</v>
      </c>
      <c r="S135" s="222">
        <v>0</v>
      </c>
      <c r="T135" s="223">
        <f>S135*H135</f>
        <v>0</v>
      </c>
      <c r="U135" s="39"/>
      <c r="V135" s="39"/>
      <c r="W135" s="39"/>
      <c r="X135" s="39"/>
      <c r="Y135" s="39"/>
      <c r="Z135" s="39"/>
      <c r="AA135" s="39"/>
      <c r="AB135" s="39"/>
      <c r="AC135" s="39"/>
      <c r="AD135" s="39"/>
      <c r="AE135" s="39"/>
      <c r="AR135" s="224" t="s">
        <v>364</v>
      </c>
      <c r="AT135" s="224" t="s">
        <v>241</v>
      </c>
      <c r="AU135" s="224" t="s">
        <v>80</v>
      </c>
      <c r="AY135" s="18" t="s">
        <v>244</v>
      </c>
      <c r="BE135" s="225">
        <f>IF(N135="základní",J135,0)</f>
        <v>0</v>
      </c>
      <c r="BF135" s="225">
        <f>IF(N135="snížená",J135,0)</f>
        <v>0</v>
      </c>
      <c r="BG135" s="225">
        <f>IF(N135="zákl. přenesená",J135,0)</f>
        <v>0</v>
      </c>
      <c r="BH135" s="225">
        <f>IF(N135="sníž. přenesená",J135,0)</f>
        <v>0</v>
      </c>
      <c r="BI135" s="225">
        <f>IF(N135="nulová",J135,0)</f>
        <v>0</v>
      </c>
      <c r="BJ135" s="18" t="s">
        <v>80</v>
      </c>
      <c r="BK135" s="225">
        <f>ROUND(I135*H135,2)</f>
        <v>0</v>
      </c>
      <c r="BL135" s="18" t="s">
        <v>279</v>
      </c>
      <c r="BM135" s="224" t="s">
        <v>2260</v>
      </c>
    </row>
    <row r="136" s="2" customFormat="1" ht="16.5" customHeight="1">
      <c r="A136" s="39"/>
      <c r="B136" s="40"/>
      <c r="C136" s="231" t="s">
        <v>522</v>
      </c>
      <c r="D136" s="231" t="s">
        <v>241</v>
      </c>
      <c r="E136" s="232" t="s">
        <v>2261</v>
      </c>
      <c r="F136" s="233" t="s">
        <v>2262</v>
      </c>
      <c r="G136" s="234" t="s">
        <v>258</v>
      </c>
      <c r="H136" s="235">
        <v>278</v>
      </c>
      <c r="I136" s="236"/>
      <c r="J136" s="237">
        <f>ROUND(I136*H136,2)</f>
        <v>0</v>
      </c>
      <c r="K136" s="233" t="s">
        <v>359</v>
      </c>
      <c r="L136" s="238"/>
      <c r="M136" s="239" t="s">
        <v>19</v>
      </c>
      <c r="N136" s="240" t="s">
        <v>44</v>
      </c>
      <c r="O136" s="85"/>
      <c r="P136" s="222">
        <f>O136*H136</f>
        <v>0</v>
      </c>
      <c r="Q136" s="222">
        <v>0</v>
      </c>
      <c r="R136" s="222">
        <f>Q136*H136</f>
        <v>0</v>
      </c>
      <c r="S136" s="222">
        <v>0</v>
      </c>
      <c r="T136" s="223">
        <f>S136*H136</f>
        <v>0</v>
      </c>
      <c r="U136" s="39"/>
      <c r="V136" s="39"/>
      <c r="W136" s="39"/>
      <c r="X136" s="39"/>
      <c r="Y136" s="39"/>
      <c r="Z136" s="39"/>
      <c r="AA136" s="39"/>
      <c r="AB136" s="39"/>
      <c r="AC136" s="39"/>
      <c r="AD136" s="39"/>
      <c r="AE136" s="39"/>
      <c r="AR136" s="224" t="s">
        <v>364</v>
      </c>
      <c r="AT136" s="224" t="s">
        <v>241</v>
      </c>
      <c r="AU136" s="224" t="s">
        <v>80</v>
      </c>
      <c r="AY136" s="18" t="s">
        <v>244</v>
      </c>
      <c r="BE136" s="225">
        <f>IF(N136="základní",J136,0)</f>
        <v>0</v>
      </c>
      <c r="BF136" s="225">
        <f>IF(N136="snížená",J136,0)</f>
        <v>0</v>
      </c>
      <c r="BG136" s="225">
        <f>IF(N136="zákl. přenesená",J136,0)</f>
        <v>0</v>
      </c>
      <c r="BH136" s="225">
        <f>IF(N136="sníž. přenesená",J136,0)</f>
        <v>0</v>
      </c>
      <c r="BI136" s="225">
        <f>IF(N136="nulová",J136,0)</f>
        <v>0</v>
      </c>
      <c r="BJ136" s="18" t="s">
        <v>80</v>
      </c>
      <c r="BK136" s="225">
        <f>ROUND(I136*H136,2)</f>
        <v>0</v>
      </c>
      <c r="BL136" s="18" t="s">
        <v>279</v>
      </c>
      <c r="BM136" s="224" t="s">
        <v>2263</v>
      </c>
    </row>
    <row r="137" s="2" customFormat="1" ht="21.75" customHeight="1">
      <c r="A137" s="39"/>
      <c r="B137" s="40"/>
      <c r="C137" s="231" t="s">
        <v>526</v>
      </c>
      <c r="D137" s="231" t="s">
        <v>241</v>
      </c>
      <c r="E137" s="232" t="s">
        <v>2264</v>
      </c>
      <c r="F137" s="233" t="s">
        <v>2265</v>
      </c>
      <c r="G137" s="234" t="s">
        <v>258</v>
      </c>
      <c r="H137" s="235">
        <v>3</v>
      </c>
      <c r="I137" s="236"/>
      <c r="J137" s="237">
        <f>ROUND(I137*H137,2)</f>
        <v>0</v>
      </c>
      <c r="K137" s="233" t="s">
        <v>359</v>
      </c>
      <c r="L137" s="238"/>
      <c r="M137" s="239" t="s">
        <v>19</v>
      </c>
      <c r="N137" s="240" t="s">
        <v>44</v>
      </c>
      <c r="O137" s="85"/>
      <c r="P137" s="222">
        <f>O137*H137</f>
        <v>0</v>
      </c>
      <c r="Q137" s="222">
        <v>0</v>
      </c>
      <c r="R137" s="222">
        <f>Q137*H137</f>
        <v>0</v>
      </c>
      <c r="S137" s="222">
        <v>0</v>
      </c>
      <c r="T137" s="223">
        <f>S137*H137</f>
        <v>0</v>
      </c>
      <c r="U137" s="39"/>
      <c r="V137" s="39"/>
      <c r="W137" s="39"/>
      <c r="X137" s="39"/>
      <c r="Y137" s="39"/>
      <c r="Z137" s="39"/>
      <c r="AA137" s="39"/>
      <c r="AB137" s="39"/>
      <c r="AC137" s="39"/>
      <c r="AD137" s="39"/>
      <c r="AE137" s="39"/>
      <c r="AR137" s="224" t="s">
        <v>364</v>
      </c>
      <c r="AT137" s="224" t="s">
        <v>241</v>
      </c>
      <c r="AU137" s="224" t="s">
        <v>80</v>
      </c>
      <c r="AY137" s="18" t="s">
        <v>244</v>
      </c>
      <c r="BE137" s="225">
        <f>IF(N137="základní",J137,0)</f>
        <v>0</v>
      </c>
      <c r="BF137" s="225">
        <f>IF(N137="snížená",J137,0)</f>
        <v>0</v>
      </c>
      <c r="BG137" s="225">
        <f>IF(N137="zákl. přenesená",J137,0)</f>
        <v>0</v>
      </c>
      <c r="BH137" s="225">
        <f>IF(N137="sníž. přenesená",J137,0)</f>
        <v>0</v>
      </c>
      <c r="BI137" s="225">
        <f>IF(N137="nulová",J137,0)</f>
        <v>0</v>
      </c>
      <c r="BJ137" s="18" t="s">
        <v>80</v>
      </c>
      <c r="BK137" s="225">
        <f>ROUND(I137*H137,2)</f>
        <v>0</v>
      </c>
      <c r="BL137" s="18" t="s">
        <v>279</v>
      </c>
      <c r="BM137" s="224" t="s">
        <v>2266</v>
      </c>
    </row>
    <row r="138" s="2" customFormat="1" ht="21.75" customHeight="1">
      <c r="A138" s="39"/>
      <c r="B138" s="40"/>
      <c r="C138" s="231" t="s">
        <v>530</v>
      </c>
      <c r="D138" s="231" t="s">
        <v>241</v>
      </c>
      <c r="E138" s="232" t="s">
        <v>2267</v>
      </c>
      <c r="F138" s="233" t="s">
        <v>2268</v>
      </c>
      <c r="G138" s="234" t="s">
        <v>258</v>
      </c>
      <c r="H138" s="235">
        <v>20</v>
      </c>
      <c r="I138" s="236"/>
      <c r="J138" s="237">
        <f>ROUND(I138*H138,2)</f>
        <v>0</v>
      </c>
      <c r="K138" s="233" t="s">
        <v>359</v>
      </c>
      <c r="L138" s="238"/>
      <c r="M138" s="239" t="s">
        <v>19</v>
      </c>
      <c r="N138" s="240" t="s">
        <v>44</v>
      </c>
      <c r="O138" s="85"/>
      <c r="P138" s="222">
        <f>O138*H138</f>
        <v>0</v>
      </c>
      <c r="Q138" s="222">
        <v>0</v>
      </c>
      <c r="R138" s="222">
        <f>Q138*H138</f>
        <v>0</v>
      </c>
      <c r="S138" s="222">
        <v>0</v>
      </c>
      <c r="T138" s="223">
        <f>S138*H138</f>
        <v>0</v>
      </c>
      <c r="U138" s="39"/>
      <c r="V138" s="39"/>
      <c r="W138" s="39"/>
      <c r="X138" s="39"/>
      <c r="Y138" s="39"/>
      <c r="Z138" s="39"/>
      <c r="AA138" s="39"/>
      <c r="AB138" s="39"/>
      <c r="AC138" s="39"/>
      <c r="AD138" s="39"/>
      <c r="AE138" s="39"/>
      <c r="AR138" s="224" t="s">
        <v>364</v>
      </c>
      <c r="AT138" s="224" t="s">
        <v>241</v>
      </c>
      <c r="AU138" s="224" t="s">
        <v>80</v>
      </c>
      <c r="AY138" s="18" t="s">
        <v>244</v>
      </c>
      <c r="BE138" s="225">
        <f>IF(N138="základní",J138,0)</f>
        <v>0</v>
      </c>
      <c r="BF138" s="225">
        <f>IF(N138="snížená",J138,0)</f>
        <v>0</v>
      </c>
      <c r="BG138" s="225">
        <f>IF(N138="zákl. přenesená",J138,0)</f>
        <v>0</v>
      </c>
      <c r="BH138" s="225">
        <f>IF(N138="sníž. přenesená",J138,0)</f>
        <v>0</v>
      </c>
      <c r="BI138" s="225">
        <f>IF(N138="nulová",J138,0)</f>
        <v>0</v>
      </c>
      <c r="BJ138" s="18" t="s">
        <v>80</v>
      </c>
      <c r="BK138" s="225">
        <f>ROUND(I138*H138,2)</f>
        <v>0</v>
      </c>
      <c r="BL138" s="18" t="s">
        <v>279</v>
      </c>
      <c r="BM138" s="224" t="s">
        <v>2269</v>
      </c>
    </row>
    <row r="139" s="2" customFormat="1" ht="16.5" customHeight="1">
      <c r="A139" s="39"/>
      <c r="B139" s="40"/>
      <c r="C139" s="231" t="s">
        <v>534</v>
      </c>
      <c r="D139" s="231" t="s">
        <v>241</v>
      </c>
      <c r="E139" s="232" t="s">
        <v>2270</v>
      </c>
      <c r="F139" s="233" t="s">
        <v>2271</v>
      </c>
      <c r="G139" s="234" t="s">
        <v>258</v>
      </c>
      <c r="H139" s="235">
        <v>18</v>
      </c>
      <c r="I139" s="236"/>
      <c r="J139" s="237">
        <f>ROUND(I139*H139,2)</f>
        <v>0</v>
      </c>
      <c r="K139" s="233" t="s">
        <v>359</v>
      </c>
      <c r="L139" s="238"/>
      <c r="M139" s="239" t="s">
        <v>19</v>
      </c>
      <c r="N139" s="240" t="s">
        <v>44</v>
      </c>
      <c r="O139" s="85"/>
      <c r="P139" s="222">
        <f>O139*H139</f>
        <v>0</v>
      </c>
      <c r="Q139" s="222">
        <v>0</v>
      </c>
      <c r="R139" s="222">
        <f>Q139*H139</f>
        <v>0</v>
      </c>
      <c r="S139" s="222">
        <v>0</v>
      </c>
      <c r="T139" s="223">
        <f>S139*H139</f>
        <v>0</v>
      </c>
      <c r="U139" s="39"/>
      <c r="V139" s="39"/>
      <c r="W139" s="39"/>
      <c r="X139" s="39"/>
      <c r="Y139" s="39"/>
      <c r="Z139" s="39"/>
      <c r="AA139" s="39"/>
      <c r="AB139" s="39"/>
      <c r="AC139" s="39"/>
      <c r="AD139" s="39"/>
      <c r="AE139" s="39"/>
      <c r="AR139" s="224" t="s">
        <v>364</v>
      </c>
      <c r="AT139" s="224" t="s">
        <v>241</v>
      </c>
      <c r="AU139" s="224" t="s">
        <v>80</v>
      </c>
      <c r="AY139" s="18" t="s">
        <v>244</v>
      </c>
      <c r="BE139" s="225">
        <f>IF(N139="základní",J139,0)</f>
        <v>0</v>
      </c>
      <c r="BF139" s="225">
        <f>IF(N139="snížená",J139,0)</f>
        <v>0</v>
      </c>
      <c r="BG139" s="225">
        <f>IF(N139="zákl. přenesená",J139,0)</f>
        <v>0</v>
      </c>
      <c r="BH139" s="225">
        <f>IF(N139="sníž. přenesená",J139,0)</f>
        <v>0</v>
      </c>
      <c r="BI139" s="225">
        <f>IF(N139="nulová",J139,0)</f>
        <v>0</v>
      </c>
      <c r="BJ139" s="18" t="s">
        <v>80</v>
      </c>
      <c r="BK139" s="225">
        <f>ROUND(I139*H139,2)</f>
        <v>0</v>
      </c>
      <c r="BL139" s="18" t="s">
        <v>279</v>
      </c>
      <c r="BM139" s="224" t="s">
        <v>2272</v>
      </c>
    </row>
    <row r="140" s="2" customFormat="1" ht="16.5" customHeight="1">
      <c r="A140" s="39"/>
      <c r="B140" s="40"/>
      <c r="C140" s="231" t="s">
        <v>538</v>
      </c>
      <c r="D140" s="231" t="s">
        <v>241</v>
      </c>
      <c r="E140" s="232" t="s">
        <v>2273</v>
      </c>
      <c r="F140" s="233" t="s">
        <v>2274</v>
      </c>
      <c r="G140" s="234" t="s">
        <v>258</v>
      </c>
      <c r="H140" s="235">
        <v>20</v>
      </c>
      <c r="I140" s="236"/>
      <c r="J140" s="237">
        <f>ROUND(I140*H140,2)</f>
        <v>0</v>
      </c>
      <c r="K140" s="233" t="s">
        <v>359</v>
      </c>
      <c r="L140" s="238"/>
      <c r="M140" s="239" t="s">
        <v>19</v>
      </c>
      <c r="N140" s="240" t="s">
        <v>44</v>
      </c>
      <c r="O140" s="85"/>
      <c r="P140" s="222">
        <f>O140*H140</f>
        <v>0</v>
      </c>
      <c r="Q140" s="222">
        <v>0</v>
      </c>
      <c r="R140" s="222">
        <f>Q140*H140</f>
        <v>0</v>
      </c>
      <c r="S140" s="222">
        <v>0</v>
      </c>
      <c r="T140" s="223">
        <f>S140*H140</f>
        <v>0</v>
      </c>
      <c r="U140" s="39"/>
      <c r="V140" s="39"/>
      <c r="W140" s="39"/>
      <c r="X140" s="39"/>
      <c r="Y140" s="39"/>
      <c r="Z140" s="39"/>
      <c r="AA140" s="39"/>
      <c r="AB140" s="39"/>
      <c r="AC140" s="39"/>
      <c r="AD140" s="39"/>
      <c r="AE140" s="39"/>
      <c r="AR140" s="224" t="s">
        <v>364</v>
      </c>
      <c r="AT140" s="224" t="s">
        <v>241</v>
      </c>
      <c r="AU140" s="224" t="s">
        <v>80</v>
      </c>
      <c r="AY140" s="18" t="s">
        <v>244</v>
      </c>
      <c r="BE140" s="225">
        <f>IF(N140="základní",J140,0)</f>
        <v>0</v>
      </c>
      <c r="BF140" s="225">
        <f>IF(N140="snížená",J140,0)</f>
        <v>0</v>
      </c>
      <c r="BG140" s="225">
        <f>IF(N140="zákl. přenesená",J140,0)</f>
        <v>0</v>
      </c>
      <c r="BH140" s="225">
        <f>IF(N140="sníž. přenesená",J140,0)</f>
        <v>0</v>
      </c>
      <c r="BI140" s="225">
        <f>IF(N140="nulová",J140,0)</f>
        <v>0</v>
      </c>
      <c r="BJ140" s="18" t="s">
        <v>80</v>
      </c>
      <c r="BK140" s="225">
        <f>ROUND(I140*H140,2)</f>
        <v>0</v>
      </c>
      <c r="BL140" s="18" t="s">
        <v>279</v>
      </c>
      <c r="BM140" s="224" t="s">
        <v>2275</v>
      </c>
    </row>
    <row r="141" s="2" customFormat="1" ht="16.5" customHeight="1">
      <c r="A141" s="39"/>
      <c r="B141" s="40"/>
      <c r="C141" s="213" t="s">
        <v>542</v>
      </c>
      <c r="D141" s="213" t="s">
        <v>247</v>
      </c>
      <c r="E141" s="214" t="s">
        <v>2276</v>
      </c>
      <c r="F141" s="215" t="s">
        <v>2277</v>
      </c>
      <c r="G141" s="216" t="s">
        <v>258</v>
      </c>
      <c r="H141" s="217">
        <v>6</v>
      </c>
      <c r="I141" s="218"/>
      <c r="J141" s="219">
        <f>ROUND(I141*H141,2)</f>
        <v>0</v>
      </c>
      <c r="K141" s="215" t="s">
        <v>359</v>
      </c>
      <c r="L141" s="45"/>
      <c r="M141" s="220" t="s">
        <v>19</v>
      </c>
      <c r="N141" s="221" t="s">
        <v>44</v>
      </c>
      <c r="O141" s="85"/>
      <c r="P141" s="222">
        <f>O141*H141</f>
        <v>0</v>
      </c>
      <c r="Q141" s="222">
        <v>0</v>
      </c>
      <c r="R141" s="222">
        <f>Q141*H141</f>
        <v>0</v>
      </c>
      <c r="S141" s="222">
        <v>0</v>
      </c>
      <c r="T141" s="223">
        <f>S141*H141</f>
        <v>0</v>
      </c>
      <c r="U141" s="39"/>
      <c r="V141" s="39"/>
      <c r="W141" s="39"/>
      <c r="X141" s="39"/>
      <c r="Y141" s="39"/>
      <c r="Z141" s="39"/>
      <c r="AA141" s="39"/>
      <c r="AB141" s="39"/>
      <c r="AC141" s="39"/>
      <c r="AD141" s="39"/>
      <c r="AE141" s="39"/>
      <c r="AR141" s="224" t="s">
        <v>264</v>
      </c>
      <c r="AT141" s="224" t="s">
        <v>247</v>
      </c>
      <c r="AU141" s="224" t="s">
        <v>80</v>
      </c>
      <c r="AY141" s="18" t="s">
        <v>244</v>
      </c>
      <c r="BE141" s="225">
        <f>IF(N141="základní",J141,0)</f>
        <v>0</v>
      </c>
      <c r="BF141" s="225">
        <f>IF(N141="snížená",J141,0)</f>
        <v>0</v>
      </c>
      <c r="BG141" s="225">
        <f>IF(N141="zákl. přenesená",J141,0)</f>
        <v>0</v>
      </c>
      <c r="BH141" s="225">
        <f>IF(N141="sníž. přenesená",J141,0)</f>
        <v>0</v>
      </c>
      <c r="BI141" s="225">
        <f>IF(N141="nulová",J141,0)</f>
        <v>0</v>
      </c>
      <c r="BJ141" s="18" t="s">
        <v>80</v>
      </c>
      <c r="BK141" s="225">
        <f>ROUND(I141*H141,2)</f>
        <v>0</v>
      </c>
      <c r="BL141" s="18" t="s">
        <v>264</v>
      </c>
      <c r="BM141" s="224" t="s">
        <v>2278</v>
      </c>
    </row>
    <row r="142" s="2" customFormat="1" ht="16.5" customHeight="1">
      <c r="A142" s="39"/>
      <c r="B142" s="40"/>
      <c r="C142" s="213" t="s">
        <v>546</v>
      </c>
      <c r="D142" s="213" t="s">
        <v>247</v>
      </c>
      <c r="E142" s="214" t="s">
        <v>2279</v>
      </c>
      <c r="F142" s="215" t="s">
        <v>2280</v>
      </c>
      <c r="G142" s="216" t="s">
        <v>258</v>
      </c>
      <c r="H142" s="217">
        <v>6</v>
      </c>
      <c r="I142" s="218"/>
      <c r="J142" s="219">
        <f>ROUND(I142*H142,2)</f>
        <v>0</v>
      </c>
      <c r="K142" s="215" t="s">
        <v>359</v>
      </c>
      <c r="L142" s="45"/>
      <c r="M142" s="220" t="s">
        <v>19</v>
      </c>
      <c r="N142" s="221" t="s">
        <v>44</v>
      </c>
      <c r="O142" s="85"/>
      <c r="P142" s="222">
        <f>O142*H142</f>
        <v>0</v>
      </c>
      <c r="Q142" s="222">
        <v>0</v>
      </c>
      <c r="R142" s="222">
        <f>Q142*H142</f>
        <v>0</v>
      </c>
      <c r="S142" s="222">
        <v>0</v>
      </c>
      <c r="T142" s="223">
        <f>S142*H142</f>
        <v>0</v>
      </c>
      <c r="U142" s="39"/>
      <c r="V142" s="39"/>
      <c r="W142" s="39"/>
      <c r="X142" s="39"/>
      <c r="Y142" s="39"/>
      <c r="Z142" s="39"/>
      <c r="AA142" s="39"/>
      <c r="AB142" s="39"/>
      <c r="AC142" s="39"/>
      <c r="AD142" s="39"/>
      <c r="AE142" s="39"/>
      <c r="AR142" s="224" t="s">
        <v>252</v>
      </c>
      <c r="AT142" s="224" t="s">
        <v>247</v>
      </c>
      <c r="AU142" s="224" t="s">
        <v>80</v>
      </c>
      <c r="AY142" s="18" t="s">
        <v>244</v>
      </c>
      <c r="BE142" s="225">
        <f>IF(N142="základní",J142,0)</f>
        <v>0</v>
      </c>
      <c r="BF142" s="225">
        <f>IF(N142="snížená",J142,0)</f>
        <v>0</v>
      </c>
      <c r="BG142" s="225">
        <f>IF(N142="zákl. přenesená",J142,0)</f>
        <v>0</v>
      </c>
      <c r="BH142" s="225">
        <f>IF(N142="sníž. přenesená",J142,0)</f>
        <v>0</v>
      </c>
      <c r="BI142" s="225">
        <f>IF(N142="nulová",J142,0)</f>
        <v>0</v>
      </c>
      <c r="BJ142" s="18" t="s">
        <v>80</v>
      </c>
      <c r="BK142" s="225">
        <f>ROUND(I142*H142,2)</f>
        <v>0</v>
      </c>
      <c r="BL142" s="18" t="s">
        <v>252</v>
      </c>
      <c r="BM142" s="224" t="s">
        <v>2281</v>
      </c>
    </row>
    <row r="143" s="2" customFormat="1" ht="16.5" customHeight="1">
      <c r="A143" s="39"/>
      <c r="B143" s="40"/>
      <c r="C143" s="213" t="s">
        <v>550</v>
      </c>
      <c r="D143" s="213" t="s">
        <v>247</v>
      </c>
      <c r="E143" s="214" t="s">
        <v>2282</v>
      </c>
      <c r="F143" s="215" t="s">
        <v>2283</v>
      </c>
      <c r="G143" s="216" t="s">
        <v>258</v>
      </c>
      <c r="H143" s="217">
        <v>20</v>
      </c>
      <c r="I143" s="218"/>
      <c r="J143" s="219">
        <f>ROUND(I143*H143,2)</f>
        <v>0</v>
      </c>
      <c r="K143" s="215" t="s">
        <v>359</v>
      </c>
      <c r="L143" s="45"/>
      <c r="M143" s="220" t="s">
        <v>19</v>
      </c>
      <c r="N143" s="221" t="s">
        <v>44</v>
      </c>
      <c r="O143" s="85"/>
      <c r="P143" s="222">
        <f>O143*H143</f>
        <v>0</v>
      </c>
      <c r="Q143" s="222">
        <v>0</v>
      </c>
      <c r="R143" s="222">
        <f>Q143*H143</f>
        <v>0</v>
      </c>
      <c r="S143" s="222">
        <v>0</v>
      </c>
      <c r="T143" s="223">
        <f>S143*H143</f>
        <v>0</v>
      </c>
      <c r="U143" s="39"/>
      <c r="V143" s="39"/>
      <c r="W143" s="39"/>
      <c r="X143" s="39"/>
      <c r="Y143" s="39"/>
      <c r="Z143" s="39"/>
      <c r="AA143" s="39"/>
      <c r="AB143" s="39"/>
      <c r="AC143" s="39"/>
      <c r="AD143" s="39"/>
      <c r="AE143" s="39"/>
      <c r="AR143" s="224" t="s">
        <v>252</v>
      </c>
      <c r="AT143" s="224" t="s">
        <v>247</v>
      </c>
      <c r="AU143" s="224" t="s">
        <v>80</v>
      </c>
      <c r="AY143" s="18" t="s">
        <v>244</v>
      </c>
      <c r="BE143" s="225">
        <f>IF(N143="základní",J143,0)</f>
        <v>0</v>
      </c>
      <c r="BF143" s="225">
        <f>IF(N143="snížená",J143,0)</f>
        <v>0</v>
      </c>
      <c r="BG143" s="225">
        <f>IF(N143="zákl. přenesená",J143,0)</f>
        <v>0</v>
      </c>
      <c r="BH143" s="225">
        <f>IF(N143="sníž. přenesená",J143,0)</f>
        <v>0</v>
      </c>
      <c r="BI143" s="225">
        <f>IF(N143="nulová",J143,0)</f>
        <v>0</v>
      </c>
      <c r="BJ143" s="18" t="s">
        <v>80</v>
      </c>
      <c r="BK143" s="225">
        <f>ROUND(I143*H143,2)</f>
        <v>0</v>
      </c>
      <c r="BL143" s="18" t="s">
        <v>252</v>
      </c>
      <c r="BM143" s="224" t="s">
        <v>2284</v>
      </c>
    </row>
    <row r="144" s="2" customFormat="1" ht="16.5" customHeight="1">
      <c r="A144" s="39"/>
      <c r="B144" s="40"/>
      <c r="C144" s="213" t="s">
        <v>554</v>
      </c>
      <c r="D144" s="213" t="s">
        <v>247</v>
      </c>
      <c r="E144" s="214" t="s">
        <v>2285</v>
      </c>
      <c r="F144" s="215" t="s">
        <v>2286</v>
      </c>
      <c r="G144" s="216" t="s">
        <v>258</v>
      </c>
      <c r="H144" s="217">
        <v>3</v>
      </c>
      <c r="I144" s="218"/>
      <c r="J144" s="219">
        <f>ROUND(I144*H144,2)</f>
        <v>0</v>
      </c>
      <c r="K144" s="215" t="s">
        <v>359</v>
      </c>
      <c r="L144" s="45"/>
      <c r="M144" s="220" t="s">
        <v>19</v>
      </c>
      <c r="N144" s="221" t="s">
        <v>44</v>
      </c>
      <c r="O144" s="85"/>
      <c r="P144" s="222">
        <f>O144*H144</f>
        <v>0</v>
      </c>
      <c r="Q144" s="222">
        <v>0</v>
      </c>
      <c r="R144" s="222">
        <f>Q144*H144</f>
        <v>0</v>
      </c>
      <c r="S144" s="222">
        <v>0</v>
      </c>
      <c r="T144" s="223">
        <f>S144*H144</f>
        <v>0</v>
      </c>
      <c r="U144" s="39"/>
      <c r="V144" s="39"/>
      <c r="W144" s="39"/>
      <c r="X144" s="39"/>
      <c r="Y144" s="39"/>
      <c r="Z144" s="39"/>
      <c r="AA144" s="39"/>
      <c r="AB144" s="39"/>
      <c r="AC144" s="39"/>
      <c r="AD144" s="39"/>
      <c r="AE144" s="39"/>
      <c r="AR144" s="224" t="s">
        <v>264</v>
      </c>
      <c r="AT144" s="224" t="s">
        <v>247</v>
      </c>
      <c r="AU144" s="224" t="s">
        <v>80</v>
      </c>
      <c r="AY144" s="18" t="s">
        <v>244</v>
      </c>
      <c r="BE144" s="225">
        <f>IF(N144="základní",J144,0)</f>
        <v>0</v>
      </c>
      <c r="BF144" s="225">
        <f>IF(N144="snížená",J144,0)</f>
        <v>0</v>
      </c>
      <c r="BG144" s="225">
        <f>IF(N144="zákl. přenesená",J144,0)</f>
        <v>0</v>
      </c>
      <c r="BH144" s="225">
        <f>IF(N144="sníž. přenesená",J144,0)</f>
        <v>0</v>
      </c>
      <c r="BI144" s="225">
        <f>IF(N144="nulová",J144,0)</f>
        <v>0</v>
      </c>
      <c r="BJ144" s="18" t="s">
        <v>80</v>
      </c>
      <c r="BK144" s="225">
        <f>ROUND(I144*H144,2)</f>
        <v>0</v>
      </c>
      <c r="BL144" s="18" t="s">
        <v>264</v>
      </c>
      <c r="BM144" s="224" t="s">
        <v>2287</v>
      </c>
    </row>
    <row r="145" s="2" customFormat="1" ht="16.5" customHeight="1">
      <c r="A145" s="39"/>
      <c r="B145" s="40"/>
      <c r="C145" s="213" t="s">
        <v>560</v>
      </c>
      <c r="D145" s="213" t="s">
        <v>247</v>
      </c>
      <c r="E145" s="214" t="s">
        <v>2288</v>
      </c>
      <c r="F145" s="215" t="s">
        <v>2289</v>
      </c>
      <c r="G145" s="216" t="s">
        <v>258</v>
      </c>
      <c r="H145" s="217">
        <v>20</v>
      </c>
      <c r="I145" s="218"/>
      <c r="J145" s="219">
        <f>ROUND(I145*H145,2)</f>
        <v>0</v>
      </c>
      <c r="K145" s="215" t="s">
        <v>359</v>
      </c>
      <c r="L145" s="45"/>
      <c r="M145" s="220" t="s">
        <v>19</v>
      </c>
      <c r="N145" s="221" t="s">
        <v>44</v>
      </c>
      <c r="O145" s="85"/>
      <c r="P145" s="222">
        <f>O145*H145</f>
        <v>0</v>
      </c>
      <c r="Q145" s="222">
        <v>0</v>
      </c>
      <c r="R145" s="222">
        <f>Q145*H145</f>
        <v>0</v>
      </c>
      <c r="S145" s="222">
        <v>0</v>
      </c>
      <c r="T145" s="223">
        <f>S145*H145</f>
        <v>0</v>
      </c>
      <c r="U145" s="39"/>
      <c r="V145" s="39"/>
      <c r="W145" s="39"/>
      <c r="X145" s="39"/>
      <c r="Y145" s="39"/>
      <c r="Z145" s="39"/>
      <c r="AA145" s="39"/>
      <c r="AB145" s="39"/>
      <c r="AC145" s="39"/>
      <c r="AD145" s="39"/>
      <c r="AE145" s="39"/>
      <c r="AR145" s="224" t="s">
        <v>252</v>
      </c>
      <c r="AT145" s="224" t="s">
        <v>247</v>
      </c>
      <c r="AU145" s="224" t="s">
        <v>80</v>
      </c>
      <c r="AY145" s="18" t="s">
        <v>244</v>
      </c>
      <c r="BE145" s="225">
        <f>IF(N145="základní",J145,0)</f>
        <v>0</v>
      </c>
      <c r="BF145" s="225">
        <f>IF(N145="snížená",J145,0)</f>
        <v>0</v>
      </c>
      <c r="BG145" s="225">
        <f>IF(N145="zákl. přenesená",J145,0)</f>
        <v>0</v>
      </c>
      <c r="BH145" s="225">
        <f>IF(N145="sníž. přenesená",J145,0)</f>
        <v>0</v>
      </c>
      <c r="BI145" s="225">
        <f>IF(N145="nulová",J145,0)</f>
        <v>0</v>
      </c>
      <c r="BJ145" s="18" t="s">
        <v>80</v>
      </c>
      <c r="BK145" s="225">
        <f>ROUND(I145*H145,2)</f>
        <v>0</v>
      </c>
      <c r="BL145" s="18" t="s">
        <v>252</v>
      </c>
      <c r="BM145" s="224" t="s">
        <v>2290</v>
      </c>
    </row>
    <row r="146" s="2" customFormat="1" ht="16.5" customHeight="1">
      <c r="A146" s="39"/>
      <c r="B146" s="40"/>
      <c r="C146" s="213" t="s">
        <v>564</v>
      </c>
      <c r="D146" s="213" t="s">
        <v>247</v>
      </c>
      <c r="E146" s="214" t="s">
        <v>2291</v>
      </c>
      <c r="F146" s="215" t="s">
        <v>2292</v>
      </c>
      <c r="G146" s="216" t="s">
        <v>258</v>
      </c>
      <c r="H146" s="217">
        <v>18</v>
      </c>
      <c r="I146" s="218"/>
      <c r="J146" s="219">
        <f>ROUND(I146*H146,2)</f>
        <v>0</v>
      </c>
      <c r="K146" s="215" t="s">
        <v>359</v>
      </c>
      <c r="L146" s="45"/>
      <c r="M146" s="220" t="s">
        <v>19</v>
      </c>
      <c r="N146" s="221" t="s">
        <v>44</v>
      </c>
      <c r="O146" s="85"/>
      <c r="P146" s="222">
        <f>O146*H146</f>
        <v>0</v>
      </c>
      <c r="Q146" s="222">
        <v>0</v>
      </c>
      <c r="R146" s="222">
        <f>Q146*H146</f>
        <v>0</v>
      </c>
      <c r="S146" s="222">
        <v>0</v>
      </c>
      <c r="T146" s="223">
        <f>S146*H146</f>
        <v>0</v>
      </c>
      <c r="U146" s="39"/>
      <c r="V146" s="39"/>
      <c r="W146" s="39"/>
      <c r="X146" s="39"/>
      <c r="Y146" s="39"/>
      <c r="Z146" s="39"/>
      <c r="AA146" s="39"/>
      <c r="AB146" s="39"/>
      <c r="AC146" s="39"/>
      <c r="AD146" s="39"/>
      <c r="AE146" s="39"/>
      <c r="AR146" s="224" t="s">
        <v>252</v>
      </c>
      <c r="AT146" s="224" t="s">
        <v>247</v>
      </c>
      <c r="AU146" s="224" t="s">
        <v>80</v>
      </c>
      <c r="AY146" s="18" t="s">
        <v>244</v>
      </c>
      <c r="BE146" s="225">
        <f>IF(N146="základní",J146,0)</f>
        <v>0</v>
      </c>
      <c r="BF146" s="225">
        <f>IF(N146="snížená",J146,0)</f>
        <v>0</v>
      </c>
      <c r="BG146" s="225">
        <f>IF(N146="zákl. přenesená",J146,0)</f>
        <v>0</v>
      </c>
      <c r="BH146" s="225">
        <f>IF(N146="sníž. přenesená",J146,0)</f>
        <v>0</v>
      </c>
      <c r="BI146" s="225">
        <f>IF(N146="nulová",J146,0)</f>
        <v>0</v>
      </c>
      <c r="BJ146" s="18" t="s">
        <v>80</v>
      </c>
      <c r="BK146" s="225">
        <f>ROUND(I146*H146,2)</f>
        <v>0</v>
      </c>
      <c r="BL146" s="18" t="s">
        <v>252</v>
      </c>
      <c r="BM146" s="224" t="s">
        <v>2293</v>
      </c>
    </row>
    <row r="147" s="2" customFormat="1" ht="16.5" customHeight="1">
      <c r="A147" s="39"/>
      <c r="B147" s="40"/>
      <c r="C147" s="213" t="s">
        <v>568</v>
      </c>
      <c r="D147" s="213" t="s">
        <v>247</v>
      </c>
      <c r="E147" s="214" t="s">
        <v>2294</v>
      </c>
      <c r="F147" s="215" t="s">
        <v>2295</v>
      </c>
      <c r="G147" s="216" t="s">
        <v>258</v>
      </c>
      <c r="H147" s="217">
        <v>20</v>
      </c>
      <c r="I147" s="218"/>
      <c r="J147" s="219">
        <f>ROUND(I147*H147,2)</f>
        <v>0</v>
      </c>
      <c r="K147" s="215" t="s">
        <v>359</v>
      </c>
      <c r="L147" s="45"/>
      <c r="M147" s="220" t="s">
        <v>19</v>
      </c>
      <c r="N147" s="221" t="s">
        <v>44</v>
      </c>
      <c r="O147" s="85"/>
      <c r="P147" s="222">
        <f>O147*H147</f>
        <v>0</v>
      </c>
      <c r="Q147" s="222">
        <v>0</v>
      </c>
      <c r="R147" s="222">
        <f>Q147*H147</f>
        <v>0</v>
      </c>
      <c r="S147" s="222">
        <v>0</v>
      </c>
      <c r="T147" s="223">
        <f>S147*H147</f>
        <v>0</v>
      </c>
      <c r="U147" s="39"/>
      <c r="V147" s="39"/>
      <c r="W147" s="39"/>
      <c r="X147" s="39"/>
      <c r="Y147" s="39"/>
      <c r="Z147" s="39"/>
      <c r="AA147" s="39"/>
      <c r="AB147" s="39"/>
      <c r="AC147" s="39"/>
      <c r="AD147" s="39"/>
      <c r="AE147" s="39"/>
      <c r="AR147" s="224" t="s">
        <v>252</v>
      </c>
      <c r="AT147" s="224" t="s">
        <v>247</v>
      </c>
      <c r="AU147" s="224" t="s">
        <v>80</v>
      </c>
      <c r="AY147" s="18" t="s">
        <v>244</v>
      </c>
      <c r="BE147" s="225">
        <f>IF(N147="základní",J147,0)</f>
        <v>0</v>
      </c>
      <c r="BF147" s="225">
        <f>IF(N147="snížená",J147,0)</f>
        <v>0</v>
      </c>
      <c r="BG147" s="225">
        <f>IF(N147="zákl. přenesená",J147,0)</f>
        <v>0</v>
      </c>
      <c r="BH147" s="225">
        <f>IF(N147="sníž. přenesená",J147,0)</f>
        <v>0</v>
      </c>
      <c r="BI147" s="225">
        <f>IF(N147="nulová",J147,0)</f>
        <v>0</v>
      </c>
      <c r="BJ147" s="18" t="s">
        <v>80</v>
      </c>
      <c r="BK147" s="225">
        <f>ROUND(I147*H147,2)</f>
        <v>0</v>
      </c>
      <c r="BL147" s="18" t="s">
        <v>252</v>
      </c>
      <c r="BM147" s="224" t="s">
        <v>2296</v>
      </c>
    </row>
    <row r="148" s="2" customFormat="1" ht="16.5" customHeight="1">
      <c r="A148" s="39"/>
      <c r="B148" s="40"/>
      <c r="C148" s="213" t="s">
        <v>574</v>
      </c>
      <c r="D148" s="213" t="s">
        <v>247</v>
      </c>
      <c r="E148" s="214" t="s">
        <v>2297</v>
      </c>
      <c r="F148" s="215" t="s">
        <v>2298</v>
      </c>
      <c r="G148" s="216" t="s">
        <v>258</v>
      </c>
      <c r="H148" s="217">
        <v>3146</v>
      </c>
      <c r="I148" s="218"/>
      <c r="J148" s="219">
        <f>ROUND(I148*H148,2)</f>
        <v>0</v>
      </c>
      <c r="K148" s="215" t="s">
        <v>359</v>
      </c>
      <c r="L148" s="45"/>
      <c r="M148" s="220" t="s">
        <v>19</v>
      </c>
      <c r="N148" s="221" t="s">
        <v>44</v>
      </c>
      <c r="O148" s="85"/>
      <c r="P148" s="222">
        <f>O148*H148</f>
        <v>0</v>
      </c>
      <c r="Q148" s="222">
        <v>0</v>
      </c>
      <c r="R148" s="222">
        <f>Q148*H148</f>
        <v>0</v>
      </c>
      <c r="S148" s="222">
        <v>0</v>
      </c>
      <c r="T148" s="223">
        <f>S148*H148</f>
        <v>0</v>
      </c>
      <c r="U148" s="39"/>
      <c r="V148" s="39"/>
      <c r="W148" s="39"/>
      <c r="X148" s="39"/>
      <c r="Y148" s="39"/>
      <c r="Z148" s="39"/>
      <c r="AA148" s="39"/>
      <c r="AB148" s="39"/>
      <c r="AC148" s="39"/>
      <c r="AD148" s="39"/>
      <c r="AE148" s="39"/>
      <c r="AR148" s="224" t="s">
        <v>264</v>
      </c>
      <c r="AT148" s="224" t="s">
        <v>247</v>
      </c>
      <c r="AU148" s="224" t="s">
        <v>80</v>
      </c>
      <c r="AY148" s="18" t="s">
        <v>244</v>
      </c>
      <c r="BE148" s="225">
        <f>IF(N148="základní",J148,0)</f>
        <v>0</v>
      </c>
      <c r="BF148" s="225">
        <f>IF(N148="snížená",J148,0)</f>
        <v>0</v>
      </c>
      <c r="BG148" s="225">
        <f>IF(N148="zákl. přenesená",J148,0)</f>
        <v>0</v>
      </c>
      <c r="BH148" s="225">
        <f>IF(N148="sníž. přenesená",J148,0)</f>
        <v>0</v>
      </c>
      <c r="BI148" s="225">
        <f>IF(N148="nulová",J148,0)</f>
        <v>0</v>
      </c>
      <c r="BJ148" s="18" t="s">
        <v>80</v>
      </c>
      <c r="BK148" s="225">
        <f>ROUND(I148*H148,2)</f>
        <v>0</v>
      </c>
      <c r="BL148" s="18" t="s">
        <v>264</v>
      </c>
      <c r="BM148" s="224" t="s">
        <v>2299</v>
      </c>
    </row>
    <row r="149" s="2" customFormat="1" ht="16.5" customHeight="1">
      <c r="A149" s="39"/>
      <c r="B149" s="40"/>
      <c r="C149" s="213" t="s">
        <v>578</v>
      </c>
      <c r="D149" s="213" t="s">
        <v>247</v>
      </c>
      <c r="E149" s="214" t="s">
        <v>2300</v>
      </c>
      <c r="F149" s="215" t="s">
        <v>2301</v>
      </c>
      <c r="G149" s="216" t="s">
        <v>258</v>
      </c>
      <c r="H149" s="217">
        <v>4</v>
      </c>
      <c r="I149" s="218"/>
      <c r="J149" s="219">
        <f>ROUND(I149*H149,2)</f>
        <v>0</v>
      </c>
      <c r="K149" s="215" t="s">
        <v>359</v>
      </c>
      <c r="L149" s="45"/>
      <c r="M149" s="220" t="s">
        <v>19</v>
      </c>
      <c r="N149" s="221" t="s">
        <v>44</v>
      </c>
      <c r="O149" s="85"/>
      <c r="P149" s="222">
        <f>O149*H149</f>
        <v>0</v>
      </c>
      <c r="Q149" s="222">
        <v>0</v>
      </c>
      <c r="R149" s="222">
        <f>Q149*H149</f>
        <v>0</v>
      </c>
      <c r="S149" s="222">
        <v>0</v>
      </c>
      <c r="T149" s="223">
        <f>S149*H149</f>
        <v>0</v>
      </c>
      <c r="U149" s="39"/>
      <c r="V149" s="39"/>
      <c r="W149" s="39"/>
      <c r="X149" s="39"/>
      <c r="Y149" s="39"/>
      <c r="Z149" s="39"/>
      <c r="AA149" s="39"/>
      <c r="AB149" s="39"/>
      <c r="AC149" s="39"/>
      <c r="AD149" s="39"/>
      <c r="AE149" s="39"/>
      <c r="AR149" s="224" t="s">
        <v>264</v>
      </c>
      <c r="AT149" s="224" t="s">
        <v>247</v>
      </c>
      <c r="AU149" s="224" t="s">
        <v>80</v>
      </c>
      <c r="AY149" s="18" t="s">
        <v>244</v>
      </c>
      <c r="BE149" s="225">
        <f>IF(N149="základní",J149,0)</f>
        <v>0</v>
      </c>
      <c r="BF149" s="225">
        <f>IF(N149="snížená",J149,0)</f>
        <v>0</v>
      </c>
      <c r="BG149" s="225">
        <f>IF(N149="zákl. přenesená",J149,0)</f>
        <v>0</v>
      </c>
      <c r="BH149" s="225">
        <f>IF(N149="sníž. přenesená",J149,0)</f>
        <v>0</v>
      </c>
      <c r="BI149" s="225">
        <f>IF(N149="nulová",J149,0)</f>
        <v>0</v>
      </c>
      <c r="BJ149" s="18" t="s">
        <v>80</v>
      </c>
      <c r="BK149" s="225">
        <f>ROUND(I149*H149,2)</f>
        <v>0</v>
      </c>
      <c r="BL149" s="18" t="s">
        <v>264</v>
      </c>
      <c r="BM149" s="224" t="s">
        <v>2302</v>
      </c>
    </row>
    <row r="150" s="2" customFormat="1" ht="24.15" customHeight="1">
      <c r="A150" s="39"/>
      <c r="B150" s="40"/>
      <c r="C150" s="231" t="s">
        <v>582</v>
      </c>
      <c r="D150" s="231" t="s">
        <v>241</v>
      </c>
      <c r="E150" s="232" t="s">
        <v>2303</v>
      </c>
      <c r="F150" s="233" t="s">
        <v>2304</v>
      </c>
      <c r="G150" s="234" t="s">
        <v>258</v>
      </c>
      <c r="H150" s="235">
        <v>4</v>
      </c>
      <c r="I150" s="236"/>
      <c r="J150" s="237">
        <f>ROUND(I150*H150,2)</f>
        <v>0</v>
      </c>
      <c r="K150" s="233" t="s">
        <v>359</v>
      </c>
      <c r="L150" s="238"/>
      <c r="M150" s="239" t="s">
        <v>19</v>
      </c>
      <c r="N150" s="240" t="s">
        <v>44</v>
      </c>
      <c r="O150" s="85"/>
      <c r="P150" s="222">
        <f>O150*H150</f>
        <v>0</v>
      </c>
      <c r="Q150" s="222">
        <v>0</v>
      </c>
      <c r="R150" s="222">
        <f>Q150*H150</f>
        <v>0</v>
      </c>
      <c r="S150" s="222">
        <v>0</v>
      </c>
      <c r="T150" s="223">
        <f>S150*H150</f>
        <v>0</v>
      </c>
      <c r="U150" s="39"/>
      <c r="V150" s="39"/>
      <c r="W150" s="39"/>
      <c r="X150" s="39"/>
      <c r="Y150" s="39"/>
      <c r="Z150" s="39"/>
      <c r="AA150" s="39"/>
      <c r="AB150" s="39"/>
      <c r="AC150" s="39"/>
      <c r="AD150" s="39"/>
      <c r="AE150" s="39"/>
      <c r="AR150" s="224" t="s">
        <v>364</v>
      </c>
      <c r="AT150" s="224" t="s">
        <v>241</v>
      </c>
      <c r="AU150" s="224" t="s">
        <v>80</v>
      </c>
      <c r="AY150" s="18" t="s">
        <v>244</v>
      </c>
      <c r="BE150" s="225">
        <f>IF(N150="základní",J150,0)</f>
        <v>0</v>
      </c>
      <c r="BF150" s="225">
        <f>IF(N150="snížená",J150,0)</f>
        <v>0</v>
      </c>
      <c r="BG150" s="225">
        <f>IF(N150="zákl. přenesená",J150,0)</f>
        <v>0</v>
      </c>
      <c r="BH150" s="225">
        <f>IF(N150="sníž. přenesená",J150,0)</f>
        <v>0</v>
      </c>
      <c r="BI150" s="225">
        <f>IF(N150="nulová",J150,0)</f>
        <v>0</v>
      </c>
      <c r="BJ150" s="18" t="s">
        <v>80</v>
      </c>
      <c r="BK150" s="225">
        <f>ROUND(I150*H150,2)</f>
        <v>0</v>
      </c>
      <c r="BL150" s="18" t="s">
        <v>279</v>
      </c>
      <c r="BM150" s="224" t="s">
        <v>2305</v>
      </c>
    </row>
    <row r="151" s="2" customFormat="1" ht="16.5" customHeight="1">
      <c r="A151" s="39"/>
      <c r="B151" s="40"/>
      <c r="C151" s="213" t="s">
        <v>586</v>
      </c>
      <c r="D151" s="213" t="s">
        <v>247</v>
      </c>
      <c r="E151" s="214" t="s">
        <v>2306</v>
      </c>
      <c r="F151" s="215" t="s">
        <v>2307</v>
      </c>
      <c r="G151" s="216" t="s">
        <v>250</v>
      </c>
      <c r="H151" s="217">
        <v>10</v>
      </c>
      <c r="I151" s="218"/>
      <c r="J151" s="219">
        <f>ROUND(I151*H151,2)</f>
        <v>0</v>
      </c>
      <c r="K151" s="215" t="s">
        <v>359</v>
      </c>
      <c r="L151" s="45"/>
      <c r="M151" s="220" t="s">
        <v>19</v>
      </c>
      <c r="N151" s="221" t="s">
        <v>44</v>
      </c>
      <c r="O151" s="85"/>
      <c r="P151" s="222">
        <f>O151*H151</f>
        <v>0</v>
      </c>
      <c r="Q151" s="222">
        <v>0</v>
      </c>
      <c r="R151" s="222">
        <f>Q151*H151</f>
        <v>0</v>
      </c>
      <c r="S151" s="222">
        <v>0</v>
      </c>
      <c r="T151" s="223">
        <f>S151*H151</f>
        <v>0</v>
      </c>
      <c r="U151" s="39"/>
      <c r="V151" s="39"/>
      <c r="W151" s="39"/>
      <c r="X151" s="39"/>
      <c r="Y151" s="39"/>
      <c r="Z151" s="39"/>
      <c r="AA151" s="39"/>
      <c r="AB151" s="39"/>
      <c r="AC151" s="39"/>
      <c r="AD151" s="39"/>
      <c r="AE151" s="39"/>
      <c r="AR151" s="224" t="s">
        <v>252</v>
      </c>
      <c r="AT151" s="224" t="s">
        <v>247</v>
      </c>
      <c r="AU151" s="224" t="s">
        <v>80</v>
      </c>
      <c r="AY151" s="18" t="s">
        <v>244</v>
      </c>
      <c r="BE151" s="225">
        <f>IF(N151="základní",J151,0)</f>
        <v>0</v>
      </c>
      <c r="BF151" s="225">
        <f>IF(N151="snížená",J151,0)</f>
        <v>0</v>
      </c>
      <c r="BG151" s="225">
        <f>IF(N151="zákl. přenesená",J151,0)</f>
        <v>0</v>
      </c>
      <c r="BH151" s="225">
        <f>IF(N151="sníž. přenesená",J151,0)</f>
        <v>0</v>
      </c>
      <c r="BI151" s="225">
        <f>IF(N151="nulová",J151,0)</f>
        <v>0</v>
      </c>
      <c r="BJ151" s="18" t="s">
        <v>80</v>
      </c>
      <c r="BK151" s="225">
        <f>ROUND(I151*H151,2)</f>
        <v>0</v>
      </c>
      <c r="BL151" s="18" t="s">
        <v>252</v>
      </c>
      <c r="BM151" s="224" t="s">
        <v>2308</v>
      </c>
    </row>
    <row r="152" s="2" customFormat="1" ht="16.5" customHeight="1">
      <c r="A152" s="39"/>
      <c r="B152" s="40"/>
      <c r="C152" s="213" t="s">
        <v>590</v>
      </c>
      <c r="D152" s="213" t="s">
        <v>247</v>
      </c>
      <c r="E152" s="214" t="s">
        <v>2309</v>
      </c>
      <c r="F152" s="215" t="s">
        <v>2310</v>
      </c>
      <c r="G152" s="216" t="s">
        <v>258</v>
      </c>
      <c r="H152" s="217">
        <v>1</v>
      </c>
      <c r="I152" s="218"/>
      <c r="J152" s="219">
        <f>ROUND(I152*H152,2)</f>
        <v>0</v>
      </c>
      <c r="K152" s="215" t="s">
        <v>359</v>
      </c>
      <c r="L152" s="45"/>
      <c r="M152" s="220" t="s">
        <v>19</v>
      </c>
      <c r="N152" s="221" t="s">
        <v>44</v>
      </c>
      <c r="O152" s="85"/>
      <c r="P152" s="222">
        <f>O152*H152</f>
        <v>0</v>
      </c>
      <c r="Q152" s="222">
        <v>0</v>
      </c>
      <c r="R152" s="222">
        <f>Q152*H152</f>
        <v>0</v>
      </c>
      <c r="S152" s="222">
        <v>0</v>
      </c>
      <c r="T152" s="223">
        <f>S152*H152</f>
        <v>0</v>
      </c>
      <c r="U152" s="39"/>
      <c r="V152" s="39"/>
      <c r="W152" s="39"/>
      <c r="X152" s="39"/>
      <c r="Y152" s="39"/>
      <c r="Z152" s="39"/>
      <c r="AA152" s="39"/>
      <c r="AB152" s="39"/>
      <c r="AC152" s="39"/>
      <c r="AD152" s="39"/>
      <c r="AE152" s="39"/>
      <c r="AR152" s="224" t="s">
        <v>391</v>
      </c>
      <c r="AT152" s="224" t="s">
        <v>247</v>
      </c>
      <c r="AU152" s="224" t="s">
        <v>80</v>
      </c>
      <c r="AY152" s="18" t="s">
        <v>244</v>
      </c>
      <c r="BE152" s="225">
        <f>IF(N152="základní",J152,0)</f>
        <v>0</v>
      </c>
      <c r="BF152" s="225">
        <f>IF(N152="snížená",J152,0)</f>
        <v>0</v>
      </c>
      <c r="BG152" s="225">
        <f>IF(N152="zákl. přenesená",J152,0)</f>
        <v>0</v>
      </c>
      <c r="BH152" s="225">
        <f>IF(N152="sníž. přenesená",J152,0)</f>
        <v>0</v>
      </c>
      <c r="BI152" s="225">
        <f>IF(N152="nulová",J152,0)</f>
        <v>0</v>
      </c>
      <c r="BJ152" s="18" t="s">
        <v>80</v>
      </c>
      <c r="BK152" s="225">
        <f>ROUND(I152*H152,2)</f>
        <v>0</v>
      </c>
      <c r="BL152" s="18" t="s">
        <v>391</v>
      </c>
      <c r="BM152" s="224" t="s">
        <v>2311</v>
      </c>
    </row>
    <row r="153" s="2" customFormat="1" ht="21.75" customHeight="1">
      <c r="A153" s="39"/>
      <c r="B153" s="40"/>
      <c r="C153" s="213" t="s">
        <v>594</v>
      </c>
      <c r="D153" s="213" t="s">
        <v>247</v>
      </c>
      <c r="E153" s="214" t="s">
        <v>2312</v>
      </c>
      <c r="F153" s="215" t="s">
        <v>2313</v>
      </c>
      <c r="G153" s="216" t="s">
        <v>258</v>
      </c>
      <c r="H153" s="217">
        <v>1</v>
      </c>
      <c r="I153" s="218"/>
      <c r="J153" s="219">
        <f>ROUND(I153*H153,2)</f>
        <v>0</v>
      </c>
      <c r="K153" s="215" t="s">
        <v>359</v>
      </c>
      <c r="L153" s="45"/>
      <c r="M153" s="220" t="s">
        <v>19</v>
      </c>
      <c r="N153" s="221" t="s">
        <v>44</v>
      </c>
      <c r="O153" s="85"/>
      <c r="P153" s="222">
        <f>O153*H153</f>
        <v>0</v>
      </c>
      <c r="Q153" s="222">
        <v>0</v>
      </c>
      <c r="R153" s="222">
        <f>Q153*H153</f>
        <v>0</v>
      </c>
      <c r="S153" s="222">
        <v>0</v>
      </c>
      <c r="T153" s="223">
        <f>S153*H153</f>
        <v>0</v>
      </c>
      <c r="U153" s="39"/>
      <c r="V153" s="39"/>
      <c r="W153" s="39"/>
      <c r="X153" s="39"/>
      <c r="Y153" s="39"/>
      <c r="Z153" s="39"/>
      <c r="AA153" s="39"/>
      <c r="AB153" s="39"/>
      <c r="AC153" s="39"/>
      <c r="AD153" s="39"/>
      <c r="AE153" s="39"/>
      <c r="AR153" s="224" t="s">
        <v>391</v>
      </c>
      <c r="AT153" s="224" t="s">
        <v>247</v>
      </c>
      <c r="AU153" s="224" t="s">
        <v>80</v>
      </c>
      <c r="AY153" s="18" t="s">
        <v>244</v>
      </c>
      <c r="BE153" s="225">
        <f>IF(N153="základní",J153,0)</f>
        <v>0</v>
      </c>
      <c r="BF153" s="225">
        <f>IF(N153="snížená",J153,0)</f>
        <v>0</v>
      </c>
      <c r="BG153" s="225">
        <f>IF(N153="zákl. přenesená",J153,0)</f>
        <v>0</v>
      </c>
      <c r="BH153" s="225">
        <f>IF(N153="sníž. přenesená",J153,0)</f>
        <v>0</v>
      </c>
      <c r="BI153" s="225">
        <f>IF(N153="nulová",J153,0)</f>
        <v>0</v>
      </c>
      <c r="BJ153" s="18" t="s">
        <v>80</v>
      </c>
      <c r="BK153" s="225">
        <f>ROUND(I153*H153,2)</f>
        <v>0</v>
      </c>
      <c r="BL153" s="18" t="s">
        <v>391</v>
      </c>
      <c r="BM153" s="224" t="s">
        <v>2314</v>
      </c>
    </row>
    <row r="154" s="2" customFormat="1" ht="16.5" customHeight="1">
      <c r="A154" s="39"/>
      <c r="B154" s="40"/>
      <c r="C154" s="213" t="s">
        <v>598</v>
      </c>
      <c r="D154" s="213" t="s">
        <v>247</v>
      </c>
      <c r="E154" s="214" t="s">
        <v>2315</v>
      </c>
      <c r="F154" s="215" t="s">
        <v>2316</v>
      </c>
      <c r="G154" s="216" t="s">
        <v>2317</v>
      </c>
      <c r="H154" s="217">
        <v>1</v>
      </c>
      <c r="I154" s="218"/>
      <c r="J154" s="219">
        <f>ROUND(I154*H154,2)</f>
        <v>0</v>
      </c>
      <c r="K154" s="215" t="s">
        <v>359</v>
      </c>
      <c r="L154" s="45"/>
      <c r="M154" s="220" t="s">
        <v>19</v>
      </c>
      <c r="N154" s="221" t="s">
        <v>44</v>
      </c>
      <c r="O154" s="85"/>
      <c r="P154" s="222">
        <f>O154*H154</f>
        <v>0</v>
      </c>
      <c r="Q154" s="222">
        <v>0</v>
      </c>
      <c r="R154" s="222">
        <f>Q154*H154</f>
        <v>0</v>
      </c>
      <c r="S154" s="222">
        <v>0</v>
      </c>
      <c r="T154" s="223">
        <f>S154*H154</f>
        <v>0</v>
      </c>
      <c r="U154" s="39"/>
      <c r="V154" s="39"/>
      <c r="W154" s="39"/>
      <c r="X154" s="39"/>
      <c r="Y154" s="39"/>
      <c r="Z154" s="39"/>
      <c r="AA154" s="39"/>
      <c r="AB154" s="39"/>
      <c r="AC154" s="39"/>
      <c r="AD154" s="39"/>
      <c r="AE154" s="39"/>
      <c r="AR154" s="224" t="s">
        <v>391</v>
      </c>
      <c r="AT154" s="224" t="s">
        <v>247</v>
      </c>
      <c r="AU154" s="224" t="s">
        <v>80</v>
      </c>
      <c r="AY154" s="18" t="s">
        <v>244</v>
      </c>
      <c r="BE154" s="225">
        <f>IF(N154="základní",J154,0)</f>
        <v>0</v>
      </c>
      <c r="BF154" s="225">
        <f>IF(N154="snížená",J154,0)</f>
        <v>0</v>
      </c>
      <c r="BG154" s="225">
        <f>IF(N154="zákl. přenesená",J154,0)</f>
        <v>0</v>
      </c>
      <c r="BH154" s="225">
        <f>IF(N154="sníž. přenesená",J154,0)</f>
        <v>0</v>
      </c>
      <c r="BI154" s="225">
        <f>IF(N154="nulová",J154,0)</f>
        <v>0</v>
      </c>
      <c r="BJ154" s="18" t="s">
        <v>80</v>
      </c>
      <c r="BK154" s="225">
        <f>ROUND(I154*H154,2)</f>
        <v>0</v>
      </c>
      <c r="BL154" s="18" t="s">
        <v>391</v>
      </c>
      <c r="BM154" s="224" t="s">
        <v>2318</v>
      </c>
    </row>
    <row r="155" s="2" customFormat="1" ht="24.15" customHeight="1">
      <c r="A155" s="39"/>
      <c r="B155" s="40"/>
      <c r="C155" s="213" t="s">
        <v>602</v>
      </c>
      <c r="D155" s="213" t="s">
        <v>247</v>
      </c>
      <c r="E155" s="214" t="s">
        <v>2319</v>
      </c>
      <c r="F155" s="215" t="s">
        <v>2320</v>
      </c>
      <c r="G155" s="216" t="s">
        <v>258</v>
      </c>
      <c r="H155" s="217">
        <v>4</v>
      </c>
      <c r="I155" s="218"/>
      <c r="J155" s="219">
        <f>ROUND(I155*H155,2)</f>
        <v>0</v>
      </c>
      <c r="K155" s="215" t="s">
        <v>359</v>
      </c>
      <c r="L155" s="45"/>
      <c r="M155" s="220" t="s">
        <v>19</v>
      </c>
      <c r="N155" s="221" t="s">
        <v>44</v>
      </c>
      <c r="O155" s="85"/>
      <c r="P155" s="222">
        <f>O155*H155</f>
        <v>0</v>
      </c>
      <c r="Q155" s="222">
        <v>0</v>
      </c>
      <c r="R155" s="222">
        <f>Q155*H155</f>
        <v>0</v>
      </c>
      <c r="S155" s="222">
        <v>0</v>
      </c>
      <c r="T155" s="223">
        <f>S155*H155</f>
        <v>0</v>
      </c>
      <c r="U155" s="39"/>
      <c r="V155" s="39"/>
      <c r="W155" s="39"/>
      <c r="X155" s="39"/>
      <c r="Y155" s="39"/>
      <c r="Z155" s="39"/>
      <c r="AA155" s="39"/>
      <c r="AB155" s="39"/>
      <c r="AC155" s="39"/>
      <c r="AD155" s="39"/>
      <c r="AE155" s="39"/>
      <c r="AR155" s="224" t="s">
        <v>391</v>
      </c>
      <c r="AT155" s="224" t="s">
        <v>247</v>
      </c>
      <c r="AU155" s="224" t="s">
        <v>80</v>
      </c>
      <c r="AY155" s="18" t="s">
        <v>244</v>
      </c>
      <c r="BE155" s="225">
        <f>IF(N155="základní",J155,0)</f>
        <v>0</v>
      </c>
      <c r="BF155" s="225">
        <f>IF(N155="snížená",J155,0)</f>
        <v>0</v>
      </c>
      <c r="BG155" s="225">
        <f>IF(N155="zákl. přenesená",J155,0)</f>
        <v>0</v>
      </c>
      <c r="BH155" s="225">
        <f>IF(N155="sníž. přenesená",J155,0)</f>
        <v>0</v>
      </c>
      <c r="BI155" s="225">
        <f>IF(N155="nulová",J155,0)</f>
        <v>0</v>
      </c>
      <c r="BJ155" s="18" t="s">
        <v>80</v>
      </c>
      <c r="BK155" s="225">
        <f>ROUND(I155*H155,2)</f>
        <v>0</v>
      </c>
      <c r="BL155" s="18" t="s">
        <v>391</v>
      </c>
      <c r="BM155" s="224" t="s">
        <v>2321</v>
      </c>
    </row>
    <row r="156" s="2" customFormat="1" ht="24.15" customHeight="1">
      <c r="A156" s="39"/>
      <c r="B156" s="40"/>
      <c r="C156" s="213" t="s">
        <v>608</v>
      </c>
      <c r="D156" s="213" t="s">
        <v>247</v>
      </c>
      <c r="E156" s="214" t="s">
        <v>797</v>
      </c>
      <c r="F156" s="215" t="s">
        <v>798</v>
      </c>
      <c r="G156" s="216" t="s">
        <v>258</v>
      </c>
      <c r="H156" s="217">
        <v>3</v>
      </c>
      <c r="I156" s="218"/>
      <c r="J156" s="219">
        <f>ROUND(I156*H156,2)</f>
        <v>0</v>
      </c>
      <c r="K156" s="215" t="s">
        <v>359</v>
      </c>
      <c r="L156" s="45"/>
      <c r="M156" s="220" t="s">
        <v>19</v>
      </c>
      <c r="N156" s="221" t="s">
        <v>44</v>
      </c>
      <c r="O156" s="85"/>
      <c r="P156" s="222">
        <f>O156*H156</f>
        <v>0</v>
      </c>
      <c r="Q156" s="222">
        <v>0</v>
      </c>
      <c r="R156" s="222">
        <f>Q156*H156</f>
        <v>0</v>
      </c>
      <c r="S156" s="222">
        <v>0</v>
      </c>
      <c r="T156" s="223">
        <f>S156*H156</f>
        <v>0</v>
      </c>
      <c r="U156" s="39"/>
      <c r="V156" s="39"/>
      <c r="W156" s="39"/>
      <c r="X156" s="39"/>
      <c r="Y156" s="39"/>
      <c r="Z156" s="39"/>
      <c r="AA156" s="39"/>
      <c r="AB156" s="39"/>
      <c r="AC156" s="39"/>
      <c r="AD156" s="39"/>
      <c r="AE156" s="39"/>
      <c r="AR156" s="224" t="s">
        <v>391</v>
      </c>
      <c r="AT156" s="224" t="s">
        <v>247</v>
      </c>
      <c r="AU156" s="224" t="s">
        <v>80</v>
      </c>
      <c r="AY156" s="18" t="s">
        <v>244</v>
      </c>
      <c r="BE156" s="225">
        <f>IF(N156="základní",J156,0)</f>
        <v>0</v>
      </c>
      <c r="BF156" s="225">
        <f>IF(N156="snížená",J156,0)</f>
        <v>0</v>
      </c>
      <c r="BG156" s="225">
        <f>IF(N156="zákl. přenesená",J156,0)</f>
        <v>0</v>
      </c>
      <c r="BH156" s="225">
        <f>IF(N156="sníž. přenesená",J156,0)</f>
        <v>0</v>
      </c>
      <c r="BI156" s="225">
        <f>IF(N156="nulová",J156,0)</f>
        <v>0</v>
      </c>
      <c r="BJ156" s="18" t="s">
        <v>80</v>
      </c>
      <c r="BK156" s="225">
        <f>ROUND(I156*H156,2)</f>
        <v>0</v>
      </c>
      <c r="BL156" s="18" t="s">
        <v>391</v>
      </c>
      <c r="BM156" s="224" t="s">
        <v>2322</v>
      </c>
    </row>
    <row r="157" s="2" customFormat="1" ht="24.15" customHeight="1">
      <c r="A157" s="39"/>
      <c r="B157" s="40"/>
      <c r="C157" s="213" t="s">
        <v>279</v>
      </c>
      <c r="D157" s="213" t="s">
        <v>247</v>
      </c>
      <c r="E157" s="214" t="s">
        <v>2323</v>
      </c>
      <c r="F157" s="215" t="s">
        <v>2324</v>
      </c>
      <c r="G157" s="216" t="s">
        <v>258</v>
      </c>
      <c r="H157" s="217">
        <v>1</v>
      </c>
      <c r="I157" s="218"/>
      <c r="J157" s="219">
        <f>ROUND(I157*H157,2)</f>
        <v>0</v>
      </c>
      <c r="K157" s="215" t="s">
        <v>359</v>
      </c>
      <c r="L157" s="45"/>
      <c r="M157" s="220" t="s">
        <v>19</v>
      </c>
      <c r="N157" s="221" t="s">
        <v>44</v>
      </c>
      <c r="O157" s="85"/>
      <c r="P157" s="222">
        <f>O157*H157</f>
        <v>0</v>
      </c>
      <c r="Q157" s="222">
        <v>0</v>
      </c>
      <c r="R157" s="222">
        <f>Q157*H157</f>
        <v>0</v>
      </c>
      <c r="S157" s="222">
        <v>0</v>
      </c>
      <c r="T157" s="223">
        <f>S157*H157</f>
        <v>0</v>
      </c>
      <c r="U157" s="39"/>
      <c r="V157" s="39"/>
      <c r="W157" s="39"/>
      <c r="X157" s="39"/>
      <c r="Y157" s="39"/>
      <c r="Z157" s="39"/>
      <c r="AA157" s="39"/>
      <c r="AB157" s="39"/>
      <c r="AC157" s="39"/>
      <c r="AD157" s="39"/>
      <c r="AE157" s="39"/>
      <c r="AR157" s="224" t="s">
        <v>391</v>
      </c>
      <c r="AT157" s="224" t="s">
        <v>247</v>
      </c>
      <c r="AU157" s="224" t="s">
        <v>80</v>
      </c>
      <c r="AY157" s="18" t="s">
        <v>244</v>
      </c>
      <c r="BE157" s="225">
        <f>IF(N157="základní",J157,0)</f>
        <v>0</v>
      </c>
      <c r="BF157" s="225">
        <f>IF(N157="snížená",J157,0)</f>
        <v>0</v>
      </c>
      <c r="BG157" s="225">
        <f>IF(N157="zákl. přenesená",J157,0)</f>
        <v>0</v>
      </c>
      <c r="BH157" s="225">
        <f>IF(N157="sníž. přenesená",J157,0)</f>
        <v>0</v>
      </c>
      <c r="BI157" s="225">
        <f>IF(N157="nulová",J157,0)</f>
        <v>0</v>
      </c>
      <c r="BJ157" s="18" t="s">
        <v>80</v>
      </c>
      <c r="BK157" s="225">
        <f>ROUND(I157*H157,2)</f>
        <v>0</v>
      </c>
      <c r="BL157" s="18" t="s">
        <v>391</v>
      </c>
      <c r="BM157" s="224" t="s">
        <v>2325</v>
      </c>
    </row>
    <row r="158" s="2" customFormat="1" ht="24.15" customHeight="1">
      <c r="A158" s="39"/>
      <c r="B158" s="40"/>
      <c r="C158" s="213" t="s">
        <v>951</v>
      </c>
      <c r="D158" s="213" t="s">
        <v>247</v>
      </c>
      <c r="E158" s="214" t="s">
        <v>2326</v>
      </c>
      <c r="F158" s="215" t="s">
        <v>2327</v>
      </c>
      <c r="G158" s="216" t="s">
        <v>258</v>
      </c>
      <c r="H158" s="217">
        <v>4</v>
      </c>
      <c r="I158" s="218"/>
      <c r="J158" s="219">
        <f>ROUND(I158*H158,2)</f>
        <v>0</v>
      </c>
      <c r="K158" s="215" t="s">
        <v>359</v>
      </c>
      <c r="L158" s="45"/>
      <c r="M158" s="220" t="s">
        <v>19</v>
      </c>
      <c r="N158" s="221" t="s">
        <v>44</v>
      </c>
      <c r="O158" s="85"/>
      <c r="P158" s="222">
        <f>O158*H158</f>
        <v>0</v>
      </c>
      <c r="Q158" s="222">
        <v>0</v>
      </c>
      <c r="R158" s="222">
        <f>Q158*H158</f>
        <v>0</v>
      </c>
      <c r="S158" s="222">
        <v>0</v>
      </c>
      <c r="T158" s="223">
        <f>S158*H158</f>
        <v>0</v>
      </c>
      <c r="U158" s="39"/>
      <c r="V158" s="39"/>
      <c r="W158" s="39"/>
      <c r="X158" s="39"/>
      <c r="Y158" s="39"/>
      <c r="Z158" s="39"/>
      <c r="AA158" s="39"/>
      <c r="AB158" s="39"/>
      <c r="AC158" s="39"/>
      <c r="AD158" s="39"/>
      <c r="AE158" s="39"/>
      <c r="AR158" s="224" t="s">
        <v>391</v>
      </c>
      <c r="AT158" s="224" t="s">
        <v>247</v>
      </c>
      <c r="AU158" s="224" t="s">
        <v>80</v>
      </c>
      <c r="AY158" s="18" t="s">
        <v>244</v>
      </c>
      <c r="BE158" s="225">
        <f>IF(N158="základní",J158,0)</f>
        <v>0</v>
      </c>
      <c r="BF158" s="225">
        <f>IF(N158="snížená",J158,0)</f>
        <v>0</v>
      </c>
      <c r="BG158" s="225">
        <f>IF(N158="zákl. přenesená",J158,0)</f>
        <v>0</v>
      </c>
      <c r="BH158" s="225">
        <f>IF(N158="sníž. přenesená",J158,0)</f>
        <v>0</v>
      </c>
      <c r="BI158" s="225">
        <f>IF(N158="nulová",J158,0)</f>
        <v>0</v>
      </c>
      <c r="BJ158" s="18" t="s">
        <v>80</v>
      </c>
      <c r="BK158" s="225">
        <f>ROUND(I158*H158,2)</f>
        <v>0</v>
      </c>
      <c r="BL158" s="18" t="s">
        <v>391</v>
      </c>
      <c r="BM158" s="224" t="s">
        <v>2328</v>
      </c>
    </row>
    <row r="159" s="2" customFormat="1" ht="24.15" customHeight="1">
      <c r="A159" s="39"/>
      <c r="B159" s="40"/>
      <c r="C159" s="213" t="s">
        <v>953</v>
      </c>
      <c r="D159" s="213" t="s">
        <v>247</v>
      </c>
      <c r="E159" s="214" t="s">
        <v>800</v>
      </c>
      <c r="F159" s="215" t="s">
        <v>801</v>
      </c>
      <c r="G159" s="216" t="s">
        <v>258</v>
      </c>
      <c r="H159" s="217">
        <v>3</v>
      </c>
      <c r="I159" s="218"/>
      <c r="J159" s="219">
        <f>ROUND(I159*H159,2)</f>
        <v>0</v>
      </c>
      <c r="K159" s="215" t="s">
        <v>359</v>
      </c>
      <c r="L159" s="45"/>
      <c r="M159" s="220" t="s">
        <v>19</v>
      </c>
      <c r="N159" s="221" t="s">
        <v>44</v>
      </c>
      <c r="O159" s="85"/>
      <c r="P159" s="222">
        <f>O159*H159</f>
        <v>0</v>
      </c>
      <c r="Q159" s="222">
        <v>0</v>
      </c>
      <c r="R159" s="222">
        <f>Q159*H159</f>
        <v>0</v>
      </c>
      <c r="S159" s="222">
        <v>0</v>
      </c>
      <c r="T159" s="223">
        <f>S159*H159</f>
        <v>0</v>
      </c>
      <c r="U159" s="39"/>
      <c r="V159" s="39"/>
      <c r="W159" s="39"/>
      <c r="X159" s="39"/>
      <c r="Y159" s="39"/>
      <c r="Z159" s="39"/>
      <c r="AA159" s="39"/>
      <c r="AB159" s="39"/>
      <c r="AC159" s="39"/>
      <c r="AD159" s="39"/>
      <c r="AE159" s="39"/>
      <c r="AR159" s="224" t="s">
        <v>391</v>
      </c>
      <c r="AT159" s="224" t="s">
        <v>247</v>
      </c>
      <c r="AU159" s="224" t="s">
        <v>80</v>
      </c>
      <c r="AY159" s="18" t="s">
        <v>244</v>
      </c>
      <c r="BE159" s="225">
        <f>IF(N159="základní",J159,0)</f>
        <v>0</v>
      </c>
      <c r="BF159" s="225">
        <f>IF(N159="snížená",J159,0)</f>
        <v>0</v>
      </c>
      <c r="BG159" s="225">
        <f>IF(N159="zákl. přenesená",J159,0)</f>
        <v>0</v>
      </c>
      <c r="BH159" s="225">
        <f>IF(N159="sníž. přenesená",J159,0)</f>
        <v>0</v>
      </c>
      <c r="BI159" s="225">
        <f>IF(N159="nulová",J159,0)</f>
        <v>0</v>
      </c>
      <c r="BJ159" s="18" t="s">
        <v>80</v>
      </c>
      <c r="BK159" s="225">
        <f>ROUND(I159*H159,2)</f>
        <v>0</v>
      </c>
      <c r="BL159" s="18" t="s">
        <v>391</v>
      </c>
      <c r="BM159" s="224" t="s">
        <v>2329</v>
      </c>
    </row>
    <row r="160" s="2" customFormat="1" ht="24.15" customHeight="1">
      <c r="A160" s="39"/>
      <c r="B160" s="40"/>
      <c r="C160" s="213" t="s">
        <v>957</v>
      </c>
      <c r="D160" s="213" t="s">
        <v>247</v>
      </c>
      <c r="E160" s="214" t="s">
        <v>2330</v>
      </c>
      <c r="F160" s="215" t="s">
        <v>2331</v>
      </c>
      <c r="G160" s="216" t="s">
        <v>258</v>
      </c>
      <c r="H160" s="217">
        <v>1</v>
      </c>
      <c r="I160" s="218"/>
      <c r="J160" s="219">
        <f>ROUND(I160*H160,2)</f>
        <v>0</v>
      </c>
      <c r="K160" s="215" t="s">
        <v>359</v>
      </c>
      <c r="L160" s="45"/>
      <c r="M160" s="220" t="s">
        <v>19</v>
      </c>
      <c r="N160" s="221" t="s">
        <v>44</v>
      </c>
      <c r="O160" s="85"/>
      <c r="P160" s="222">
        <f>O160*H160</f>
        <v>0</v>
      </c>
      <c r="Q160" s="222">
        <v>0</v>
      </c>
      <c r="R160" s="222">
        <f>Q160*H160</f>
        <v>0</v>
      </c>
      <c r="S160" s="222">
        <v>0</v>
      </c>
      <c r="T160" s="223">
        <f>S160*H160</f>
        <v>0</v>
      </c>
      <c r="U160" s="39"/>
      <c r="V160" s="39"/>
      <c r="W160" s="39"/>
      <c r="X160" s="39"/>
      <c r="Y160" s="39"/>
      <c r="Z160" s="39"/>
      <c r="AA160" s="39"/>
      <c r="AB160" s="39"/>
      <c r="AC160" s="39"/>
      <c r="AD160" s="39"/>
      <c r="AE160" s="39"/>
      <c r="AR160" s="224" t="s">
        <v>391</v>
      </c>
      <c r="AT160" s="224" t="s">
        <v>247</v>
      </c>
      <c r="AU160" s="224" t="s">
        <v>80</v>
      </c>
      <c r="AY160" s="18" t="s">
        <v>244</v>
      </c>
      <c r="BE160" s="225">
        <f>IF(N160="základní",J160,0)</f>
        <v>0</v>
      </c>
      <c r="BF160" s="225">
        <f>IF(N160="snížená",J160,0)</f>
        <v>0</v>
      </c>
      <c r="BG160" s="225">
        <f>IF(N160="zákl. přenesená",J160,0)</f>
        <v>0</v>
      </c>
      <c r="BH160" s="225">
        <f>IF(N160="sníž. přenesená",J160,0)</f>
        <v>0</v>
      </c>
      <c r="BI160" s="225">
        <f>IF(N160="nulová",J160,0)</f>
        <v>0</v>
      </c>
      <c r="BJ160" s="18" t="s">
        <v>80</v>
      </c>
      <c r="BK160" s="225">
        <f>ROUND(I160*H160,2)</f>
        <v>0</v>
      </c>
      <c r="BL160" s="18" t="s">
        <v>391</v>
      </c>
      <c r="BM160" s="224" t="s">
        <v>2332</v>
      </c>
    </row>
    <row r="161" s="2" customFormat="1" ht="16.5" customHeight="1">
      <c r="A161" s="39"/>
      <c r="B161" s="40"/>
      <c r="C161" s="213" t="s">
        <v>961</v>
      </c>
      <c r="D161" s="213" t="s">
        <v>247</v>
      </c>
      <c r="E161" s="214" t="s">
        <v>2333</v>
      </c>
      <c r="F161" s="215" t="s">
        <v>2334</v>
      </c>
      <c r="G161" s="216" t="s">
        <v>805</v>
      </c>
      <c r="H161" s="217">
        <v>240</v>
      </c>
      <c r="I161" s="218"/>
      <c r="J161" s="219">
        <f>ROUND(I161*H161,2)</f>
        <v>0</v>
      </c>
      <c r="K161" s="215" t="s">
        <v>359</v>
      </c>
      <c r="L161" s="45"/>
      <c r="M161" s="220" t="s">
        <v>19</v>
      </c>
      <c r="N161" s="221" t="s">
        <v>44</v>
      </c>
      <c r="O161" s="85"/>
      <c r="P161" s="222">
        <f>O161*H161</f>
        <v>0</v>
      </c>
      <c r="Q161" s="222">
        <v>0</v>
      </c>
      <c r="R161" s="222">
        <f>Q161*H161</f>
        <v>0</v>
      </c>
      <c r="S161" s="222">
        <v>0</v>
      </c>
      <c r="T161" s="223">
        <f>S161*H161</f>
        <v>0</v>
      </c>
      <c r="U161" s="39"/>
      <c r="V161" s="39"/>
      <c r="W161" s="39"/>
      <c r="X161" s="39"/>
      <c r="Y161" s="39"/>
      <c r="Z161" s="39"/>
      <c r="AA161" s="39"/>
      <c r="AB161" s="39"/>
      <c r="AC161" s="39"/>
      <c r="AD161" s="39"/>
      <c r="AE161" s="39"/>
      <c r="AR161" s="224" t="s">
        <v>391</v>
      </c>
      <c r="AT161" s="224" t="s">
        <v>247</v>
      </c>
      <c r="AU161" s="224" t="s">
        <v>80</v>
      </c>
      <c r="AY161" s="18" t="s">
        <v>244</v>
      </c>
      <c r="BE161" s="225">
        <f>IF(N161="základní",J161,0)</f>
        <v>0</v>
      </c>
      <c r="BF161" s="225">
        <f>IF(N161="snížená",J161,0)</f>
        <v>0</v>
      </c>
      <c r="BG161" s="225">
        <f>IF(N161="zákl. přenesená",J161,0)</f>
        <v>0</v>
      </c>
      <c r="BH161" s="225">
        <f>IF(N161="sníž. přenesená",J161,0)</f>
        <v>0</v>
      </c>
      <c r="BI161" s="225">
        <f>IF(N161="nulová",J161,0)</f>
        <v>0</v>
      </c>
      <c r="BJ161" s="18" t="s">
        <v>80</v>
      </c>
      <c r="BK161" s="225">
        <f>ROUND(I161*H161,2)</f>
        <v>0</v>
      </c>
      <c r="BL161" s="18" t="s">
        <v>391</v>
      </c>
      <c r="BM161" s="224" t="s">
        <v>2335</v>
      </c>
    </row>
    <row r="162" s="2" customFormat="1" ht="16.5" customHeight="1">
      <c r="A162" s="39"/>
      <c r="B162" s="40"/>
      <c r="C162" s="213" t="s">
        <v>965</v>
      </c>
      <c r="D162" s="213" t="s">
        <v>247</v>
      </c>
      <c r="E162" s="214" t="s">
        <v>2336</v>
      </c>
      <c r="F162" s="215" t="s">
        <v>2337</v>
      </c>
      <c r="G162" s="216" t="s">
        <v>805</v>
      </c>
      <c r="H162" s="217">
        <v>240</v>
      </c>
      <c r="I162" s="218"/>
      <c r="J162" s="219">
        <f>ROUND(I162*H162,2)</f>
        <v>0</v>
      </c>
      <c r="K162" s="215" t="s">
        <v>359</v>
      </c>
      <c r="L162" s="45"/>
      <c r="M162" s="220" t="s">
        <v>19</v>
      </c>
      <c r="N162" s="221" t="s">
        <v>44</v>
      </c>
      <c r="O162" s="85"/>
      <c r="P162" s="222">
        <f>O162*H162</f>
        <v>0</v>
      </c>
      <c r="Q162" s="222">
        <v>0</v>
      </c>
      <c r="R162" s="222">
        <f>Q162*H162</f>
        <v>0</v>
      </c>
      <c r="S162" s="222">
        <v>0</v>
      </c>
      <c r="T162" s="223">
        <f>S162*H162</f>
        <v>0</v>
      </c>
      <c r="U162" s="39"/>
      <c r="V162" s="39"/>
      <c r="W162" s="39"/>
      <c r="X162" s="39"/>
      <c r="Y162" s="39"/>
      <c r="Z162" s="39"/>
      <c r="AA162" s="39"/>
      <c r="AB162" s="39"/>
      <c r="AC162" s="39"/>
      <c r="AD162" s="39"/>
      <c r="AE162" s="39"/>
      <c r="AR162" s="224" t="s">
        <v>391</v>
      </c>
      <c r="AT162" s="224" t="s">
        <v>247</v>
      </c>
      <c r="AU162" s="224" t="s">
        <v>80</v>
      </c>
      <c r="AY162" s="18" t="s">
        <v>244</v>
      </c>
      <c r="BE162" s="225">
        <f>IF(N162="základní",J162,0)</f>
        <v>0</v>
      </c>
      <c r="BF162" s="225">
        <f>IF(N162="snížená",J162,0)</f>
        <v>0</v>
      </c>
      <c r="BG162" s="225">
        <f>IF(N162="zákl. přenesená",J162,0)</f>
        <v>0</v>
      </c>
      <c r="BH162" s="225">
        <f>IF(N162="sníž. přenesená",J162,0)</f>
        <v>0</v>
      </c>
      <c r="BI162" s="225">
        <f>IF(N162="nulová",J162,0)</f>
        <v>0</v>
      </c>
      <c r="BJ162" s="18" t="s">
        <v>80</v>
      </c>
      <c r="BK162" s="225">
        <f>ROUND(I162*H162,2)</f>
        <v>0</v>
      </c>
      <c r="BL162" s="18" t="s">
        <v>391</v>
      </c>
      <c r="BM162" s="224" t="s">
        <v>2338</v>
      </c>
    </row>
    <row r="163" s="2" customFormat="1" ht="24.15" customHeight="1">
      <c r="A163" s="39"/>
      <c r="B163" s="40"/>
      <c r="C163" s="213" t="s">
        <v>969</v>
      </c>
      <c r="D163" s="213" t="s">
        <v>247</v>
      </c>
      <c r="E163" s="214" t="s">
        <v>2339</v>
      </c>
      <c r="F163" s="215" t="s">
        <v>2340</v>
      </c>
      <c r="G163" s="216" t="s">
        <v>258</v>
      </c>
      <c r="H163" s="217">
        <v>5</v>
      </c>
      <c r="I163" s="218"/>
      <c r="J163" s="219">
        <f>ROUND(I163*H163,2)</f>
        <v>0</v>
      </c>
      <c r="K163" s="215" t="s">
        <v>359</v>
      </c>
      <c r="L163" s="45"/>
      <c r="M163" s="278" t="s">
        <v>19</v>
      </c>
      <c r="N163" s="279" t="s">
        <v>44</v>
      </c>
      <c r="O163" s="280"/>
      <c r="P163" s="281">
        <f>O163*H163</f>
        <v>0</v>
      </c>
      <c r="Q163" s="281">
        <v>0</v>
      </c>
      <c r="R163" s="281">
        <f>Q163*H163</f>
        <v>0</v>
      </c>
      <c r="S163" s="281">
        <v>0</v>
      </c>
      <c r="T163" s="282">
        <f>S163*H163</f>
        <v>0</v>
      </c>
      <c r="U163" s="39"/>
      <c r="V163" s="39"/>
      <c r="W163" s="39"/>
      <c r="X163" s="39"/>
      <c r="Y163" s="39"/>
      <c r="Z163" s="39"/>
      <c r="AA163" s="39"/>
      <c r="AB163" s="39"/>
      <c r="AC163" s="39"/>
      <c r="AD163" s="39"/>
      <c r="AE163" s="39"/>
      <c r="AR163" s="224" t="s">
        <v>391</v>
      </c>
      <c r="AT163" s="224" t="s">
        <v>247</v>
      </c>
      <c r="AU163" s="224" t="s">
        <v>80</v>
      </c>
      <c r="AY163" s="18" t="s">
        <v>244</v>
      </c>
      <c r="BE163" s="225">
        <f>IF(N163="základní",J163,0)</f>
        <v>0</v>
      </c>
      <c r="BF163" s="225">
        <f>IF(N163="snížená",J163,0)</f>
        <v>0</v>
      </c>
      <c r="BG163" s="225">
        <f>IF(N163="zákl. přenesená",J163,0)</f>
        <v>0</v>
      </c>
      <c r="BH163" s="225">
        <f>IF(N163="sníž. přenesená",J163,0)</f>
        <v>0</v>
      </c>
      <c r="BI163" s="225">
        <f>IF(N163="nulová",J163,0)</f>
        <v>0</v>
      </c>
      <c r="BJ163" s="18" t="s">
        <v>80</v>
      </c>
      <c r="BK163" s="225">
        <f>ROUND(I163*H163,2)</f>
        <v>0</v>
      </c>
      <c r="BL163" s="18" t="s">
        <v>391</v>
      </c>
      <c r="BM163" s="224" t="s">
        <v>2341</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pf3cN6CxLOlisbZGc/A8NCiJAmVsgrixJVCVTpnRzN9+H0gEXrgRSwfQmxt97WzRDj/UQynfP9Rv2VU7iqV+/Q==" hashValue="R3LZj3Ru5EMtK6j4Y68jWdFb+mqGH5cuzcbKI+xg5exeoTIbwc5mLHW5oK4QMAgNLhZ/SizTf5FpZm2GJ7XIvA==" algorithmName="SHA-512" password="CC35"/>
  <autoFilter ref="C88:K163"/>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106</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1" customFormat="1" ht="12" customHeight="1">
      <c r="B8" s="21"/>
      <c r="D8" s="143" t="s">
        <v>217</v>
      </c>
      <c r="L8" s="21"/>
    </row>
    <row r="9" s="2" customFormat="1" ht="16.5" customHeight="1">
      <c r="A9" s="39"/>
      <c r="B9" s="45"/>
      <c r="C9" s="39"/>
      <c r="D9" s="39"/>
      <c r="E9" s="144" t="s">
        <v>2148</v>
      </c>
      <c r="F9" s="39"/>
      <c r="G9" s="39"/>
      <c r="H9" s="39"/>
      <c r="I9" s="39"/>
      <c r="J9" s="39"/>
      <c r="K9" s="39"/>
      <c r="L9" s="145"/>
      <c r="S9" s="39"/>
      <c r="T9" s="39"/>
      <c r="U9" s="39"/>
      <c r="V9" s="39"/>
      <c r="W9" s="39"/>
      <c r="X9" s="39"/>
      <c r="Y9" s="39"/>
      <c r="Z9" s="39"/>
      <c r="AA9" s="39"/>
      <c r="AB9" s="39"/>
      <c r="AC9" s="39"/>
      <c r="AD9" s="39"/>
      <c r="AE9" s="39"/>
    </row>
    <row r="10" s="2" customFormat="1" ht="12" customHeight="1">
      <c r="A10" s="39"/>
      <c r="B10" s="45"/>
      <c r="C10" s="39"/>
      <c r="D10" s="143" t="s">
        <v>219</v>
      </c>
      <c r="E10" s="39"/>
      <c r="F10" s="39"/>
      <c r="G10" s="39"/>
      <c r="H10" s="39"/>
      <c r="I10" s="39"/>
      <c r="J10" s="39"/>
      <c r="K10" s="39"/>
      <c r="L10" s="145"/>
      <c r="S10" s="39"/>
      <c r="T10" s="39"/>
      <c r="U10" s="39"/>
      <c r="V10" s="39"/>
      <c r="W10" s="39"/>
      <c r="X10" s="39"/>
      <c r="Y10" s="39"/>
      <c r="Z10" s="39"/>
      <c r="AA10" s="39"/>
      <c r="AB10" s="39"/>
      <c r="AC10" s="39"/>
      <c r="AD10" s="39"/>
      <c r="AE10" s="39"/>
    </row>
    <row r="11" s="2" customFormat="1" ht="16.5" customHeight="1">
      <c r="A11" s="39"/>
      <c r="B11" s="45"/>
      <c r="C11" s="39"/>
      <c r="D11" s="39"/>
      <c r="E11" s="146" t="s">
        <v>2342</v>
      </c>
      <c r="F11" s="39"/>
      <c r="G11" s="39"/>
      <c r="H11" s="39"/>
      <c r="I11" s="39"/>
      <c r="J11" s="39"/>
      <c r="K11" s="39"/>
      <c r="L11" s="145"/>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145"/>
      <c r="S12" s="39"/>
      <c r="T12" s="39"/>
      <c r="U12" s="39"/>
      <c r="V12" s="39"/>
      <c r="W12" s="39"/>
      <c r="X12" s="39"/>
      <c r="Y12" s="39"/>
      <c r="Z12" s="39"/>
      <c r="AA12" s="39"/>
      <c r="AB12" s="39"/>
      <c r="AC12" s="39"/>
      <c r="AD12" s="39"/>
      <c r="AE12" s="39"/>
    </row>
    <row r="13" s="2" customFormat="1" ht="12" customHeight="1">
      <c r="A13" s="39"/>
      <c r="B13" s="45"/>
      <c r="C13" s="39"/>
      <c r="D13" s="143" t="s">
        <v>18</v>
      </c>
      <c r="E13" s="39"/>
      <c r="F13" s="134" t="s">
        <v>19</v>
      </c>
      <c r="G13" s="39"/>
      <c r="H13" s="39"/>
      <c r="I13" s="143" t="s">
        <v>20</v>
      </c>
      <c r="J13" s="134" t="s">
        <v>19</v>
      </c>
      <c r="K13" s="39"/>
      <c r="L13" s="145"/>
      <c r="S13" s="39"/>
      <c r="T13" s="39"/>
      <c r="U13" s="39"/>
      <c r="V13" s="39"/>
      <c r="W13" s="39"/>
      <c r="X13" s="39"/>
      <c r="Y13" s="39"/>
      <c r="Z13" s="39"/>
      <c r="AA13" s="39"/>
      <c r="AB13" s="39"/>
      <c r="AC13" s="39"/>
      <c r="AD13" s="39"/>
      <c r="AE13" s="39"/>
    </row>
    <row r="14" s="2" customFormat="1" ht="12" customHeight="1">
      <c r="A14" s="39"/>
      <c r="B14" s="45"/>
      <c r="C14" s="39"/>
      <c r="D14" s="143" t="s">
        <v>21</v>
      </c>
      <c r="E14" s="39"/>
      <c r="F14" s="134" t="s">
        <v>2150</v>
      </c>
      <c r="G14" s="39"/>
      <c r="H14" s="39"/>
      <c r="I14" s="143" t="s">
        <v>23</v>
      </c>
      <c r="J14" s="147" t="str">
        <f>'Rekapitulace zakázky'!AN8</f>
        <v>23. 6. 2026</v>
      </c>
      <c r="K14" s="39"/>
      <c r="L14" s="145"/>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145"/>
      <c r="S15" s="39"/>
      <c r="T15" s="39"/>
      <c r="U15" s="39"/>
      <c r="V15" s="39"/>
      <c r="W15" s="39"/>
      <c r="X15" s="39"/>
      <c r="Y15" s="39"/>
      <c r="Z15" s="39"/>
      <c r="AA15" s="39"/>
      <c r="AB15" s="39"/>
      <c r="AC15" s="39"/>
      <c r="AD15" s="39"/>
      <c r="AE15" s="39"/>
    </row>
    <row r="16" s="2" customFormat="1" ht="12" customHeight="1">
      <c r="A16" s="39"/>
      <c r="B16" s="45"/>
      <c r="C16" s="39"/>
      <c r="D16" s="143" t="s">
        <v>25</v>
      </c>
      <c r="E16" s="39"/>
      <c r="F16" s="39"/>
      <c r="G16" s="39"/>
      <c r="H16" s="39"/>
      <c r="I16" s="143" t="s">
        <v>26</v>
      </c>
      <c r="J16" s="134" t="str">
        <f>IF('Rekapitulace zakázky'!AN10="","",'Rekapitulace zakázky'!AN10)</f>
        <v/>
      </c>
      <c r="K16" s="39"/>
      <c r="L16" s="145"/>
      <c r="S16" s="39"/>
      <c r="T16" s="39"/>
      <c r="U16" s="39"/>
      <c r="V16" s="39"/>
      <c r="W16" s="39"/>
      <c r="X16" s="39"/>
      <c r="Y16" s="39"/>
      <c r="Z16" s="39"/>
      <c r="AA16" s="39"/>
      <c r="AB16" s="39"/>
      <c r="AC16" s="39"/>
      <c r="AD16" s="39"/>
      <c r="AE16" s="39"/>
    </row>
    <row r="17" s="2" customFormat="1" ht="18" customHeight="1">
      <c r="A17" s="39"/>
      <c r="B17" s="45"/>
      <c r="C17" s="39"/>
      <c r="D17" s="39"/>
      <c r="E17" s="134" t="str">
        <f>IF('Rekapitulace zakázky'!E11="","",'Rekapitulace zakázky'!E11)</f>
        <v xml:space="preserve"> </v>
      </c>
      <c r="F17" s="39"/>
      <c r="G17" s="39"/>
      <c r="H17" s="39"/>
      <c r="I17" s="143" t="s">
        <v>28</v>
      </c>
      <c r="J17" s="134" t="str">
        <f>IF('Rekapitulace zakázky'!AN11="","",'Rekapitulace zakázky'!AN11)</f>
        <v/>
      </c>
      <c r="K17" s="39"/>
      <c r="L17" s="145"/>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145"/>
      <c r="S18" s="39"/>
      <c r="T18" s="39"/>
      <c r="U18" s="39"/>
      <c r="V18" s="39"/>
      <c r="W18" s="39"/>
      <c r="X18" s="39"/>
      <c r="Y18" s="39"/>
      <c r="Z18" s="39"/>
      <c r="AA18" s="39"/>
      <c r="AB18" s="39"/>
      <c r="AC18" s="39"/>
      <c r="AD18" s="39"/>
      <c r="AE18" s="39"/>
    </row>
    <row r="19" s="2" customFormat="1" ht="12" customHeight="1">
      <c r="A19" s="39"/>
      <c r="B19" s="45"/>
      <c r="C19" s="39"/>
      <c r="D19" s="143" t="s">
        <v>29</v>
      </c>
      <c r="E19" s="39"/>
      <c r="F19" s="39"/>
      <c r="G19" s="39"/>
      <c r="H19" s="39"/>
      <c r="I19" s="143" t="s">
        <v>26</v>
      </c>
      <c r="J19" s="34" t="str">
        <f>'Rekapitulace zakázky'!AN13</f>
        <v>Vyplň údaj</v>
      </c>
      <c r="K19" s="39"/>
      <c r="L19" s="145"/>
      <c r="S19" s="39"/>
      <c r="T19" s="39"/>
      <c r="U19" s="39"/>
      <c r="V19" s="39"/>
      <c r="W19" s="39"/>
      <c r="X19" s="39"/>
      <c r="Y19" s="39"/>
      <c r="Z19" s="39"/>
      <c r="AA19" s="39"/>
      <c r="AB19" s="39"/>
      <c r="AC19" s="39"/>
      <c r="AD19" s="39"/>
      <c r="AE19" s="39"/>
    </row>
    <row r="20" s="2" customFormat="1" ht="18" customHeight="1">
      <c r="A20" s="39"/>
      <c r="B20" s="45"/>
      <c r="C20" s="39"/>
      <c r="D20" s="39"/>
      <c r="E20" s="34" t="str">
        <f>'Rekapitulace zakázky'!E14</f>
        <v>Vyplň údaj</v>
      </c>
      <c r="F20" s="134"/>
      <c r="G20" s="134"/>
      <c r="H20" s="134"/>
      <c r="I20" s="143" t="s">
        <v>28</v>
      </c>
      <c r="J20" s="34" t="str">
        <f>'Rekapitulace zakázky'!AN14</f>
        <v>Vyplň údaj</v>
      </c>
      <c r="K20" s="39"/>
      <c r="L20" s="145"/>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145"/>
      <c r="S21" s="39"/>
      <c r="T21" s="39"/>
      <c r="U21" s="39"/>
      <c r="V21" s="39"/>
      <c r="W21" s="39"/>
      <c r="X21" s="39"/>
      <c r="Y21" s="39"/>
      <c r="Z21" s="39"/>
      <c r="AA21" s="39"/>
      <c r="AB21" s="39"/>
      <c r="AC21" s="39"/>
      <c r="AD21" s="39"/>
      <c r="AE21" s="39"/>
    </row>
    <row r="22" s="2" customFormat="1" ht="12" customHeight="1">
      <c r="A22" s="39"/>
      <c r="B22" s="45"/>
      <c r="C22" s="39"/>
      <c r="D22" s="143" t="s">
        <v>31</v>
      </c>
      <c r="E22" s="39"/>
      <c r="F22" s="39"/>
      <c r="G22" s="39"/>
      <c r="H22" s="39"/>
      <c r="I22" s="143" t="s">
        <v>26</v>
      </c>
      <c r="J22" s="134" t="str">
        <f>IF('Rekapitulace zakázky'!AN16="","",'Rekapitulace zakázky'!AN16)</f>
        <v>25525441</v>
      </c>
      <c r="K22" s="39"/>
      <c r="L22" s="145"/>
      <c r="S22" s="39"/>
      <c r="T22" s="39"/>
      <c r="U22" s="39"/>
      <c r="V22" s="39"/>
      <c r="W22" s="39"/>
      <c r="X22" s="39"/>
      <c r="Y22" s="39"/>
      <c r="Z22" s="39"/>
      <c r="AA22" s="39"/>
      <c r="AB22" s="39"/>
      <c r="AC22" s="39"/>
      <c r="AD22" s="39"/>
      <c r="AE22" s="39"/>
    </row>
    <row r="23" s="2" customFormat="1" ht="18" customHeight="1">
      <c r="A23" s="39"/>
      <c r="B23" s="45"/>
      <c r="C23" s="39"/>
      <c r="D23" s="39"/>
      <c r="E23" s="134" t="str">
        <f>IF('Rekapitulace zakázky'!E17="","",'Rekapitulace zakázky'!E17)</f>
        <v>Signal Projekt s.r.o.</v>
      </c>
      <c r="F23" s="39"/>
      <c r="G23" s="39"/>
      <c r="H23" s="39"/>
      <c r="I23" s="143" t="s">
        <v>28</v>
      </c>
      <c r="J23" s="134" t="str">
        <f>IF('Rekapitulace zakázky'!AN17="","",'Rekapitulace zakázky'!AN17)</f>
        <v/>
      </c>
      <c r="K23" s="39"/>
      <c r="L23" s="145"/>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145"/>
      <c r="S24" s="39"/>
      <c r="T24" s="39"/>
      <c r="U24" s="39"/>
      <c r="V24" s="39"/>
      <c r="W24" s="39"/>
      <c r="X24" s="39"/>
      <c r="Y24" s="39"/>
      <c r="Z24" s="39"/>
      <c r="AA24" s="39"/>
      <c r="AB24" s="39"/>
      <c r="AC24" s="39"/>
      <c r="AD24" s="39"/>
      <c r="AE24" s="39"/>
    </row>
    <row r="25" s="2" customFormat="1" ht="12" customHeight="1">
      <c r="A25" s="39"/>
      <c r="B25" s="45"/>
      <c r="C25" s="39"/>
      <c r="D25" s="143" t="s">
        <v>35</v>
      </c>
      <c r="E25" s="39"/>
      <c r="F25" s="39"/>
      <c r="G25" s="39"/>
      <c r="H25" s="39"/>
      <c r="I25" s="143" t="s">
        <v>26</v>
      </c>
      <c r="J25" s="134" t="str">
        <f>IF('Rekapitulace zakázky'!AN19="","",'Rekapitulace zakázky'!AN19)</f>
        <v/>
      </c>
      <c r="K25" s="39"/>
      <c r="L25" s="145"/>
      <c r="S25" s="39"/>
      <c r="T25" s="39"/>
      <c r="U25" s="39"/>
      <c r="V25" s="39"/>
      <c r="W25" s="39"/>
      <c r="X25" s="39"/>
      <c r="Y25" s="39"/>
      <c r="Z25" s="39"/>
      <c r="AA25" s="39"/>
      <c r="AB25" s="39"/>
      <c r="AC25" s="39"/>
      <c r="AD25" s="39"/>
      <c r="AE25" s="39"/>
    </row>
    <row r="26" s="2" customFormat="1" ht="18" customHeight="1">
      <c r="A26" s="39"/>
      <c r="B26" s="45"/>
      <c r="C26" s="39"/>
      <c r="D26" s="39"/>
      <c r="E26" s="134" t="str">
        <f>IF('Rekapitulace zakázky'!E20="","",'Rekapitulace zakázky'!E20)</f>
        <v>Pavel Pospíšil, DiS.</v>
      </c>
      <c r="F26" s="39"/>
      <c r="G26" s="39"/>
      <c r="H26" s="39"/>
      <c r="I26" s="143" t="s">
        <v>28</v>
      </c>
      <c r="J26" s="134" t="str">
        <f>IF('Rekapitulace zakázky'!AN20="","",'Rekapitulace zakázky'!AN20)</f>
        <v/>
      </c>
      <c r="K26" s="39"/>
      <c r="L26" s="145"/>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145"/>
      <c r="S27" s="39"/>
      <c r="T27" s="39"/>
      <c r="U27" s="39"/>
      <c r="V27" s="39"/>
      <c r="W27" s="39"/>
      <c r="X27" s="39"/>
      <c r="Y27" s="39"/>
      <c r="Z27" s="39"/>
      <c r="AA27" s="39"/>
      <c r="AB27" s="39"/>
      <c r="AC27" s="39"/>
      <c r="AD27" s="39"/>
      <c r="AE27" s="39"/>
    </row>
    <row r="28" s="2" customFormat="1" ht="12" customHeight="1">
      <c r="A28" s="39"/>
      <c r="B28" s="45"/>
      <c r="C28" s="39"/>
      <c r="D28" s="143" t="s">
        <v>37</v>
      </c>
      <c r="E28" s="39"/>
      <c r="F28" s="39"/>
      <c r="G28" s="39"/>
      <c r="H28" s="39"/>
      <c r="I28" s="39"/>
      <c r="J28" s="39"/>
      <c r="K28" s="39"/>
      <c r="L28" s="145"/>
      <c r="S28" s="39"/>
      <c r="T28" s="39"/>
      <c r="U28" s="39"/>
      <c r="V28" s="39"/>
      <c r="W28" s="39"/>
      <c r="X28" s="39"/>
      <c r="Y28" s="39"/>
      <c r="Z28" s="39"/>
      <c r="AA28" s="39"/>
      <c r="AB28" s="39"/>
      <c r="AC28" s="39"/>
      <c r="AD28" s="39"/>
      <c r="AE28" s="39"/>
    </row>
    <row r="29" s="8" customFormat="1" ht="16.5" customHeight="1">
      <c r="A29" s="148"/>
      <c r="B29" s="149"/>
      <c r="C29" s="148"/>
      <c r="D29" s="148"/>
      <c r="E29" s="150" t="s">
        <v>19</v>
      </c>
      <c r="F29" s="150"/>
      <c r="G29" s="150"/>
      <c r="H29" s="150"/>
      <c r="I29" s="148"/>
      <c r="J29" s="148"/>
      <c r="K29" s="148"/>
      <c r="L29" s="151"/>
      <c r="S29" s="148"/>
      <c r="T29" s="148"/>
      <c r="U29" s="148"/>
      <c r="V29" s="148"/>
      <c r="W29" s="148"/>
      <c r="X29" s="148"/>
      <c r="Y29" s="148"/>
      <c r="Z29" s="148"/>
      <c r="AA29" s="148"/>
      <c r="AB29" s="148"/>
      <c r="AC29" s="148"/>
      <c r="AD29" s="148"/>
      <c r="AE29" s="148"/>
    </row>
    <row r="30" s="2" customFormat="1" ht="6.96" customHeight="1">
      <c r="A30" s="39"/>
      <c r="B30" s="45"/>
      <c r="C30" s="39"/>
      <c r="D30" s="39"/>
      <c r="E30" s="39"/>
      <c r="F30" s="39"/>
      <c r="G30" s="39"/>
      <c r="H30" s="39"/>
      <c r="I30" s="39"/>
      <c r="J30" s="39"/>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25.44" customHeight="1">
      <c r="A32" s="39"/>
      <c r="B32" s="45"/>
      <c r="C32" s="39"/>
      <c r="D32" s="153" t="s">
        <v>39</v>
      </c>
      <c r="E32" s="39"/>
      <c r="F32" s="39"/>
      <c r="G32" s="39"/>
      <c r="H32" s="39"/>
      <c r="I32" s="39"/>
      <c r="J32" s="154">
        <f>ROUND(J90, 2)</f>
        <v>0</v>
      </c>
      <c r="K32" s="39"/>
      <c r="L32" s="145"/>
      <c r="S32" s="39"/>
      <c r="T32" s="39"/>
      <c r="U32" s="39"/>
      <c r="V32" s="39"/>
      <c r="W32" s="39"/>
      <c r="X32" s="39"/>
      <c r="Y32" s="39"/>
      <c r="Z32" s="39"/>
      <c r="AA32" s="39"/>
      <c r="AB32" s="39"/>
      <c r="AC32" s="39"/>
      <c r="AD32" s="39"/>
      <c r="AE32" s="39"/>
    </row>
    <row r="33" s="2" customFormat="1" ht="6.96" customHeight="1">
      <c r="A33" s="39"/>
      <c r="B33" s="45"/>
      <c r="C33" s="39"/>
      <c r="D33" s="152"/>
      <c r="E33" s="152"/>
      <c r="F33" s="152"/>
      <c r="G33" s="152"/>
      <c r="H33" s="152"/>
      <c r="I33" s="152"/>
      <c r="J33" s="152"/>
      <c r="K33" s="152"/>
      <c r="L33" s="145"/>
      <c r="S33" s="39"/>
      <c r="T33" s="39"/>
      <c r="U33" s="39"/>
      <c r="V33" s="39"/>
      <c r="W33" s="39"/>
      <c r="X33" s="39"/>
      <c r="Y33" s="39"/>
      <c r="Z33" s="39"/>
      <c r="AA33" s="39"/>
      <c r="AB33" s="39"/>
      <c r="AC33" s="39"/>
      <c r="AD33" s="39"/>
      <c r="AE33" s="39"/>
    </row>
    <row r="34" s="2" customFormat="1" ht="14.4" customHeight="1">
      <c r="A34" s="39"/>
      <c r="B34" s="45"/>
      <c r="C34" s="39"/>
      <c r="D34" s="39"/>
      <c r="E34" s="39"/>
      <c r="F34" s="155" t="s">
        <v>41</v>
      </c>
      <c r="G34" s="39"/>
      <c r="H34" s="39"/>
      <c r="I34" s="155" t="s">
        <v>40</v>
      </c>
      <c r="J34" s="155" t="s">
        <v>42</v>
      </c>
      <c r="K34" s="39"/>
      <c r="L34" s="145"/>
      <c r="S34" s="39"/>
      <c r="T34" s="39"/>
      <c r="U34" s="39"/>
      <c r="V34" s="39"/>
      <c r="W34" s="39"/>
      <c r="X34" s="39"/>
      <c r="Y34" s="39"/>
      <c r="Z34" s="39"/>
      <c r="AA34" s="39"/>
      <c r="AB34" s="39"/>
      <c r="AC34" s="39"/>
      <c r="AD34" s="39"/>
      <c r="AE34" s="39"/>
    </row>
    <row r="35" s="2" customFormat="1" ht="14.4" customHeight="1">
      <c r="A35" s="39"/>
      <c r="B35" s="45"/>
      <c r="C35" s="39"/>
      <c r="D35" s="156" t="s">
        <v>43</v>
      </c>
      <c r="E35" s="143" t="s">
        <v>44</v>
      </c>
      <c r="F35" s="157">
        <f>ROUND((SUM(BE90:BE118)),  2)</f>
        <v>0</v>
      </c>
      <c r="G35" s="39"/>
      <c r="H35" s="39"/>
      <c r="I35" s="158">
        <v>0.20999999999999999</v>
      </c>
      <c r="J35" s="157">
        <f>ROUND(((SUM(BE90:BE118))*I35),  2)</f>
        <v>0</v>
      </c>
      <c r="K35" s="39"/>
      <c r="L35" s="145"/>
      <c r="S35" s="39"/>
      <c r="T35" s="39"/>
      <c r="U35" s="39"/>
      <c r="V35" s="39"/>
      <c r="W35" s="39"/>
      <c r="X35" s="39"/>
      <c r="Y35" s="39"/>
      <c r="Z35" s="39"/>
      <c r="AA35" s="39"/>
      <c r="AB35" s="39"/>
      <c r="AC35" s="39"/>
      <c r="AD35" s="39"/>
      <c r="AE35" s="39"/>
    </row>
    <row r="36" s="2" customFormat="1" ht="14.4" customHeight="1">
      <c r="A36" s="39"/>
      <c r="B36" s="45"/>
      <c r="C36" s="39"/>
      <c r="D36" s="39"/>
      <c r="E36" s="143" t="s">
        <v>45</v>
      </c>
      <c r="F36" s="157">
        <f>ROUND((SUM(BF90:BF118)),  2)</f>
        <v>0</v>
      </c>
      <c r="G36" s="39"/>
      <c r="H36" s="39"/>
      <c r="I36" s="158">
        <v>0.12</v>
      </c>
      <c r="J36" s="157">
        <f>ROUND(((SUM(BF90:BF118))*I36),  2)</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46</v>
      </c>
      <c r="F37" s="157">
        <f>ROUND((SUM(BG90:BG118)),  2)</f>
        <v>0</v>
      </c>
      <c r="G37" s="39"/>
      <c r="H37" s="39"/>
      <c r="I37" s="158">
        <v>0.20999999999999999</v>
      </c>
      <c r="J37" s="157">
        <f>0</f>
        <v>0</v>
      </c>
      <c r="K37" s="39"/>
      <c r="L37" s="145"/>
      <c r="S37" s="39"/>
      <c r="T37" s="39"/>
      <c r="U37" s="39"/>
      <c r="V37" s="39"/>
      <c r="W37" s="39"/>
      <c r="X37" s="39"/>
      <c r="Y37" s="39"/>
      <c r="Z37" s="39"/>
      <c r="AA37" s="39"/>
      <c r="AB37" s="39"/>
      <c r="AC37" s="39"/>
      <c r="AD37" s="39"/>
      <c r="AE37" s="39"/>
    </row>
    <row r="38" hidden="1" s="2" customFormat="1" ht="14.4" customHeight="1">
      <c r="A38" s="39"/>
      <c r="B38" s="45"/>
      <c r="C38" s="39"/>
      <c r="D38" s="39"/>
      <c r="E38" s="143" t="s">
        <v>47</v>
      </c>
      <c r="F38" s="157">
        <f>ROUND((SUM(BH90:BH118)),  2)</f>
        <v>0</v>
      </c>
      <c r="G38" s="39"/>
      <c r="H38" s="39"/>
      <c r="I38" s="158">
        <v>0.12</v>
      </c>
      <c r="J38" s="157">
        <f>0</f>
        <v>0</v>
      </c>
      <c r="K38" s="39"/>
      <c r="L38" s="145"/>
      <c r="S38" s="39"/>
      <c r="T38" s="39"/>
      <c r="U38" s="39"/>
      <c r="V38" s="39"/>
      <c r="W38" s="39"/>
      <c r="X38" s="39"/>
      <c r="Y38" s="39"/>
      <c r="Z38" s="39"/>
      <c r="AA38" s="39"/>
      <c r="AB38" s="39"/>
      <c r="AC38" s="39"/>
      <c r="AD38" s="39"/>
      <c r="AE38" s="39"/>
    </row>
    <row r="39" hidden="1" s="2" customFormat="1" ht="14.4" customHeight="1">
      <c r="A39" s="39"/>
      <c r="B39" s="45"/>
      <c r="C39" s="39"/>
      <c r="D39" s="39"/>
      <c r="E39" s="143" t="s">
        <v>48</v>
      </c>
      <c r="F39" s="157">
        <f>ROUND((SUM(BI90:BI118)),  2)</f>
        <v>0</v>
      </c>
      <c r="G39" s="39"/>
      <c r="H39" s="39"/>
      <c r="I39" s="158">
        <v>0</v>
      </c>
      <c r="J39" s="157">
        <f>0</f>
        <v>0</v>
      </c>
      <c r="K39" s="39"/>
      <c r="L39" s="145"/>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145"/>
      <c r="S40" s="39"/>
      <c r="T40" s="39"/>
      <c r="U40" s="39"/>
      <c r="V40" s="39"/>
      <c r="W40" s="39"/>
      <c r="X40" s="39"/>
      <c r="Y40" s="39"/>
      <c r="Z40" s="39"/>
      <c r="AA40" s="39"/>
      <c r="AB40" s="39"/>
      <c r="AC40" s="39"/>
      <c r="AD40" s="39"/>
      <c r="AE40" s="39"/>
    </row>
    <row r="41" s="2" customFormat="1" ht="25.44" customHeight="1">
      <c r="A41" s="39"/>
      <c r="B41" s="45"/>
      <c r="C41" s="159"/>
      <c r="D41" s="160" t="s">
        <v>49</v>
      </c>
      <c r="E41" s="161"/>
      <c r="F41" s="161"/>
      <c r="G41" s="162" t="s">
        <v>50</v>
      </c>
      <c r="H41" s="163" t="s">
        <v>51</v>
      </c>
      <c r="I41" s="161"/>
      <c r="J41" s="164">
        <f>SUM(J32:J39)</f>
        <v>0</v>
      </c>
      <c r="K41" s="165"/>
      <c r="L41" s="145"/>
      <c r="S41" s="39"/>
      <c r="T41" s="39"/>
      <c r="U41" s="39"/>
      <c r="V41" s="39"/>
      <c r="W41" s="39"/>
      <c r="X41" s="39"/>
      <c r="Y41" s="39"/>
      <c r="Z41" s="39"/>
      <c r="AA41" s="39"/>
      <c r="AB41" s="39"/>
      <c r="AC41" s="39"/>
      <c r="AD41" s="39"/>
      <c r="AE41" s="39"/>
    </row>
    <row r="42" s="2" customFormat="1" ht="14.4" customHeight="1">
      <c r="A42" s="39"/>
      <c r="B42" s="166"/>
      <c r="C42" s="167"/>
      <c r="D42" s="167"/>
      <c r="E42" s="167"/>
      <c r="F42" s="167"/>
      <c r="G42" s="167"/>
      <c r="H42" s="167"/>
      <c r="I42" s="167"/>
      <c r="J42" s="167"/>
      <c r="K42" s="167"/>
      <c r="L42" s="145"/>
      <c r="S42" s="39"/>
      <c r="T42" s="39"/>
      <c r="U42" s="39"/>
      <c r="V42" s="39"/>
      <c r="W42" s="39"/>
      <c r="X42" s="39"/>
      <c r="Y42" s="39"/>
      <c r="Z42" s="39"/>
      <c r="AA42" s="39"/>
      <c r="AB42" s="39"/>
      <c r="AC42" s="39"/>
      <c r="AD42" s="39"/>
      <c r="AE42" s="39"/>
    </row>
    <row r="46" hidden="1" s="2" customFormat="1" ht="6.96" customHeight="1">
      <c r="A46" s="39"/>
      <c r="B46" s="168"/>
      <c r="C46" s="169"/>
      <c r="D46" s="169"/>
      <c r="E46" s="169"/>
      <c r="F46" s="169"/>
      <c r="G46" s="169"/>
      <c r="H46" s="169"/>
      <c r="I46" s="169"/>
      <c r="J46" s="169"/>
      <c r="K46" s="169"/>
      <c r="L46" s="145"/>
      <c r="S46" s="39"/>
      <c r="T46" s="39"/>
      <c r="U46" s="39"/>
      <c r="V46" s="39"/>
      <c r="W46" s="39"/>
      <c r="X46" s="39"/>
      <c r="Y46" s="39"/>
      <c r="Z46" s="39"/>
      <c r="AA46" s="39"/>
      <c r="AB46" s="39"/>
      <c r="AC46" s="39"/>
      <c r="AD46" s="39"/>
      <c r="AE46" s="39"/>
    </row>
    <row r="47" hidden="1" s="2" customFormat="1" ht="24.96" customHeight="1">
      <c r="A47" s="39"/>
      <c r="B47" s="40"/>
      <c r="C47" s="24" t="s">
        <v>221</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170" t="str">
        <f>E7</f>
        <v>Oprava zabezpečovacího zařízení v ŽST Doudleby n. O.</v>
      </c>
      <c r="F50" s="33"/>
      <c r="G50" s="33"/>
      <c r="H50" s="33"/>
      <c r="I50" s="41"/>
      <c r="J50" s="41"/>
      <c r="K50" s="41"/>
      <c r="L50" s="145"/>
      <c r="S50" s="39"/>
      <c r="T50" s="39"/>
      <c r="U50" s="39"/>
      <c r="V50" s="39"/>
      <c r="W50" s="39"/>
      <c r="X50" s="39"/>
      <c r="Y50" s="39"/>
      <c r="Z50" s="39"/>
      <c r="AA50" s="39"/>
      <c r="AB50" s="39"/>
      <c r="AC50" s="39"/>
      <c r="AD50" s="39"/>
      <c r="AE50" s="39"/>
    </row>
    <row r="51" hidden="1" s="1" customFormat="1" ht="12" customHeight="1">
      <c r="B51" s="22"/>
      <c r="C51" s="33" t="s">
        <v>217</v>
      </c>
      <c r="D51" s="23"/>
      <c r="E51" s="23"/>
      <c r="F51" s="23"/>
      <c r="G51" s="23"/>
      <c r="H51" s="23"/>
      <c r="I51" s="23"/>
      <c r="J51" s="23"/>
      <c r="K51" s="23"/>
      <c r="L51" s="21"/>
    </row>
    <row r="52" hidden="1" s="2" customFormat="1" ht="16.5" customHeight="1">
      <c r="A52" s="39"/>
      <c r="B52" s="40"/>
      <c r="C52" s="41"/>
      <c r="D52" s="41"/>
      <c r="E52" s="170" t="s">
        <v>2148</v>
      </c>
      <c r="F52" s="41"/>
      <c r="G52" s="41"/>
      <c r="H52" s="41"/>
      <c r="I52" s="41"/>
      <c r="J52" s="41"/>
      <c r="K52" s="41"/>
      <c r="L52" s="145"/>
      <c r="S52" s="39"/>
      <c r="T52" s="39"/>
      <c r="U52" s="39"/>
      <c r="V52" s="39"/>
      <c r="W52" s="39"/>
      <c r="X52" s="39"/>
      <c r="Y52" s="39"/>
      <c r="Z52" s="39"/>
      <c r="AA52" s="39"/>
      <c r="AB52" s="39"/>
      <c r="AC52" s="39"/>
      <c r="AD52" s="39"/>
      <c r="AE52" s="39"/>
    </row>
    <row r="53" hidden="1" s="2" customFormat="1" ht="12" customHeight="1">
      <c r="A53" s="39"/>
      <c r="B53" s="40"/>
      <c r="C53" s="33" t="s">
        <v>219</v>
      </c>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6.5" customHeight="1">
      <c r="A54" s="39"/>
      <c r="B54" s="40"/>
      <c r="C54" s="41"/>
      <c r="D54" s="41"/>
      <c r="E54" s="70" t="str">
        <f>E11</f>
        <v>02 - Dle URS</v>
      </c>
      <c r="F54" s="41"/>
      <c r="G54" s="41"/>
      <c r="H54" s="41"/>
      <c r="I54" s="41"/>
      <c r="J54" s="41"/>
      <c r="K54" s="41"/>
      <c r="L54" s="145"/>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5"/>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Potštejn, Doubleby nad Orlicí</v>
      </c>
      <c r="G56" s="41"/>
      <c r="H56" s="41"/>
      <c r="I56" s="33" t="s">
        <v>23</v>
      </c>
      <c r="J56" s="73" t="str">
        <f>IF(J14="","",J14)</f>
        <v>23. 6. 2026</v>
      </c>
      <c r="K56" s="41"/>
      <c r="L56" s="145"/>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5"/>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31</v>
      </c>
      <c r="J58" s="37" t="str">
        <f>E23</f>
        <v>Signal Projekt s.r.o.</v>
      </c>
      <c r="K58" s="41"/>
      <c r="L58" s="145"/>
      <c r="S58" s="39"/>
      <c r="T58" s="39"/>
      <c r="U58" s="39"/>
      <c r="V58" s="39"/>
      <c r="W58" s="39"/>
      <c r="X58" s="39"/>
      <c r="Y58" s="39"/>
      <c r="Z58" s="39"/>
      <c r="AA58" s="39"/>
      <c r="AB58" s="39"/>
      <c r="AC58" s="39"/>
      <c r="AD58" s="39"/>
      <c r="AE58" s="39"/>
    </row>
    <row r="59" hidden="1" s="2" customFormat="1" ht="15.15" customHeight="1">
      <c r="A59" s="39"/>
      <c r="B59" s="40"/>
      <c r="C59" s="33" t="s">
        <v>29</v>
      </c>
      <c r="D59" s="41"/>
      <c r="E59" s="41"/>
      <c r="F59" s="28" t="str">
        <f>IF(E20="","",E20)</f>
        <v>Vyplň údaj</v>
      </c>
      <c r="G59" s="41"/>
      <c r="H59" s="41"/>
      <c r="I59" s="33" t="s">
        <v>35</v>
      </c>
      <c r="J59" s="37" t="str">
        <f>E26</f>
        <v>Pavel Pospíšil, DiS.</v>
      </c>
      <c r="K59" s="41"/>
      <c r="L59" s="145"/>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5"/>
      <c r="S60" s="39"/>
      <c r="T60" s="39"/>
      <c r="U60" s="39"/>
      <c r="V60" s="39"/>
      <c r="W60" s="39"/>
      <c r="X60" s="39"/>
      <c r="Y60" s="39"/>
      <c r="Z60" s="39"/>
      <c r="AA60" s="39"/>
      <c r="AB60" s="39"/>
      <c r="AC60" s="39"/>
      <c r="AD60" s="39"/>
      <c r="AE60" s="39"/>
    </row>
    <row r="61" hidden="1" s="2" customFormat="1" ht="29.28" customHeight="1">
      <c r="A61" s="39"/>
      <c r="B61" s="40"/>
      <c r="C61" s="171" t="s">
        <v>222</v>
      </c>
      <c r="D61" s="172"/>
      <c r="E61" s="172"/>
      <c r="F61" s="172"/>
      <c r="G61" s="172"/>
      <c r="H61" s="172"/>
      <c r="I61" s="172"/>
      <c r="J61" s="173" t="s">
        <v>223</v>
      </c>
      <c r="K61" s="172"/>
      <c r="L61" s="145"/>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5"/>
      <c r="S62" s="39"/>
      <c r="T62" s="39"/>
      <c r="U62" s="39"/>
      <c r="V62" s="39"/>
      <c r="W62" s="39"/>
      <c r="X62" s="39"/>
      <c r="Y62" s="39"/>
      <c r="Z62" s="39"/>
      <c r="AA62" s="39"/>
      <c r="AB62" s="39"/>
      <c r="AC62" s="39"/>
      <c r="AD62" s="39"/>
      <c r="AE62" s="39"/>
    </row>
    <row r="63" hidden="1" s="2" customFormat="1" ht="22.8" customHeight="1">
      <c r="A63" s="39"/>
      <c r="B63" s="40"/>
      <c r="C63" s="174" t="s">
        <v>71</v>
      </c>
      <c r="D63" s="41"/>
      <c r="E63" s="41"/>
      <c r="F63" s="41"/>
      <c r="G63" s="41"/>
      <c r="H63" s="41"/>
      <c r="I63" s="41"/>
      <c r="J63" s="103">
        <f>J90</f>
        <v>0</v>
      </c>
      <c r="K63" s="41"/>
      <c r="L63" s="145"/>
      <c r="S63" s="39"/>
      <c r="T63" s="39"/>
      <c r="U63" s="39"/>
      <c r="V63" s="39"/>
      <c r="W63" s="39"/>
      <c r="X63" s="39"/>
      <c r="Y63" s="39"/>
      <c r="Z63" s="39"/>
      <c r="AA63" s="39"/>
      <c r="AB63" s="39"/>
      <c r="AC63" s="39"/>
      <c r="AD63" s="39"/>
      <c r="AE63" s="39"/>
      <c r="AU63" s="18" t="s">
        <v>224</v>
      </c>
    </row>
    <row r="64" hidden="1" s="9" customFormat="1" ht="24.96" customHeight="1">
      <c r="A64" s="9"/>
      <c r="B64" s="175"/>
      <c r="C64" s="176"/>
      <c r="D64" s="177" t="s">
        <v>620</v>
      </c>
      <c r="E64" s="178"/>
      <c r="F64" s="178"/>
      <c r="G64" s="178"/>
      <c r="H64" s="178"/>
      <c r="I64" s="178"/>
      <c r="J64" s="179">
        <f>J95</f>
        <v>0</v>
      </c>
      <c r="K64" s="176"/>
      <c r="L64" s="180"/>
      <c r="S64" s="9"/>
      <c r="T64" s="9"/>
      <c r="U64" s="9"/>
      <c r="V64" s="9"/>
      <c r="W64" s="9"/>
      <c r="X64" s="9"/>
      <c r="Y64" s="9"/>
      <c r="Z64" s="9"/>
      <c r="AA64" s="9"/>
      <c r="AB64" s="9"/>
      <c r="AC64" s="9"/>
      <c r="AD64" s="9"/>
      <c r="AE64" s="9"/>
    </row>
    <row r="65" hidden="1" s="10" customFormat="1" ht="19.92" customHeight="1">
      <c r="A65" s="10"/>
      <c r="B65" s="181"/>
      <c r="C65" s="126"/>
      <c r="D65" s="182" t="s">
        <v>2343</v>
      </c>
      <c r="E65" s="183"/>
      <c r="F65" s="183"/>
      <c r="G65" s="183"/>
      <c r="H65" s="183"/>
      <c r="I65" s="183"/>
      <c r="J65" s="184">
        <f>J96</f>
        <v>0</v>
      </c>
      <c r="K65" s="126"/>
      <c r="L65" s="185"/>
      <c r="S65" s="10"/>
      <c r="T65" s="10"/>
      <c r="U65" s="10"/>
      <c r="V65" s="10"/>
      <c r="W65" s="10"/>
      <c r="X65" s="10"/>
      <c r="Y65" s="10"/>
      <c r="Z65" s="10"/>
      <c r="AA65" s="10"/>
      <c r="AB65" s="10"/>
      <c r="AC65" s="10"/>
      <c r="AD65" s="10"/>
      <c r="AE65" s="10"/>
    </row>
    <row r="66" hidden="1" s="9" customFormat="1" ht="24.96" customHeight="1">
      <c r="A66" s="9"/>
      <c r="B66" s="175"/>
      <c r="C66" s="176"/>
      <c r="D66" s="177" t="s">
        <v>225</v>
      </c>
      <c r="E66" s="178"/>
      <c r="F66" s="178"/>
      <c r="G66" s="178"/>
      <c r="H66" s="178"/>
      <c r="I66" s="178"/>
      <c r="J66" s="179">
        <f>J100</f>
        <v>0</v>
      </c>
      <c r="K66" s="176"/>
      <c r="L66" s="180"/>
      <c r="S66" s="9"/>
      <c r="T66" s="9"/>
      <c r="U66" s="9"/>
      <c r="V66" s="9"/>
      <c r="W66" s="9"/>
      <c r="X66" s="9"/>
      <c r="Y66" s="9"/>
      <c r="Z66" s="9"/>
      <c r="AA66" s="9"/>
      <c r="AB66" s="9"/>
      <c r="AC66" s="9"/>
      <c r="AD66" s="9"/>
      <c r="AE66" s="9"/>
    </row>
    <row r="67" hidden="1" s="10" customFormat="1" ht="19.92" customHeight="1">
      <c r="A67" s="10"/>
      <c r="B67" s="181"/>
      <c r="C67" s="126"/>
      <c r="D67" s="182" t="s">
        <v>227</v>
      </c>
      <c r="E67" s="183"/>
      <c r="F67" s="183"/>
      <c r="G67" s="183"/>
      <c r="H67" s="183"/>
      <c r="I67" s="183"/>
      <c r="J67" s="184">
        <f>J101</f>
        <v>0</v>
      </c>
      <c r="K67" s="126"/>
      <c r="L67" s="185"/>
      <c r="S67" s="10"/>
      <c r="T67" s="10"/>
      <c r="U67" s="10"/>
      <c r="V67" s="10"/>
      <c r="W67" s="10"/>
      <c r="X67" s="10"/>
      <c r="Y67" s="10"/>
      <c r="Z67" s="10"/>
      <c r="AA67" s="10"/>
      <c r="AB67" s="10"/>
      <c r="AC67" s="10"/>
      <c r="AD67" s="10"/>
      <c r="AE67" s="10"/>
    </row>
    <row r="68" hidden="1" s="9" customFormat="1" ht="24.96" customHeight="1">
      <c r="A68" s="9"/>
      <c r="B68" s="175"/>
      <c r="C68" s="176"/>
      <c r="D68" s="177" t="s">
        <v>2344</v>
      </c>
      <c r="E68" s="178"/>
      <c r="F68" s="178"/>
      <c r="G68" s="178"/>
      <c r="H68" s="178"/>
      <c r="I68" s="178"/>
      <c r="J68" s="179">
        <f>J114</f>
        <v>0</v>
      </c>
      <c r="K68" s="176"/>
      <c r="L68" s="180"/>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5"/>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5"/>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5"/>
      <c r="S74" s="39"/>
      <c r="T74" s="39"/>
      <c r="U74" s="39"/>
      <c r="V74" s="39"/>
      <c r="W74" s="39"/>
      <c r="X74" s="39"/>
      <c r="Y74" s="39"/>
      <c r="Z74" s="39"/>
      <c r="AA74" s="39"/>
      <c r="AB74" s="39"/>
      <c r="AC74" s="39"/>
      <c r="AD74" s="39"/>
      <c r="AE74" s="39"/>
    </row>
    <row r="75" s="2" customFormat="1" ht="24.96" customHeight="1">
      <c r="A75" s="39"/>
      <c r="B75" s="40"/>
      <c r="C75" s="24" t="s">
        <v>228</v>
      </c>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5"/>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5"/>
      <c r="S77" s="39"/>
      <c r="T77" s="39"/>
      <c r="U77" s="39"/>
      <c r="V77" s="39"/>
      <c r="W77" s="39"/>
      <c r="X77" s="39"/>
      <c r="Y77" s="39"/>
      <c r="Z77" s="39"/>
      <c r="AA77" s="39"/>
      <c r="AB77" s="39"/>
      <c r="AC77" s="39"/>
      <c r="AD77" s="39"/>
      <c r="AE77" s="39"/>
    </row>
    <row r="78" s="2" customFormat="1" ht="16.5" customHeight="1">
      <c r="A78" s="39"/>
      <c r="B78" s="40"/>
      <c r="C78" s="41"/>
      <c r="D78" s="41"/>
      <c r="E78" s="170" t="str">
        <f>E7</f>
        <v>Oprava zabezpečovacího zařízení v ŽST Doudleby n. O.</v>
      </c>
      <c r="F78" s="33"/>
      <c r="G78" s="33"/>
      <c r="H78" s="33"/>
      <c r="I78" s="41"/>
      <c r="J78" s="41"/>
      <c r="K78" s="41"/>
      <c r="L78" s="145"/>
      <c r="S78" s="39"/>
      <c r="T78" s="39"/>
      <c r="U78" s="39"/>
      <c r="V78" s="39"/>
      <c r="W78" s="39"/>
      <c r="X78" s="39"/>
      <c r="Y78" s="39"/>
      <c r="Z78" s="39"/>
      <c r="AA78" s="39"/>
      <c r="AB78" s="39"/>
      <c r="AC78" s="39"/>
      <c r="AD78" s="39"/>
      <c r="AE78" s="39"/>
    </row>
    <row r="79" s="1" customFormat="1" ht="12" customHeight="1">
      <c r="B79" s="22"/>
      <c r="C79" s="33" t="s">
        <v>217</v>
      </c>
      <c r="D79" s="23"/>
      <c r="E79" s="23"/>
      <c r="F79" s="23"/>
      <c r="G79" s="23"/>
      <c r="H79" s="23"/>
      <c r="I79" s="23"/>
      <c r="J79" s="23"/>
      <c r="K79" s="23"/>
      <c r="L79" s="21"/>
    </row>
    <row r="80" s="2" customFormat="1" ht="16.5" customHeight="1">
      <c r="A80" s="39"/>
      <c r="B80" s="40"/>
      <c r="C80" s="41"/>
      <c r="D80" s="41"/>
      <c r="E80" s="170" t="s">
        <v>2148</v>
      </c>
      <c r="F80" s="41"/>
      <c r="G80" s="41"/>
      <c r="H80" s="41"/>
      <c r="I80" s="41"/>
      <c r="J80" s="41"/>
      <c r="K80" s="41"/>
      <c r="L80" s="145"/>
      <c r="S80" s="39"/>
      <c r="T80" s="39"/>
      <c r="U80" s="39"/>
      <c r="V80" s="39"/>
      <c r="W80" s="39"/>
      <c r="X80" s="39"/>
      <c r="Y80" s="39"/>
      <c r="Z80" s="39"/>
      <c r="AA80" s="39"/>
      <c r="AB80" s="39"/>
      <c r="AC80" s="39"/>
      <c r="AD80" s="39"/>
      <c r="AE80" s="39"/>
    </row>
    <row r="81" s="2" customFormat="1" ht="12" customHeight="1">
      <c r="A81" s="39"/>
      <c r="B81" s="40"/>
      <c r="C81" s="33" t="s">
        <v>219</v>
      </c>
      <c r="D81" s="41"/>
      <c r="E81" s="41"/>
      <c r="F81" s="41"/>
      <c r="G81" s="41"/>
      <c r="H81" s="41"/>
      <c r="I81" s="41"/>
      <c r="J81" s="41"/>
      <c r="K81" s="41"/>
      <c r="L81" s="145"/>
      <c r="S81" s="39"/>
      <c r="T81" s="39"/>
      <c r="U81" s="39"/>
      <c r="V81" s="39"/>
      <c r="W81" s="39"/>
      <c r="X81" s="39"/>
      <c r="Y81" s="39"/>
      <c r="Z81" s="39"/>
      <c r="AA81" s="39"/>
      <c r="AB81" s="39"/>
      <c r="AC81" s="39"/>
      <c r="AD81" s="39"/>
      <c r="AE81" s="39"/>
    </row>
    <row r="82" s="2" customFormat="1" ht="16.5" customHeight="1">
      <c r="A82" s="39"/>
      <c r="B82" s="40"/>
      <c r="C82" s="41"/>
      <c r="D82" s="41"/>
      <c r="E82" s="70" t="str">
        <f>E11</f>
        <v>02 - Dle URS</v>
      </c>
      <c r="F82" s="41"/>
      <c r="G82" s="41"/>
      <c r="H82" s="41"/>
      <c r="I82" s="41"/>
      <c r="J82" s="41"/>
      <c r="K82" s="41"/>
      <c r="L82" s="145"/>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5"/>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Potštejn, Doubleby nad Orlicí</v>
      </c>
      <c r="G84" s="41"/>
      <c r="H84" s="41"/>
      <c r="I84" s="33" t="s">
        <v>23</v>
      </c>
      <c r="J84" s="73" t="str">
        <f>IF(J14="","",J14)</f>
        <v>23. 6. 2026</v>
      </c>
      <c r="K84" s="41"/>
      <c r="L84" s="145"/>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5"/>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 xml:space="preserve"> </v>
      </c>
      <c r="G86" s="41"/>
      <c r="H86" s="41"/>
      <c r="I86" s="33" t="s">
        <v>31</v>
      </c>
      <c r="J86" s="37" t="str">
        <f>E23</f>
        <v>Signal Projekt s.r.o.</v>
      </c>
      <c r="K86" s="41"/>
      <c r="L86" s="145"/>
      <c r="S86" s="39"/>
      <c r="T86" s="39"/>
      <c r="U86" s="39"/>
      <c r="V86" s="39"/>
      <c r="W86" s="39"/>
      <c r="X86" s="39"/>
      <c r="Y86" s="39"/>
      <c r="Z86" s="39"/>
      <c r="AA86" s="39"/>
      <c r="AB86" s="39"/>
      <c r="AC86" s="39"/>
      <c r="AD86" s="39"/>
      <c r="AE86" s="39"/>
    </row>
    <row r="87" s="2" customFormat="1" ht="15.15" customHeight="1">
      <c r="A87" s="39"/>
      <c r="B87" s="40"/>
      <c r="C87" s="33" t="s">
        <v>29</v>
      </c>
      <c r="D87" s="41"/>
      <c r="E87" s="41"/>
      <c r="F87" s="28" t="str">
        <f>IF(E20="","",E20)</f>
        <v>Vyplň údaj</v>
      </c>
      <c r="G87" s="41"/>
      <c r="H87" s="41"/>
      <c r="I87" s="33" t="s">
        <v>35</v>
      </c>
      <c r="J87" s="37" t="str">
        <f>E26</f>
        <v>Pavel Pospíšil, DiS.</v>
      </c>
      <c r="K87" s="41"/>
      <c r="L87" s="145"/>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5"/>
      <c r="S88" s="39"/>
      <c r="T88" s="39"/>
      <c r="U88" s="39"/>
      <c r="V88" s="39"/>
      <c r="W88" s="39"/>
      <c r="X88" s="39"/>
      <c r="Y88" s="39"/>
      <c r="Z88" s="39"/>
      <c r="AA88" s="39"/>
      <c r="AB88" s="39"/>
      <c r="AC88" s="39"/>
      <c r="AD88" s="39"/>
      <c r="AE88" s="39"/>
    </row>
    <row r="89" s="11" customFormat="1" ht="29.28" customHeight="1">
      <c r="A89" s="186"/>
      <c r="B89" s="187"/>
      <c r="C89" s="188" t="s">
        <v>229</v>
      </c>
      <c r="D89" s="189" t="s">
        <v>58</v>
      </c>
      <c r="E89" s="189" t="s">
        <v>54</v>
      </c>
      <c r="F89" s="189" t="s">
        <v>55</v>
      </c>
      <c r="G89" s="189" t="s">
        <v>230</v>
      </c>
      <c r="H89" s="189" t="s">
        <v>231</v>
      </c>
      <c r="I89" s="189" t="s">
        <v>232</v>
      </c>
      <c r="J89" s="189" t="s">
        <v>223</v>
      </c>
      <c r="K89" s="190" t="s">
        <v>233</v>
      </c>
      <c r="L89" s="191"/>
      <c r="M89" s="93" t="s">
        <v>19</v>
      </c>
      <c r="N89" s="94" t="s">
        <v>43</v>
      </c>
      <c r="O89" s="94" t="s">
        <v>234</v>
      </c>
      <c r="P89" s="94" t="s">
        <v>235</v>
      </c>
      <c r="Q89" s="94" t="s">
        <v>236</v>
      </c>
      <c r="R89" s="94" t="s">
        <v>237</v>
      </c>
      <c r="S89" s="94" t="s">
        <v>238</v>
      </c>
      <c r="T89" s="95" t="s">
        <v>239</v>
      </c>
      <c r="U89" s="186"/>
      <c r="V89" s="186"/>
      <c r="W89" s="186"/>
      <c r="X89" s="186"/>
      <c r="Y89" s="186"/>
      <c r="Z89" s="186"/>
      <c r="AA89" s="186"/>
      <c r="AB89" s="186"/>
      <c r="AC89" s="186"/>
      <c r="AD89" s="186"/>
      <c r="AE89" s="186"/>
    </row>
    <row r="90" s="2" customFormat="1" ht="22.8" customHeight="1">
      <c r="A90" s="39"/>
      <c r="B90" s="40"/>
      <c r="C90" s="100" t="s">
        <v>240</v>
      </c>
      <c r="D90" s="41"/>
      <c r="E90" s="41"/>
      <c r="F90" s="41"/>
      <c r="G90" s="41"/>
      <c r="H90" s="41"/>
      <c r="I90" s="41"/>
      <c r="J90" s="192">
        <f>BK90</f>
        <v>0</v>
      </c>
      <c r="K90" s="41"/>
      <c r="L90" s="45"/>
      <c r="M90" s="96"/>
      <c r="N90" s="193"/>
      <c r="O90" s="97"/>
      <c r="P90" s="194">
        <f>P91+SUM(P92:P95)+P100+P114</f>
        <v>0</v>
      </c>
      <c r="Q90" s="97"/>
      <c r="R90" s="194">
        <f>R91+SUM(R92:R95)+R100+R114</f>
        <v>36.489550000000001</v>
      </c>
      <c r="S90" s="97"/>
      <c r="T90" s="195">
        <f>T91+SUM(T92:T95)+T100+T114</f>
        <v>7.5</v>
      </c>
      <c r="U90" s="39"/>
      <c r="V90" s="39"/>
      <c r="W90" s="39"/>
      <c r="X90" s="39"/>
      <c r="Y90" s="39"/>
      <c r="Z90" s="39"/>
      <c r="AA90" s="39"/>
      <c r="AB90" s="39"/>
      <c r="AC90" s="39"/>
      <c r="AD90" s="39"/>
      <c r="AE90" s="39"/>
      <c r="AT90" s="18" t="s">
        <v>72</v>
      </c>
      <c r="AU90" s="18" t="s">
        <v>224</v>
      </c>
      <c r="BK90" s="196">
        <f>BK91+SUM(BK92:BK95)+BK100+BK114</f>
        <v>0</v>
      </c>
    </row>
    <row r="91" s="2" customFormat="1" ht="16.5" customHeight="1">
      <c r="A91" s="39"/>
      <c r="B91" s="40"/>
      <c r="C91" s="231" t="s">
        <v>80</v>
      </c>
      <c r="D91" s="231" t="s">
        <v>241</v>
      </c>
      <c r="E91" s="232" t="s">
        <v>2345</v>
      </c>
      <c r="F91" s="233" t="s">
        <v>2346</v>
      </c>
      <c r="G91" s="234" t="s">
        <v>250</v>
      </c>
      <c r="H91" s="235">
        <v>4055</v>
      </c>
      <c r="I91" s="236"/>
      <c r="J91" s="237">
        <f>ROUND(I91*H91,2)</f>
        <v>0</v>
      </c>
      <c r="K91" s="233" t="s">
        <v>251</v>
      </c>
      <c r="L91" s="238"/>
      <c r="M91" s="239" t="s">
        <v>19</v>
      </c>
      <c r="N91" s="240" t="s">
        <v>44</v>
      </c>
      <c r="O91" s="85"/>
      <c r="P91" s="222">
        <f>O91*H91</f>
        <v>0</v>
      </c>
      <c r="Q91" s="222">
        <v>0.00040000000000000002</v>
      </c>
      <c r="R91" s="222">
        <f>Q91*H91</f>
        <v>1.6220000000000001</v>
      </c>
      <c r="S91" s="222">
        <v>0</v>
      </c>
      <c r="T91" s="223">
        <f>S91*H91</f>
        <v>0</v>
      </c>
      <c r="U91" s="39"/>
      <c r="V91" s="39"/>
      <c r="W91" s="39"/>
      <c r="X91" s="39"/>
      <c r="Y91" s="39"/>
      <c r="Z91" s="39"/>
      <c r="AA91" s="39"/>
      <c r="AB91" s="39"/>
      <c r="AC91" s="39"/>
      <c r="AD91" s="39"/>
      <c r="AE91" s="39"/>
      <c r="AR91" s="224" t="s">
        <v>82</v>
      </c>
      <c r="AT91" s="224" t="s">
        <v>241</v>
      </c>
      <c r="AU91" s="224" t="s">
        <v>73</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80</v>
      </c>
      <c r="BM91" s="224" t="s">
        <v>2347</v>
      </c>
    </row>
    <row r="92" s="2" customFormat="1" ht="16.5" customHeight="1">
      <c r="A92" s="39"/>
      <c r="B92" s="40"/>
      <c r="C92" s="231" t="s">
        <v>82</v>
      </c>
      <c r="D92" s="231" t="s">
        <v>241</v>
      </c>
      <c r="E92" s="232" t="s">
        <v>2348</v>
      </c>
      <c r="F92" s="233" t="s">
        <v>2349</v>
      </c>
      <c r="G92" s="234" t="s">
        <v>258</v>
      </c>
      <c r="H92" s="235">
        <v>20</v>
      </c>
      <c r="I92" s="236"/>
      <c r="J92" s="237">
        <f>ROUND(I92*H92,2)</f>
        <v>0</v>
      </c>
      <c r="K92" s="233" t="s">
        <v>251</v>
      </c>
      <c r="L92" s="238"/>
      <c r="M92" s="239" t="s">
        <v>19</v>
      </c>
      <c r="N92" s="240" t="s">
        <v>44</v>
      </c>
      <c r="O92" s="85"/>
      <c r="P92" s="222">
        <f>O92*H92</f>
        <v>0</v>
      </c>
      <c r="Q92" s="222">
        <v>0.00035</v>
      </c>
      <c r="R92" s="222">
        <f>Q92*H92</f>
        <v>0.0070000000000000001</v>
      </c>
      <c r="S92" s="222">
        <v>0</v>
      </c>
      <c r="T92" s="223">
        <f>S92*H92</f>
        <v>0</v>
      </c>
      <c r="U92" s="39"/>
      <c r="V92" s="39"/>
      <c r="W92" s="39"/>
      <c r="X92" s="39"/>
      <c r="Y92" s="39"/>
      <c r="Z92" s="39"/>
      <c r="AA92" s="39"/>
      <c r="AB92" s="39"/>
      <c r="AC92" s="39"/>
      <c r="AD92" s="39"/>
      <c r="AE92" s="39"/>
      <c r="AR92" s="224" t="s">
        <v>82</v>
      </c>
      <c r="AT92" s="224" t="s">
        <v>241</v>
      </c>
      <c r="AU92" s="224" t="s">
        <v>73</v>
      </c>
      <c r="AY92" s="18" t="s">
        <v>244</v>
      </c>
      <c r="BE92" s="225">
        <f>IF(N92="základní",J92,0)</f>
        <v>0</v>
      </c>
      <c r="BF92" s="225">
        <f>IF(N92="snížená",J92,0)</f>
        <v>0</v>
      </c>
      <c r="BG92" s="225">
        <f>IF(N92="zákl. přenesená",J92,0)</f>
        <v>0</v>
      </c>
      <c r="BH92" s="225">
        <f>IF(N92="sníž. přenesená",J92,0)</f>
        <v>0</v>
      </c>
      <c r="BI92" s="225">
        <f>IF(N92="nulová",J92,0)</f>
        <v>0</v>
      </c>
      <c r="BJ92" s="18" t="s">
        <v>80</v>
      </c>
      <c r="BK92" s="225">
        <f>ROUND(I92*H92,2)</f>
        <v>0</v>
      </c>
      <c r="BL92" s="18" t="s">
        <v>80</v>
      </c>
      <c r="BM92" s="224" t="s">
        <v>2350</v>
      </c>
    </row>
    <row r="93" s="2" customFormat="1" ht="16.5" customHeight="1">
      <c r="A93" s="39"/>
      <c r="B93" s="40"/>
      <c r="C93" s="231" t="s">
        <v>243</v>
      </c>
      <c r="D93" s="231" t="s">
        <v>241</v>
      </c>
      <c r="E93" s="232" t="s">
        <v>2351</v>
      </c>
      <c r="F93" s="233" t="s">
        <v>2352</v>
      </c>
      <c r="G93" s="234" t="s">
        <v>258</v>
      </c>
      <c r="H93" s="235">
        <v>20</v>
      </c>
      <c r="I93" s="236"/>
      <c r="J93" s="237">
        <f>ROUND(I93*H93,2)</f>
        <v>0</v>
      </c>
      <c r="K93" s="233" t="s">
        <v>251</v>
      </c>
      <c r="L93" s="238"/>
      <c r="M93" s="239" t="s">
        <v>19</v>
      </c>
      <c r="N93" s="240" t="s">
        <v>44</v>
      </c>
      <c r="O93" s="85"/>
      <c r="P93" s="222">
        <f>O93*H93</f>
        <v>0</v>
      </c>
      <c r="Q93" s="222">
        <v>0.00016000000000000001</v>
      </c>
      <c r="R93" s="222">
        <f>Q93*H93</f>
        <v>0.0032000000000000002</v>
      </c>
      <c r="S93" s="222">
        <v>0</v>
      </c>
      <c r="T93" s="223">
        <f>S93*H93</f>
        <v>0</v>
      </c>
      <c r="U93" s="39"/>
      <c r="V93" s="39"/>
      <c r="W93" s="39"/>
      <c r="X93" s="39"/>
      <c r="Y93" s="39"/>
      <c r="Z93" s="39"/>
      <c r="AA93" s="39"/>
      <c r="AB93" s="39"/>
      <c r="AC93" s="39"/>
      <c r="AD93" s="39"/>
      <c r="AE93" s="39"/>
      <c r="AR93" s="224" t="s">
        <v>82</v>
      </c>
      <c r="AT93" s="224" t="s">
        <v>241</v>
      </c>
      <c r="AU93" s="224" t="s">
        <v>73</v>
      </c>
      <c r="AY93" s="18" t="s">
        <v>244</v>
      </c>
      <c r="BE93" s="225">
        <f>IF(N93="základní",J93,0)</f>
        <v>0</v>
      </c>
      <c r="BF93" s="225">
        <f>IF(N93="snížená",J93,0)</f>
        <v>0</v>
      </c>
      <c r="BG93" s="225">
        <f>IF(N93="zákl. přenesená",J93,0)</f>
        <v>0</v>
      </c>
      <c r="BH93" s="225">
        <f>IF(N93="sníž. přenesená",J93,0)</f>
        <v>0</v>
      </c>
      <c r="BI93" s="225">
        <f>IF(N93="nulová",J93,0)</f>
        <v>0</v>
      </c>
      <c r="BJ93" s="18" t="s">
        <v>80</v>
      </c>
      <c r="BK93" s="225">
        <f>ROUND(I93*H93,2)</f>
        <v>0</v>
      </c>
      <c r="BL93" s="18" t="s">
        <v>80</v>
      </c>
      <c r="BM93" s="224" t="s">
        <v>2353</v>
      </c>
    </row>
    <row r="94" s="2" customFormat="1" ht="16.5" customHeight="1">
      <c r="A94" s="39"/>
      <c r="B94" s="40"/>
      <c r="C94" s="231" t="s">
        <v>264</v>
      </c>
      <c r="D94" s="231" t="s">
        <v>241</v>
      </c>
      <c r="E94" s="232" t="s">
        <v>2354</v>
      </c>
      <c r="F94" s="233" t="s">
        <v>2355</v>
      </c>
      <c r="G94" s="234" t="s">
        <v>250</v>
      </c>
      <c r="H94" s="235">
        <v>4055</v>
      </c>
      <c r="I94" s="236"/>
      <c r="J94" s="237">
        <f>ROUND(I94*H94,2)</f>
        <v>0</v>
      </c>
      <c r="K94" s="233" t="s">
        <v>251</v>
      </c>
      <c r="L94" s="238"/>
      <c r="M94" s="239" t="s">
        <v>19</v>
      </c>
      <c r="N94" s="240" t="s">
        <v>44</v>
      </c>
      <c r="O94" s="85"/>
      <c r="P94" s="222">
        <f>O94*H94</f>
        <v>0</v>
      </c>
      <c r="Q94" s="222">
        <v>0.0083300000000000006</v>
      </c>
      <c r="R94" s="222">
        <f>Q94*H94</f>
        <v>33.778150000000004</v>
      </c>
      <c r="S94" s="222">
        <v>0</v>
      </c>
      <c r="T94" s="223">
        <f>S94*H94</f>
        <v>0</v>
      </c>
      <c r="U94" s="39"/>
      <c r="V94" s="39"/>
      <c r="W94" s="39"/>
      <c r="X94" s="39"/>
      <c r="Y94" s="39"/>
      <c r="Z94" s="39"/>
      <c r="AA94" s="39"/>
      <c r="AB94" s="39"/>
      <c r="AC94" s="39"/>
      <c r="AD94" s="39"/>
      <c r="AE94" s="39"/>
      <c r="AR94" s="224" t="s">
        <v>82</v>
      </c>
      <c r="AT94" s="224" t="s">
        <v>241</v>
      </c>
      <c r="AU94" s="224" t="s">
        <v>73</v>
      </c>
      <c r="AY94" s="18" t="s">
        <v>244</v>
      </c>
      <c r="BE94" s="225">
        <f>IF(N94="základní",J94,0)</f>
        <v>0</v>
      </c>
      <c r="BF94" s="225">
        <f>IF(N94="snížená",J94,0)</f>
        <v>0</v>
      </c>
      <c r="BG94" s="225">
        <f>IF(N94="zákl. přenesená",J94,0)</f>
        <v>0</v>
      </c>
      <c r="BH94" s="225">
        <f>IF(N94="sníž. přenesená",J94,0)</f>
        <v>0</v>
      </c>
      <c r="BI94" s="225">
        <f>IF(N94="nulová",J94,0)</f>
        <v>0</v>
      </c>
      <c r="BJ94" s="18" t="s">
        <v>80</v>
      </c>
      <c r="BK94" s="225">
        <f>ROUND(I94*H94,2)</f>
        <v>0</v>
      </c>
      <c r="BL94" s="18" t="s">
        <v>80</v>
      </c>
      <c r="BM94" s="224" t="s">
        <v>2356</v>
      </c>
    </row>
    <row r="95" s="12" customFormat="1" ht="25.92" customHeight="1">
      <c r="A95" s="12"/>
      <c r="B95" s="197"/>
      <c r="C95" s="198"/>
      <c r="D95" s="199" t="s">
        <v>72</v>
      </c>
      <c r="E95" s="200" t="s">
        <v>624</v>
      </c>
      <c r="F95" s="200" t="s">
        <v>625</v>
      </c>
      <c r="G95" s="198"/>
      <c r="H95" s="198"/>
      <c r="I95" s="201"/>
      <c r="J95" s="202">
        <f>BK95</f>
        <v>0</v>
      </c>
      <c r="K95" s="198"/>
      <c r="L95" s="203"/>
      <c r="M95" s="204"/>
      <c r="N95" s="205"/>
      <c r="O95" s="205"/>
      <c r="P95" s="206">
        <f>P96</f>
        <v>0</v>
      </c>
      <c r="Q95" s="205"/>
      <c r="R95" s="206">
        <f>R96</f>
        <v>1.0791999999999999</v>
      </c>
      <c r="S95" s="205"/>
      <c r="T95" s="207">
        <f>T96</f>
        <v>0</v>
      </c>
      <c r="U95" s="12"/>
      <c r="V95" s="12"/>
      <c r="W95" s="12"/>
      <c r="X95" s="12"/>
      <c r="Y95" s="12"/>
      <c r="Z95" s="12"/>
      <c r="AA95" s="12"/>
      <c r="AB95" s="12"/>
      <c r="AC95" s="12"/>
      <c r="AD95" s="12"/>
      <c r="AE95" s="12"/>
      <c r="AR95" s="208" t="s">
        <v>80</v>
      </c>
      <c r="AT95" s="209" t="s">
        <v>72</v>
      </c>
      <c r="AU95" s="209" t="s">
        <v>73</v>
      </c>
      <c r="AY95" s="208" t="s">
        <v>244</v>
      </c>
      <c r="BK95" s="210">
        <f>BK96</f>
        <v>0</v>
      </c>
    </row>
    <row r="96" s="12" customFormat="1" ht="22.8" customHeight="1">
      <c r="A96" s="12"/>
      <c r="B96" s="197"/>
      <c r="C96" s="198"/>
      <c r="D96" s="199" t="s">
        <v>72</v>
      </c>
      <c r="E96" s="211" t="s">
        <v>80</v>
      </c>
      <c r="F96" s="211" t="s">
        <v>2357</v>
      </c>
      <c r="G96" s="198"/>
      <c r="H96" s="198"/>
      <c r="I96" s="201"/>
      <c r="J96" s="212">
        <f>BK96</f>
        <v>0</v>
      </c>
      <c r="K96" s="198"/>
      <c r="L96" s="203"/>
      <c r="M96" s="204"/>
      <c r="N96" s="205"/>
      <c r="O96" s="205"/>
      <c r="P96" s="206">
        <f>SUM(P97:P99)</f>
        <v>0</v>
      </c>
      <c r="Q96" s="205"/>
      <c r="R96" s="206">
        <f>SUM(R97:R99)</f>
        <v>1.0791999999999999</v>
      </c>
      <c r="S96" s="205"/>
      <c r="T96" s="207">
        <f>SUM(T97:T99)</f>
        <v>0</v>
      </c>
      <c r="U96" s="12"/>
      <c r="V96" s="12"/>
      <c r="W96" s="12"/>
      <c r="X96" s="12"/>
      <c r="Y96" s="12"/>
      <c r="Z96" s="12"/>
      <c r="AA96" s="12"/>
      <c r="AB96" s="12"/>
      <c r="AC96" s="12"/>
      <c r="AD96" s="12"/>
      <c r="AE96" s="12"/>
      <c r="AR96" s="208" t="s">
        <v>80</v>
      </c>
      <c r="AT96" s="209" t="s">
        <v>72</v>
      </c>
      <c r="AU96" s="209" t="s">
        <v>80</v>
      </c>
      <c r="AY96" s="208" t="s">
        <v>244</v>
      </c>
      <c r="BK96" s="210">
        <f>SUM(BK97:BK99)</f>
        <v>0</v>
      </c>
    </row>
    <row r="97" s="2" customFormat="1" ht="24.15" customHeight="1">
      <c r="A97" s="39"/>
      <c r="B97" s="40"/>
      <c r="C97" s="213" t="s">
        <v>269</v>
      </c>
      <c r="D97" s="213" t="s">
        <v>247</v>
      </c>
      <c r="E97" s="214" t="s">
        <v>2358</v>
      </c>
      <c r="F97" s="215" t="s">
        <v>2359</v>
      </c>
      <c r="G97" s="216" t="s">
        <v>250</v>
      </c>
      <c r="H97" s="217">
        <v>206.5</v>
      </c>
      <c r="I97" s="218"/>
      <c r="J97" s="219">
        <f>ROUND(I97*H97,2)</f>
        <v>0</v>
      </c>
      <c r="K97" s="215" t="s">
        <v>251</v>
      </c>
      <c r="L97" s="45"/>
      <c r="M97" s="220" t="s">
        <v>19</v>
      </c>
      <c r="N97" s="221" t="s">
        <v>44</v>
      </c>
      <c r="O97" s="85"/>
      <c r="P97" s="222">
        <f>O97*H97</f>
        <v>0</v>
      </c>
      <c r="Q97" s="222">
        <v>0.0035999999999999999</v>
      </c>
      <c r="R97" s="222">
        <f>Q97*H97</f>
        <v>0.74339999999999995</v>
      </c>
      <c r="S97" s="222">
        <v>0</v>
      </c>
      <c r="T97" s="223">
        <f>S97*H97</f>
        <v>0</v>
      </c>
      <c r="U97" s="39"/>
      <c r="V97" s="39"/>
      <c r="W97" s="39"/>
      <c r="X97" s="39"/>
      <c r="Y97" s="39"/>
      <c r="Z97" s="39"/>
      <c r="AA97" s="39"/>
      <c r="AB97" s="39"/>
      <c r="AC97" s="39"/>
      <c r="AD97" s="39"/>
      <c r="AE97" s="39"/>
      <c r="AR97" s="224" t="s">
        <v>80</v>
      </c>
      <c r="AT97" s="224" t="s">
        <v>247</v>
      </c>
      <c r="AU97" s="224" t="s">
        <v>82</v>
      </c>
      <c r="AY97" s="18" t="s">
        <v>244</v>
      </c>
      <c r="BE97" s="225">
        <f>IF(N97="základní",J97,0)</f>
        <v>0</v>
      </c>
      <c r="BF97" s="225">
        <f>IF(N97="snížená",J97,0)</f>
        <v>0</v>
      </c>
      <c r="BG97" s="225">
        <f>IF(N97="zákl. přenesená",J97,0)</f>
        <v>0</v>
      </c>
      <c r="BH97" s="225">
        <f>IF(N97="sníž. přenesená",J97,0)</f>
        <v>0</v>
      </c>
      <c r="BI97" s="225">
        <f>IF(N97="nulová",J97,0)</f>
        <v>0</v>
      </c>
      <c r="BJ97" s="18" t="s">
        <v>80</v>
      </c>
      <c r="BK97" s="225">
        <f>ROUND(I97*H97,2)</f>
        <v>0</v>
      </c>
      <c r="BL97" s="18" t="s">
        <v>80</v>
      </c>
      <c r="BM97" s="224" t="s">
        <v>2360</v>
      </c>
    </row>
    <row r="98" s="2" customFormat="1">
      <c r="A98" s="39"/>
      <c r="B98" s="40"/>
      <c r="C98" s="41"/>
      <c r="D98" s="226" t="s">
        <v>254</v>
      </c>
      <c r="E98" s="41"/>
      <c r="F98" s="227" t="s">
        <v>2361</v>
      </c>
      <c r="G98" s="41"/>
      <c r="H98" s="41"/>
      <c r="I98" s="228"/>
      <c r="J98" s="41"/>
      <c r="K98" s="41"/>
      <c r="L98" s="45"/>
      <c r="M98" s="229"/>
      <c r="N98" s="230"/>
      <c r="O98" s="85"/>
      <c r="P98" s="85"/>
      <c r="Q98" s="85"/>
      <c r="R98" s="85"/>
      <c r="S98" s="85"/>
      <c r="T98" s="86"/>
      <c r="U98" s="39"/>
      <c r="V98" s="39"/>
      <c r="W98" s="39"/>
      <c r="X98" s="39"/>
      <c r="Y98" s="39"/>
      <c r="Z98" s="39"/>
      <c r="AA98" s="39"/>
      <c r="AB98" s="39"/>
      <c r="AC98" s="39"/>
      <c r="AD98" s="39"/>
      <c r="AE98" s="39"/>
      <c r="AT98" s="18" t="s">
        <v>254</v>
      </c>
      <c r="AU98" s="18" t="s">
        <v>82</v>
      </c>
    </row>
    <row r="99" s="2" customFormat="1" ht="16.5" customHeight="1">
      <c r="A99" s="39"/>
      <c r="B99" s="40"/>
      <c r="C99" s="231" t="s">
        <v>275</v>
      </c>
      <c r="D99" s="231" t="s">
        <v>241</v>
      </c>
      <c r="E99" s="232" t="s">
        <v>2362</v>
      </c>
      <c r="F99" s="233" t="s">
        <v>2363</v>
      </c>
      <c r="G99" s="234" t="s">
        <v>250</v>
      </c>
      <c r="H99" s="235">
        <v>365</v>
      </c>
      <c r="I99" s="236"/>
      <c r="J99" s="237">
        <f>ROUND(I99*H99,2)</f>
        <v>0</v>
      </c>
      <c r="K99" s="233" t="s">
        <v>251</v>
      </c>
      <c r="L99" s="238"/>
      <c r="M99" s="239" t="s">
        <v>19</v>
      </c>
      <c r="N99" s="240" t="s">
        <v>44</v>
      </c>
      <c r="O99" s="85"/>
      <c r="P99" s="222">
        <f>O99*H99</f>
        <v>0</v>
      </c>
      <c r="Q99" s="222">
        <v>0.00092000000000000003</v>
      </c>
      <c r="R99" s="222">
        <f>Q99*H99</f>
        <v>0.33579999999999999</v>
      </c>
      <c r="S99" s="222">
        <v>0</v>
      </c>
      <c r="T99" s="223">
        <f>S99*H99</f>
        <v>0</v>
      </c>
      <c r="U99" s="39"/>
      <c r="V99" s="39"/>
      <c r="W99" s="39"/>
      <c r="X99" s="39"/>
      <c r="Y99" s="39"/>
      <c r="Z99" s="39"/>
      <c r="AA99" s="39"/>
      <c r="AB99" s="39"/>
      <c r="AC99" s="39"/>
      <c r="AD99" s="39"/>
      <c r="AE99" s="39"/>
      <c r="AR99" s="224" t="s">
        <v>82</v>
      </c>
      <c r="AT99" s="224" t="s">
        <v>241</v>
      </c>
      <c r="AU99" s="224" t="s">
        <v>82</v>
      </c>
      <c r="AY99" s="18" t="s">
        <v>244</v>
      </c>
      <c r="BE99" s="225">
        <f>IF(N99="základní",J99,0)</f>
        <v>0</v>
      </c>
      <c r="BF99" s="225">
        <f>IF(N99="snížená",J99,0)</f>
        <v>0</v>
      </c>
      <c r="BG99" s="225">
        <f>IF(N99="zákl. přenesená",J99,0)</f>
        <v>0</v>
      </c>
      <c r="BH99" s="225">
        <f>IF(N99="sníž. přenesená",J99,0)</f>
        <v>0</v>
      </c>
      <c r="BI99" s="225">
        <f>IF(N99="nulová",J99,0)</f>
        <v>0</v>
      </c>
      <c r="BJ99" s="18" t="s">
        <v>80</v>
      </c>
      <c r="BK99" s="225">
        <f>ROUND(I99*H99,2)</f>
        <v>0</v>
      </c>
      <c r="BL99" s="18" t="s">
        <v>80</v>
      </c>
      <c r="BM99" s="224" t="s">
        <v>2364</v>
      </c>
    </row>
    <row r="100" s="12" customFormat="1" ht="25.92" customHeight="1">
      <c r="A100" s="12"/>
      <c r="B100" s="197"/>
      <c r="C100" s="198"/>
      <c r="D100" s="199" t="s">
        <v>72</v>
      </c>
      <c r="E100" s="200" t="s">
        <v>241</v>
      </c>
      <c r="F100" s="200" t="s">
        <v>242</v>
      </c>
      <c r="G100" s="198"/>
      <c r="H100" s="198"/>
      <c r="I100" s="201"/>
      <c r="J100" s="202">
        <f>BK100</f>
        <v>0</v>
      </c>
      <c r="K100" s="198"/>
      <c r="L100" s="203"/>
      <c r="M100" s="204"/>
      <c r="N100" s="205"/>
      <c r="O100" s="205"/>
      <c r="P100" s="206">
        <f>P101</f>
        <v>0</v>
      </c>
      <c r="Q100" s="205"/>
      <c r="R100" s="206">
        <f>R101</f>
        <v>0</v>
      </c>
      <c r="S100" s="205"/>
      <c r="T100" s="207">
        <f>T101</f>
        <v>2.5</v>
      </c>
      <c r="U100" s="12"/>
      <c r="V100" s="12"/>
      <c r="W100" s="12"/>
      <c r="X100" s="12"/>
      <c r="Y100" s="12"/>
      <c r="Z100" s="12"/>
      <c r="AA100" s="12"/>
      <c r="AB100" s="12"/>
      <c r="AC100" s="12"/>
      <c r="AD100" s="12"/>
      <c r="AE100" s="12"/>
      <c r="AR100" s="208" t="s">
        <v>243</v>
      </c>
      <c r="AT100" s="209" t="s">
        <v>72</v>
      </c>
      <c r="AU100" s="209" t="s">
        <v>73</v>
      </c>
      <c r="AY100" s="208" t="s">
        <v>244</v>
      </c>
      <c r="BK100" s="210">
        <f>BK101</f>
        <v>0</v>
      </c>
    </row>
    <row r="101" s="12" customFormat="1" ht="22.8" customHeight="1">
      <c r="A101" s="12"/>
      <c r="B101" s="197"/>
      <c r="C101" s="198"/>
      <c r="D101" s="199" t="s">
        <v>72</v>
      </c>
      <c r="E101" s="211" t="s">
        <v>273</v>
      </c>
      <c r="F101" s="211" t="s">
        <v>274</v>
      </c>
      <c r="G101" s="198"/>
      <c r="H101" s="198"/>
      <c r="I101" s="201"/>
      <c r="J101" s="212">
        <f>BK101</f>
        <v>0</v>
      </c>
      <c r="K101" s="198"/>
      <c r="L101" s="203"/>
      <c r="M101" s="204"/>
      <c r="N101" s="205"/>
      <c r="O101" s="205"/>
      <c r="P101" s="206">
        <f>SUM(P102:P113)</f>
        <v>0</v>
      </c>
      <c r="Q101" s="205"/>
      <c r="R101" s="206">
        <f>SUM(R102:R113)</f>
        <v>0</v>
      </c>
      <c r="S101" s="205"/>
      <c r="T101" s="207">
        <f>SUM(T102:T113)</f>
        <v>2.5</v>
      </c>
      <c r="U101" s="12"/>
      <c r="V101" s="12"/>
      <c r="W101" s="12"/>
      <c r="X101" s="12"/>
      <c r="Y101" s="12"/>
      <c r="Z101" s="12"/>
      <c r="AA101" s="12"/>
      <c r="AB101" s="12"/>
      <c r="AC101" s="12"/>
      <c r="AD101" s="12"/>
      <c r="AE101" s="12"/>
      <c r="AR101" s="208" t="s">
        <v>243</v>
      </c>
      <c r="AT101" s="209" t="s">
        <v>72</v>
      </c>
      <c r="AU101" s="209" t="s">
        <v>80</v>
      </c>
      <c r="AY101" s="208" t="s">
        <v>244</v>
      </c>
      <c r="BK101" s="210">
        <f>SUM(BK102:BK113)</f>
        <v>0</v>
      </c>
    </row>
    <row r="102" s="2" customFormat="1" ht="24.15" customHeight="1">
      <c r="A102" s="39"/>
      <c r="B102" s="40"/>
      <c r="C102" s="213" t="s">
        <v>288</v>
      </c>
      <c r="D102" s="213" t="s">
        <v>247</v>
      </c>
      <c r="E102" s="214" t="s">
        <v>289</v>
      </c>
      <c r="F102" s="215" t="s">
        <v>290</v>
      </c>
      <c r="G102" s="216" t="s">
        <v>291</v>
      </c>
      <c r="H102" s="217">
        <v>2</v>
      </c>
      <c r="I102" s="218"/>
      <c r="J102" s="219">
        <f>ROUND(I102*H102,2)</f>
        <v>0</v>
      </c>
      <c r="K102" s="215" t="s">
        <v>251</v>
      </c>
      <c r="L102" s="45"/>
      <c r="M102" s="220" t="s">
        <v>19</v>
      </c>
      <c r="N102" s="221" t="s">
        <v>44</v>
      </c>
      <c r="O102" s="85"/>
      <c r="P102" s="222">
        <f>O102*H102</f>
        <v>0</v>
      </c>
      <c r="Q102" s="222">
        <v>0</v>
      </c>
      <c r="R102" s="222">
        <f>Q102*H102</f>
        <v>0</v>
      </c>
      <c r="S102" s="222">
        <v>0</v>
      </c>
      <c r="T102" s="223">
        <f>S102*H102</f>
        <v>0</v>
      </c>
      <c r="U102" s="39"/>
      <c r="V102" s="39"/>
      <c r="W102" s="39"/>
      <c r="X102" s="39"/>
      <c r="Y102" s="39"/>
      <c r="Z102" s="39"/>
      <c r="AA102" s="39"/>
      <c r="AB102" s="39"/>
      <c r="AC102" s="39"/>
      <c r="AD102" s="39"/>
      <c r="AE102" s="39"/>
      <c r="AR102" s="224" t="s">
        <v>80</v>
      </c>
      <c r="AT102" s="224" t="s">
        <v>247</v>
      </c>
      <c r="AU102" s="224" t="s">
        <v>82</v>
      </c>
      <c r="AY102" s="18" t="s">
        <v>244</v>
      </c>
      <c r="BE102" s="225">
        <f>IF(N102="základní",J102,0)</f>
        <v>0</v>
      </c>
      <c r="BF102" s="225">
        <f>IF(N102="snížená",J102,0)</f>
        <v>0</v>
      </c>
      <c r="BG102" s="225">
        <f>IF(N102="zákl. přenesená",J102,0)</f>
        <v>0</v>
      </c>
      <c r="BH102" s="225">
        <f>IF(N102="sníž. přenesená",J102,0)</f>
        <v>0</v>
      </c>
      <c r="BI102" s="225">
        <f>IF(N102="nulová",J102,0)</f>
        <v>0</v>
      </c>
      <c r="BJ102" s="18" t="s">
        <v>80</v>
      </c>
      <c r="BK102" s="225">
        <f>ROUND(I102*H102,2)</f>
        <v>0</v>
      </c>
      <c r="BL102" s="18" t="s">
        <v>80</v>
      </c>
      <c r="BM102" s="224" t="s">
        <v>2365</v>
      </c>
    </row>
    <row r="103" s="2" customFormat="1">
      <c r="A103" s="39"/>
      <c r="B103" s="40"/>
      <c r="C103" s="41"/>
      <c r="D103" s="226" t="s">
        <v>254</v>
      </c>
      <c r="E103" s="41"/>
      <c r="F103" s="227" t="s">
        <v>293</v>
      </c>
      <c r="G103" s="41"/>
      <c r="H103" s="41"/>
      <c r="I103" s="228"/>
      <c r="J103" s="41"/>
      <c r="K103" s="41"/>
      <c r="L103" s="45"/>
      <c r="M103" s="229"/>
      <c r="N103" s="230"/>
      <c r="O103" s="85"/>
      <c r="P103" s="85"/>
      <c r="Q103" s="85"/>
      <c r="R103" s="85"/>
      <c r="S103" s="85"/>
      <c r="T103" s="86"/>
      <c r="U103" s="39"/>
      <c r="V103" s="39"/>
      <c r="W103" s="39"/>
      <c r="X103" s="39"/>
      <c r="Y103" s="39"/>
      <c r="Z103" s="39"/>
      <c r="AA103" s="39"/>
      <c r="AB103" s="39"/>
      <c r="AC103" s="39"/>
      <c r="AD103" s="39"/>
      <c r="AE103" s="39"/>
      <c r="AT103" s="18" t="s">
        <v>254</v>
      </c>
      <c r="AU103" s="18" t="s">
        <v>82</v>
      </c>
    </row>
    <row r="104" s="2" customFormat="1" ht="33" customHeight="1">
      <c r="A104" s="39"/>
      <c r="B104" s="40"/>
      <c r="C104" s="213" t="s">
        <v>263</v>
      </c>
      <c r="D104" s="213" t="s">
        <v>247</v>
      </c>
      <c r="E104" s="214" t="s">
        <v>303</v>
      </c>
      <c r="F104" s="215" t="s">
        <v>304</v>
      </c>
      <c r="G104" s="216" t="s">
        <v>250</v>
      </c>
      <c r="H104" s="217">
        <v>1</v>
      </c>
      <c r="I104" s="218"/>
      <c r="J104" s="219">
        <f>ROUND(I104*H104,2)</f>
        <v>0</v>
      </c>
      <c r="K104" s="215" t="s">
        <v>251</v>
      </c>
      <c r="L104" s="45"/>
      <c r="M104" s="220" t="s">
        <v>19</v>
      </c>
      <c r="N104" s="221" t="s">
        <v>44</v>
      </c>
      <c r="O104" s="85"/>
      <c r="P104" s="222">
        <f>O104*H104</f>
        <v>0</v>
      </c>
      <c r="Q104" s="222">
        <v>0</v>
      </c>
      <c r="R104" s="222">
        <f>Q104*H104</f>
        <v>0</v>
      </c>
      <c r="S104" s="222">
        <v>0</v>
      </c>
      <c r="T104" s="223">
        <f>S104*H104</f>
        <v>0</v>
      </c>
      <c r="U104" s="39"/>
      <c r="V104" s="39"/>
      <c r="W104" s="39"/>
      <c r="X104" s="39"/>
      <c r="Y104" s="39"/>
      <c r="Z104" s="39"/>
      <c r="AA104" s="39"/>
      <c r="AB104" s="39"/>
      <c r="AC104" s="39"/>
      <c r="AD104" s="39"/>
      <c r="AE104" s="39"/>
      <c r="AR104" s="224" t="s">
        <v>80</v>
      </c>
      <c r="AT104" s="224" t="s">
        <v>247</v>
      </c>
      <c r="AU104" s="224" t="s">
        <v>82</v>
      </c>
      <c r="AY104" s="18" t="s">
        <v>244</v>
      </c>
      <c r="BE104" s="225">
        <f>IF(N104="základní",J104,0)</f>
        <v>0</v>
      </c>
      <c r="BF104" s="225">
        <f>IF(N104="snížená",J104,0)</f>
        <v>0</v>
      </c>
      <c r="BG104" s="225">
        <f>IF(N104="zákl. přenesená",J104,0)</f>
        <v>0</v>
      </c>
      <c r="BH104" s="225">
        <f>IF(N104="sníž. přenesená",J104,0)</f>
        <v>0</v>
      </c>
      <c r="BI104" s="225">
        <f>IF(N104="nulová",J104,0)</f>
        <v>0</v>
      </c>
      <c r="BJ104" s="18" t="s">
        <v>80</v>
      </c>
      <c r="BK104" s="225">
        <f>ROUND(I104*H104,2)</f>
        <v>0</v>
      </c>
      <c r="BL104" s="18" t="s">
        <v>80</v>
      </c>
      <c r="BM104" s="224" t="s">
        <v>2366</v>
      </c>
    </row>
    <row r="105" s="2" customFormat="1">
      <c r="A105" s="39"/>
      <c r="B105" s="40"/>
      <c r="C105" s="41"/>
      <c r="D105" s="226" t="s">
        <v>254</v>
      </c>
      <c r="E105" s="41"/>
      <c r="F105" s="227" t="s">
        <v>306</v>
      </c>
      <c r="G105" s="41"/>
      <c r="H105" s="41"/>
      <c r="I105" s="228"/>
      <c r="J105" s="41"/>
      <c r="K105" s="41"/>
      <c r="L105" s="45"/>
      <c r="M105" s="229"/>
      <c r="N105" s="230"/>
      <c r="O105" s="85"/>
      <c r="P105" s="85"/>
      <c r="Q105" s="85"/>
      <c r="R105" s="85"/>
      <c r="S105" s="85"/>
      <c r="T105" s="86"/>
      <c r="U105" s="39"/>
      <c r="V105" s="39"/>
      <c r="W105" s="39"/>
      <c r="X105" s="39"/>
      <c r="Y105" s="39"/>
      <c r="Z105" s="39"/>
      <c r="AA105" s="39"/>
      <c r="AB105" s="39"/>
      <c r="AC105" s="39"/>
      <c r="AD105" s="39"/>
      <c r="AE105" s="39"/>
      <c r="AT105" s="18" t="s">
        <v>254</v>
      </c>
      <c r="AU105" s="18" t="s">
        <v>82</v>
      </c>
    </row>
    <row r="106" s="2" customFormat="1" ht="24.15" customHeight="1">
      <c r="A106" s="39"/>
      <c r="B106" s="40"/>
      <c r="C106" s="213" t="s">
        <v>302</v>
      </c>
      <c r="D106" s="213" t="s">
        <v>247</v>
      </c>
      <c r="E106" s="214" t="s">
        <v>328</v>
      </c>
      <c r="F106" s="215" t="s">
        <v>329</v>
      </c>
      <c r="G106" s="216" t="s">
        <v>258</v>
      </c>
      <c r="H106" s="217">
        <v>10</v>
      </c>
      <c r="I106" s="218"/>
      <c r="J106" s="219">
        <f>ROUND(I106*H106,2)</f>
        <v>0</v>
      </c>
      <c r="K106" s="215" t="s">
        <v>251</v>
      </c>
      <c r="L106" s="45"/>
      <c r="M106" s="220" t="s">
        <v>19</v>
      </c>
      <c r="N106" s="221" t="s">
        <v>44</v>
      </c>
      <c r="O106" s="85"/>
      <c r="P106" s="222">
        <f>O106*H106</f>
        <v>0</v>
      </c>
      <c r="Q106" s="222">
        <v>0</v>
      </c>
      <c r="R106" s="222">
        <f>Q106*H106</f>
        <v>0</v>
      </c>
      <c r="S106" s="222">
        <v>0</v>
      </c>
      <c r="T106" s="223">
        <f>S106*H106</f>
        <v>0</v>
      </c>
      <c r="U106" s="39"/>
      <c r="V106" s="39"/>
      <c r="W106" s="39"/>
      <c r="X106" s="39"/>
      <c r="Y106" s="39"/>
      <c r="Z106" s="39"/>
      <c r="AA106" s="39"/>
      <c r="AB106" s="39"/>
      <c r="AC106" s="39"/>
      <c r="AD106" s="39"/>
      <c r="AE106" s="39"/>
      <c r="AR106" s="224" t="s">
        <v>279</v>
      </c>
      <c r="AT106" s="224" t="s">
        <v>247</v>
      </c>
      <c r="AU106" s="224" t="s">
        <v>82</v>
      </c>
      <c r="AY106" s="18" t="s">
        <v>244</v>
      </c>
      <c r="BE106" s="225">
        <f>IF(N106="základní",J106,0)</f>
        <v>0</v>
      </c>
      <c r="BF106" s="225">
        <f>IF(N106="snížená",J106,0)</f>
        <v>0</v>
      </c>
      <c r="BG106" s="225">
        <f>IF(N106="zákl. přenesená",J106,0)</f>
        <v>0</v>
      </c>
      <c r="BH106" s="225">
        <f>IF(N106="sníž. přenesená",J106,0)</f>
        <v>0</v>
      </c>
      <c r="BI106" s="225">
        <f>IF(N106="nulová",J106,0)</f>
        <v>0</v>
      </c>
      <c r="BJ106" s="18" t="s">
        <v>80</v>
      </c>
      <c r="BK106" s="225">
        <f>ROUND(I106*H106,2)</f>
        <v>0</v>
      </c>
      <c r="BL106" s="18" t="s">
        <v>279</v>
      </c>
      <c r="BM106" s="224" t="s">
        <v>2367</v>
      </c>
    </row>
    <row r="107" s="2" customFormat="1">
      <c r="A107" s="39"/>
      <c r="B107" s="40"/>
      <c r="C107" s="41"/>
      <c r="D107" s="226" t="s">
        <v>254</v>
      </c>
      <c r="E107" s="41"/>
      <c r="F107" s="227" t="s">
        <v>331</v>
      </c>
      <c r="G107" s="41"/>
      <c r="H107" s="41"/>
      <c r="I107" s="228"/>
      <c r="J107" s="41"/>
      <c r="K107" s="41"/>
      <c r="L107" s="45"/>
      <c r="M107" s="229"/>
      <c r="N107" s="230"/>
      <c r="O107" s="85"/>
      <c r="P107" s="85"/>
      <c r="Q107" s="85"/>
      <c r="R107" s="85"/>
      <c r="S107" s="85"/>
      <c r="T107" s="86"/>
      <c r="U107" s="39"/>
      <c r="V107" s="39"/>
      <c r="W107" s="39"/>
      <c r="X107" s="39"/>
      <c r="Y107" s="39"/>
      <c r="Z107" s="39"/>
      <c r="AA107" s="39"/>
      <c r="AB107" s="39"/>
      <c r="AC107" s="39"/>
      <c r="AD107" s="39"/>
      <c r="AE107" s="39"/>
      <c r="AT107" s="18" t="s">
        <v>254</v>
      </c>
      <c r="AU107" s="18" t="s">
        <v>82</v>
      </c>
    </row>
    <row r="108" s="2" customFormat="1" ht="24.15" customHeight="1">
      <c r="A108" s="39"/>
      <c r="B108" s="40"/>
      <c r="C108" s="213" t="s">
        <v>308</v>
      </c>
      <c r="D108" s="213" t="s">
        <v>247</v>
      </c>
      <c r="E108" s="214" t="s">
        <v>333</v>
      </c>
      <c r="F108" s="215" t="s">
        <v>334</v>
      </c>
      <c r="G108" s="216" t="s">
        <v>258</v>
      </c>
      <c r="H108" s="217">
        <v>10</v>
      </c>
      <c r="I108" s="218"/>
      <c r="J108" s="219">
        <f>ROUND(I108*H108,2)</f>
        <v>0</v>
      </c>
      <c r="K108" s="215" t="s">
        <v>251</v>
      </c>
      <c r="L108" s="45"/>
      <c r="M108" s="220" t="s">
        <v>19</v>
      </c>
      <c r="N108" s="221" t="s">
        <v>44</v>
      </c>
      <c r="O108" s="85"/>
      <c r="P108" s="222">
        <f>O108*H108</f>
        <v>0</v>
      </c>
      <c r="Q108" s="222">
        <v>0</v>
      </c>
      <c r="R108" s="222">
        <f>Q108*H108</f>
        <v>0</v>
      </c>
      <c r="S108" s="222">
        <v>0</v>
      </c>
      <c r="T108" s="223">
        <f>S108*H108</f>
        <v>0</v>
      </c>
      <c r="U108" s="39"/>
      <c r="V108" s="39"/>
      <c r="W108" s="39"/>
      <c r="X108" s="39"/>
      <c r="Y108" s="39"/>
      <c r="Z108" s="39"/>
      <c r="AA108" s="39"/>
      <c r="AB108" s="39"/>
      <c r="AC108" s="39"/>
      <c r="AD108" s="39"/>
      <c r="AE108" s="39"/>
      <c r="AR108" s="224" t="s">
        <v>279</v>
      </c>
      <c r="AT108" s="224" t="s">
        <v>247</v>
      </c>
      <c r="AU108" s="224" t="s">
        <v>82</v>
      </c>
      <c r="AY108" s="18" t="s">
        <v>244</v>
      </c>
      <c r="BE108" s="225">
        <f>IF(N108="základní",J108,0)</f>
        <v>0</v>
      </c>
      <c r="BF108" s="225">
        <f>IF(N108="snížená",J108,0)</f>
        <v>0</v>
      </c>
      <c r="BG108" s="225">
        <f>IF(N108="zákl. přenesená",J108,0)</f>
        <v>0</v>
      </c>
      <c r="BH108" s="225">
        <f>IF(N108="sníž. přenesená",J108,0)</f>
        <v>0</v>
      </c>
      <c r="BI108" s="225">
        <f>IF(N108="nulová",J108,0)</f>
        <v>0</v>
      </c>
      <c r="BJ108" s="18" t="s">
        <v>80</v>
      </c>
      <c r="BK108" s="225">
        <f>ROUND(I108*H108,2)</f>
        <v>0</v>
      </c>
      <c r="BL108" s="18" t="s">
        <v>279</v>
      </c>
      <c r="BM108" s="224" t="s">
        <v>2368</v>
      </c>
    </row>
    <row r="109" s="2" customFormat="1">
      <c r="A109" s="39"/>
      <c r="B109" s="40"/>
      <c r="C109" s="41"/>
      <c r="D109" s="226" t="s">
        <v>254</v>
      </c>
      <c r="E109" s="41"/>
      <c r="F109" s="227" t="s">
        <v>336</v>
      </c>
      <c r="G109" s="41"/>
      <c r="H109" s="41"/>
      <c r="I109" s="228"/>
      <c r="J109" s="41"/>
      <c r="K109" s="41"/>
      <c r="L109" s="45"/>
      <c r="M109" s="229"/>
      <c r="N109" s="230"/>
      <c r="O109" s="85"/>
      <c r="P109" s="85"/>
      <c r="Q109" s="85"/>
      <c r="R109" s="85"/>
      <c r="S109" s="85"/>
      <c r="T109" s="86"/>
      <c r="U109" s="39"/>
      <c r="V109" s="39"/>
      <c r="W109" s="39"/>
      <c r="X109" s="39"/>
      <c r="Y109" s="39"/>
      <c r="Z109" s="39"/>
      <c r="AA109" s="39"/>
      <c r="AB109" s="39"/>
      <c r="AC109" s="39"/>
      <c r="AD109" s="39"/>
      <c r="AE109" s="39"/>
      <c r="AT109" s="18" t="s">
        <v>254</v>
      </c>
      <c r="AU109" s="18" t="s">
        <v>82</v>
      </c>
    </row>
    <row r="110" s="2" customFormat="1" ht="16.5" customHeight="1">
      <c r="A110" s="39"/>
      <c r="B110" s="40"/>
      <c r="C110" s="213" t="s">
        <v>313</v>
      </c>
      <c r="D110" s="213" t="s">
        <v>247</v>
      </c>
      <c r="E110" s="214" t="s">
        <v>2369</v>
      </c>
      <c r="F110" s="215" t="s">
        <v>2370</v>
      </c>
      <c r="G110" s="216" t="s">
        <v>258</v>
      </c>
      <c r="H110" s="217">
        <v>4</v>
      </c>
      <c r="I110" s="218"/>
      <c r="J110" s="219">
        <f>ROUND(I110*H110,2)</f>
        <v>0</v>
      </c>
      <c r="K110" s="215" t="s">
        <v>251</v>
      </c>
      <c r="L110" s="45"/>
      <c r="M110" s="220" t="s">
        <v>19</v>
      </c>
      <c r="N110" s="221" t="s">
        <v>44</v>
      </c>
      <c r="O110" s="85"/>
      <c r="P110" s="222">
        <f>O110*H110</f>
        <v>0</v>
      </c>
      <c r="Q110" s="222">
        <v>0</v>
      </c>
      <c r="R110" s="222">
        <f>Q110*H110</f>
        <v>0</v>
      </c>
      <c r="S110" s="222">
        <v>0.34899999999999998</v>
      </c>
      <c r="T110" s="223">
        <f>S110*H110</f>
        <v>1.3959999999999999</v>
      </c>
      <c r="U110" s="39"/>
      <c r="V110" s="39"/>
      <c r="W110" s="39"/>
      <c r="X110" s="39"/>
      <c r="Y110" s="39"/>
      <c r="Z110" s="39"/>
      <c r="AA110" s="39"/>
      <c r="AB110" s="39"/>
      <c r="AC110" s="39"/>
      <c r="AD110" s="39"/>
      <c r="AE110" s="39"/>
      <c r="AR110" s="224" t="s">
        <v>80</v>
      </c>
      <c r="AT110" s="224" t="s">
        <v>247</v>
      </c>
      <c r="AU110" s="224" t="s">
        <v>82</v>
      </c>
      <c r="AY110" s="18" t="s">
        <v>244</v>
      </c>
      <c r="BE110" s="225">
        <f>IF(N110="základní",J110,0)</f>
        <v>0</v>
      </c>
      <c r="BF110" s="225">
        <f>IF(N110="snížená",J110,0)</f>
        <v>0</v>
      </c>
      <c r="BG110" s="225">
        <f>IF(N110="zákl. přenesená",J110,0)</f>
        <v>0</v>
      </c>
      <c r="BH110" s="225">
        <f>IF(N110="sníž. přenesená",J110,0)</f>
        <v>0</v>
      </c>
      <c r="BI110" s="225">
        <f>IF(N110="nulová",J110,0)</f>
        <v>0</v>
      </c>
      <c r="BJ110" s="18" t="s">
        <v>80</v>
      </c>
      <c r="BK110" s="225">
        <f>ROUND(I110*H110,2)</f>
        <v>0</v>
      </c>
      <c r="BL110" s="18" t="s">
        <v>80</v>
      </c>
      <c r="BM110" s="224" t="s">
        <v>2371</v>
      </c>
    </row>
    <row r="111" s="2" customFormat="1">
      <c r="A111" s="39"/>
      <c r="B111" s="40"/>
      <c r="C111" s="41"/>
      <c r="D111" s="226" t="s">
        <v>254</v>
      </c>
      <c r="E111" s="41"/>
      <c r="F111" s="227" t="s">
        <v>2372</v>
      </c>
      <c r="G111" s="41"/>
      <c r="H111" s="41"/>
      <c r="I111" s="228"/>
      <c r="J111" s="41"/>
      <c r="K111" s="41"/>
      <c r="L111" s="45"/>
      <c r="M111" s="229"/>
      <c r="N111" s="230"/>
      <c r="O111" s="85"/>
      <c r="P111" s="85"/>
      <c r="Q111" s="85"/>
      <c r="R111" s="85"/>
      <c r="S111" s="85"/>
      <c r="T111" s="86"/>
      <c r="U111" s="39"/>
      <c r="V111" s="39"/>
      <c r="W111" s="39"/>
      <c r="X111" s="39"/>
      <c r="Y111" s="39"/>
      <c r="Z111" s="39"/>
      <c r="AA111" s="39"/>
      <c r="AB111" s="39"/>
      <c r="AC111" s="39"/>
      <c r="AD111" s="39"/>
      <c r="AE111" s="39"/>
      <c r="AT111" s="18" t="s">
        <v>254</v>
      </c>
      <c r="AU111" s="18" t="s">
        <v>82</v>
      </c>
    </row>
    <row r="112" s="2" customFormat="1" ht="21.75" customHeight="1">
      <c r="A112" s="39"/>
      <c r="B112" s="40"/>
      <c r="C112" s="213" t="s">
        <v>8</v>
      </c>
      <c r="D112" s="213" t="s">
        <v>247</v>
      </c>
      <c r="E112" s="214" t="s">
        <v>2373</v>
      </c>
      <c r="F112" s="215" t="s">
        <v>2374</v>
      </c>
      <c r="G112" s="216" t="s">
        <v>258</v>
      </c>
      <c r="H112" s="217">
        <v>4</v>
      </c>
      <c r="I112" s="218"/>
      <c r="J112" s="219">
        <f>ROUND(I112*H112,2)</f>
        <v>0</v>
      </c>
      <c r="K112" s="215" t="s">
        <v>251</v>
      </c>
      <c r="L112" s="45"/>
      <c r="M112" s="220" t="s">
        <v>19</v>
      </c>
      <c r="N112" s="221" t="s">
        <v>44</v>
      </c>
      <c r="O112" s="85"/>
      <c r="P112" s="222">
        <f>O112*H112</f>
        <v>0</v>
      </c>
      <c r="Q112" s="222">
        <v>0</v>
      </c>
      <c r="R112" s="222">
        <f>Q112*H112</f>
        <v>0</v>
      </c>
      <c r="S112" s="222">
        <v>0.27600000000000002</v>
      </c>
      <c r="T112" s="223">
        <f>S112*H112</f>
        <v>1.1040000000000001</v>
      </c>
      <c r="U112" s="39"/>
      <c r="V112" s="39"/>
      <c r="W112" s="39"/>
      <c r="X112" s="39"/>
      <c r="Y112" s="39"/>
      <c r="Z112" s="39"/>
      <c r="AA112" s="39"/>
      <c r="AB112" s="39"/>
      <c r="AC112" s="39"/>
      <c r="AD112" s="39"/>
      <c r="AE112" s="39"/>
      <c r="AR112" s="224" t="s">
        <v>80</v>
      </c>
      <c r="AT112" s="224" t="s">
        <v>247</v>
      </c>
      <c r="AU112" s="224" t="s">
        <v>82</v>
      </c>
      <c r="AY112" s="18" t="s">
        <v>244</v>
      </c>
      <c r="BE112" s="225">
        <f>IF(N112="základní",J112,0)</f>
        <v>0</v>
      </c>
      <c r="BF112" s="225">
        <f>IF(N112="snížená",J112,0)</f>
        <v>0</v>
      </c>
      <c r="BG112" s="225">
        <f>IF(N112="zákl. přenesená",J112,0)</f>
        <v>0</v>
      </c>
      <c r="BH112" s="225">
        <f>IF(N112="sníž. přenesená",J112,0)</f>
        <v>0</v>
      </c>
      <c r="BI112" s="225">
        <f>IF(N112="nulová",J112,0)</f>
        <v>0</v>
      </c>
      <c r="BJ112" s="18" t="s">
        <v>80</v>
      </c>
      <c r="BK112" s="225">
        <f>ROUND(I112*H112,2)</f>
        <v>0</v>
      </c>
      <c r="BL112" s="18" t="s">
        <v>80</v>
      </c>
      <c r="BM112" s="224" t="s">
        <v>2375</v>
      </c>
    </row>
    <row r="113" s="2" customFormat="1">
      <c r="A113" s="39"/>
      <c r="B113" s="40"/>
      <c r="C113" s="41"/>
      <c r="D113" s="226" t="s">
        <v>254</v>
      </c>
      <c r="E113" s="41"/>
      <c r="F113" s="227" t="s">
        <v>2376</v>
      </c>
      <c r="G113" s="41"/>
      <c r="H113" s="41"/>
      <c r="I113" s="228"/>
      <c r="J113" s="41"/>
      <c r="K113" s="41"/>
      <c r="L113" s="45"/>
      <c r="M113" s="229"/>
      <c r="N113" s="230"/>
      <c r="O113" s="85"/>
      <c r="P113" s="85"/>
      <c r="Q113" s="85"/>
      <c r="R113" s="85"/>
      <c r="S113" s="85"/>
      <c r="T113" s="86"/>
      <c r="U113" s="39"/>
      <c r="V113" s="39"/>
      <c r="W113" s="39"/>
      <c r="X113" s="39"/>
      <c r="Y113" s="39"/>
      <c r="Z113" s="39"/>
      <c r="AA113" s="39"/>
      <c r="AB113" s="39"/>
      <c r="AC113" s="39"/>
      <c r="AD113" s="39"/>
      <c r="AE113" s="39"/>
      <c r="AT113" s="18" t="s">
        <v>254</v>
      </c>
      <c r="AU113" s="18" t="s">
        <v>82</v>
      </c>
    </row>
    <row r="114" s="12" customFormat="1" ht="25.92" customHeight="1">
      <c r="A114" s="12"/>
      <c r="B114" s="197"/>
      <c r="C114" s="198"/>
      <c r="D114" s="199" t="s">
        <v>72</v>
      </c>
      <c r="E114" s="200" t="s">
        <v>2377</v>
      </c>
      <c r="F114" s="200" t="s">
        <v>2378</v>
      </c>
      <c r="G114" s="198"/>
      <c r="H114" s="198"/>
      <c r="I114" s="201"/>
      <c r="J114" s="202">
        <f>BK114</f>
        <v>0</v>
      </c>
      <c r="K114" s="198"/>
      <c r="L114" s="203"/>
      <c r="M114" s="204"/>
      <c r="N114" s="205"/>
      <c r="O114" s="205"/>
      <c r="P114" s="206">
        <f>SUM(P115:P118)</f>
        <v>0</v>
      </c>
      <c r="Q114" s="205"/>
      <c r="R114" s="206">
        <f>SUM(R115:R118)</f>
        <v>0</v>
      </c>
      <c r="S114" s="205"/>
      <c r="T114" s="207">
        <f>SUM(T115:T118)</f>
        <v>5</v>
      </c>
      <c r="U114" s="12"/>
      <c r="V114" s="12"/>
      <c r="W114" s="12"/>
      <c r="X114" s="12"/>
      <c r="Y114" s="12"/>
      <c r="Z114" s="12"/>
      <c r="AA114" s="12"/>
      <c r="AB114" s="12"/>
      <c r="AC114" s="12"/>
      <c r="AD114" s="12"/>
      <c r="AE114" s="12"/>
      <c r="AR114" s="208" t="s">
        <v>264</v>
      </c>
      <c r="AT114" s="209" t="s">
        <v>72</v>
      </c>
      <c r="AU114" s="209" t="s">
        <v>73</v>
      </c>
      <c r="AY114" s="208" t="s">
        <v>244</v>
      </c>
      <c r="BK114" s="210">
        <f>SUM(BK115:BK118)</f>
        <v>0</v>
      </c>
    </row>
    <row r="115" s="2" customFormat="1" ht="24.15" customHeight="1">
      <c r="A115" s="39"/>
      <c r="B115" s="40"/>
      <c r="C115" s="213" t="s">
        <v>322</v>
      </c>
      <c r="D115" s="213" t="s">
        <v>247</v>
      </c>
      <c r="E115" s="214" t="s">
        <v>2379</v>
      </c>
      <c r="F115" s="215" t="s">
        <v>2380</v>
      </c>
      <c r="G115" s="216" t="s">
        <v>291</v>
      </c>
      <c r="H115" s="217">
        <v>2</v>
      </c>
      <c r="I115" s="218"/>
      <c r="J115" s="219">
        <f>ROUND(I115*H115,2)</f>
        <v>0</v>
      </c>
      <c r="K115" s="215" t="s">
        <v>251</v>
      </c>
      <c r="L115" s="45"/>
      <c r="M115" s="220" t="s">
        <v>19</v>
      </c>
      <c r="N115" s="221" t="s">
        <v>44</v>
      </c>
      <c r="O115" s="85"/>
      <c r="P115" s="222">
        <f>O115*H115</f>
        <v>0</v>
      </c>
      <c r="Q115" s="222">
        <v>0</v>
      </c>
      <c r="R115" s="222">
        <f>Q115*H115</f>
        <v>0</v>
      </c>
      <c r="S115" s="222">
        <v>2.5</v>
      </c>
      <c r="T115" s="223">
        <f>S115*H115</f>
        <v>5</v>
      </c>
      <c r="U115" s="39"/>
      <c r="V115" s="39"/>
      <c r="W115" s="39"/>
      <c r="X115" s="39"/>
      <c r="Y115" s="39"/>
      <c r="Z115" s="39"/>
      <c r="AA115" s="39"/>
      <c r="AB115" s="39"/>
      <c r="AC115" s="39"/>
      <c r="AD115" s="39"/>
      <c r="AE115" s="39"/>
      <c r="AR115" s="224" t="s">
        <v>80</v>
      </c>
      <c r="AT115" s="224" t="s">
        <v>247</v>
      </c>
      <c r="AU115" s="224" t="s">
        <v>80</v>
      </c>
      <c r="AY115" s="18" t="s">
        <v>244</v>
      </c>
      <c r="BE115" s="225">
        <f>IF(N115="základní",J115,0)</f>
        <v>0</v>
      </c>
      <c r="BF115" s="225">
        <f>IF(N115="snížená",J115,0)</f>
        <v>0</v>
      </c>
      <c r="BG115" s="225">
        <f>IF(N115="zákl. přenesená",J115,0)</f>
        <v>0</v>
      </c>
      <c r="BH115" s="225">
        <f>IF(N115="sníž. přenesená",J115,0)</f>
        <v>0</v>
      </c>
      <c r="BI115" s="225">
        <f>IF(N115="nulová",J115,0)</f>
        <v>0</v>
      </c>
      <c r="BJ115" s="18" t="s">
        <v>80</v>
      </c>
      <c r="BK115" s="225">
        <f>ROUND(I115*H115,2)</f>
        <v>0</v>
      </c>
      <c r="BL115" s="18" t="s">
        <v>80</v>
      </c>
      <c r="BM115" s="224" t="s">
        <v>2381</v>
      </c>
    </row>
    <row r="116" s="2" customFormat="1">
      <c r="A116" s="39"/>
      <c r="B116" s="40"/>
      <c r="C116" s="41"/>
      <c r="D116" s="226" t="s">
        <v>254</v>
      </c>
      <c r="E116" s="41"/>
      <c r="F116" s="227" t="s">
        <v>2382</v>
      </c>
      <c r="G116" s="41"/>
      <c r="H116" s="41"/>
      <c r="I116" s="228"/>
      <c r="J116" s="41"/>
      <c r="K116" s="41"/>
      <c r="L116" s="45"/>
      <c r="M116" s="229"/>
      <c r="N116" s="230"/>
      <c r="O116" s="85"/>
      <c r="P116" s="85"/>
      <c r="Q116" s="85"/>
      <c r="R116" s="85"/>
      <c r="S116" s="85"/>
      <c r="T116" s="86"/>
      <c r="U116" s="39"/>
      <c r="V116" s="39"/>
      <c r="W116" s="39"/>
      <c r="X116" s="39"/>
      <c r="Y116" s="39"/>
      <c r="Z116" s="39"/>
      <c r="AA116" s="39"/>
      <c r="AB116" s="39"/>
      <c r="AC116" s="39"/>
      <c r="AD116" s="39"/>
      <c r="AE116" s="39"/>
      <c r="AT116" s="18" t="s">
        <v>254</v>
      </c>
      <c r="AU116" s="18" t="s">
        <v>80</v>
      </c>
    </row>
    <row r="117" s="2" customFormat="1" ht="16.5" customHeight="1">
      <c r="A117" s="39"/>
      <c r="B117" s="40"/>
      <c r="C117" s="213" t="s">
        <v>327</v>
      </c>
      <c r="D117" s="213" t="s">
        <v>247</v>
      </c>
      <c r="E117" s="214" t="s">
        <v>2383</v>
      </c>
      <c r="F117" s="215" t="s">
        <v>2384</v>
      </c>
      <c r="G117" s="216" t="s">
        <v>611</v>
      </c>
      <c r="H117" s="217">
        <v>16</v>
      </c>
      <c r="I117" s="218"/>
      <c r="J117" s="219">
        <f>ROUND(I117*H117,2)</f>
        <v>0</v>
      </c>
      <c r="K117" s="215" t="s">
        <v>251</v>
      </c>
      <c r="L117" s="45"/>
      <c r="M117" s="220" t="s">
        <v>19</v>
      </c>
      <c r="N117" s="221" t="s">
        <v>44</v>
      </c>
      <c r="O117" s="85"/>
      <c r="P117" s="222">
        <f>O117*H117</f>
        <v>0</v>
      </c>
      <c r="Q117" s="222">
        <v>0</v>
      </c>
      <c r="R117" s="222">
        <f>Q117*H117</f>
        <v>0</v>
      </c>
      <c r="S117" s="222">
        <v>0</v>
      </c>
      <c r="T117" s="223">
        <f>S117*H117</f>
        <v>0</v>
      </c>
      <c r="U117" s="39"/>
      <c r="V117" s="39"/>
      <c r="W117" s="39"/>
      <c r="X117" s="39"/>
      <c r="Y117" s="39"/>
      <c r="Z117" s="39"/>
      <c r="AA117" s="39"/>
      <c r="AB117" s="39"/>
      <c r="AC117" s="39"/>
      <c r="AD117" s="39"/>
      <c r="AE117" s="39"/>
      <c r="AR117" s="224" t="s">
        <v>80</v>
      </c>
      <c r="AT117" s="224" t="s">
        <v>247</v>
      </c>
      <c r="AU117" s="224" t="s">
        <v>80</v>
      </c>
      <c r="AY117" s="18" t="s">
        <v>244</v>
      </c>
      <c r="BE117" s="225">
        <f>IF(N117="základní",J117,0)</f>
        <v>0</v>
      </c>
      <c r="BF117" s="225">
        <f>IF(N117="snížená",J117,0)</f>
        <v>0</v>
      </c>
      <c r="BG117" s="225">
        <f>IF(N117="zákl. přenesená",J117,0)</f>
        <v>0</v>
      </c>
      <c r="BH117" s="225">
        <f>IF(N117="sníž. přenesená",J117,0)</f>
        <v>0</v>
      </c>
      <c r="BI117" s="225">
        <f>IF(N117="nulová",J117,0)</f>
        <v>0</v>
      </c>
      <c r="BJ117" s="18" t="s">
        <v>80</v>
      </c>
      <c r="BK117" s="225">
        <f>ROUND(I117*H117,2)</f>
        <v>0</v>
      </c>
      <c r="BL117" s="18" t="s">
        <v>80</v>
      </c>
      <c r="BM117" s="224" t="s">
        <v>2385</v>
      </c>
    </row>
    <row r="118" s="2" customFormat="1">
      <c r="A118" s="39"/>
      <c r="B118" s="40"/>
      <c r="C118" s="41"/>
      <c r="D118" s="226" t="s">
        <v>254</v>
      </c>
      <c r="E118" s="41"/>
      <c r="F118" s="227" t="s">
        <v>2386</v>
      </c>
      <c r="G118" s="41"/>
      <c r="H118" s="41"/>
      <c r="I118" s="228"/>
      <c r="J118" s="41"/>
      <c r="K118" s="41"/>
      <c r="L118" s="45"/>
      <c r="M118" s="284"/>
      <c r="N118" s="285"/>
      <c r="O118" s="280"/>
      <c r="P118" s="280"/>
      <c r="Q118" s="280"/>
      <c r="R118" s="280"/>
      <c r="S118" s="280"/>
      <c r="T118" s="286"/>
      <c r="U118" s="39"/>
      <c r="V118" s="39"/>
      <c r="W118" s="39"/>
      <c r="X118" s="39"/>
      <c r="Y118" s="39"/>
      <c r="Z118" s="39"/>
      <c r="AA118" s="39"/>
      <c r="AB118" s="39"/>
      <c r="AC118" s="39"/>
      <c r="AD118" s="39"/>
      <c r="AE118" s="39"/>
      <c r="AT118" s="18" t="s">
        <v>254</v>
      </c>
      <c r="AU118" s="18" t="s">
        <v>80</v>
      </c>
    </row>
    <row r="119" s="2" customFormat="1" ht="6.96" customHeight="1">
      <c r="A119" s="39"/>
      <c r="B119" s="60"/>
      <c r="C119" s="61"/>
      <c r="D119" s="61"/>
      <c r="E119" s="61"/>
      <c r="F119" s="61"/>
      <c r="G119" s="61"/>
      <c r="H119" s="61"/>
      <c r="I119" s="61"/>
      <c r="J119" s="61"/>
      <c r="K119" s="61"/>
      <c r="L119" s="45"/>
      <c r="M119" s="39"/>
      <c r="O119" s="39"/>
      <c r="P119" s="39"/>
      <c r="Q119" s="39"/>
      <c r="R119" s="39"/>
      <c r="S119" s="39"/>
      <c r="T119" s="39"/>
      <c r="U119" s="39"/>
      <c r="V119" s="39"/>
      <c r="W119" s="39"/>
      <c r="X119" s="39"/>
      <c r="Y119" s="39"/>
      <c r="Z119" s="39"/>
      <c r="AA119" s="39"/>
      <c r="AB119" s="39"/>
      <c r="AC119" s="39"/>
      <c r="AD119" s="39"/>
      <c r="AE119" s="39"/>
    </row>
  </sheetData>
  <sheetProtection sheet="1" autoFilter="0" formatColumns="0" formatRows="0" objects="1" scenarios="1" spinCount="100000" saltValue="O/rIOu1vyiDgcmYR3Ig8rOJTT3DLpSc/aoUVzYMoqaOW1xcNvkIbi5SgCiufoMEP+frRYEvikFvDyATJ8lgOTA==" hashValue="AfpwSQyM9AG/dTakQPtNaaED4hVF1DHHlkjz7wlF2rZk+eMaaXCppj3qEIzCXOxhehzNhMRHq0ufoR2Q2smPmA==" algorithmName="SHA-512" password="CC35"/>
  <autoFilter ref="C89:K118"/>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8" r:id="rId1" display="https://podminky.urs.cz/item/CS_URS_2026_01/141721214"/>
    <hyperlink ref="F103" r:id="rId2" display="https://podminky.urs.cz/item/CS_URS_2026_01/460131113"/>
    <hyperlink ref="F105" r:id="rId3" display="https://podminky.urs.cz/item/CS_URS_2026_01/460161182"/>
    <hyperlink ref="F107" r:id="rId4" display="https://podminky.urs.cz/item/CS_URS_2026_01/460632113"/>
    <hyperlink ref="F109" r:id="rId5" display="https://podminky.urs.cz/item/CS_URS_2026_01/460632213"/>
    <hyperlink ref="F111" r:id="rId6" display="https://podminky.urs.cz/item/CS_URS_2026_01/468081212"/>
    <hyperlink ref="F113" r:id="rId7" display="https://podminky.urs.cz/item/CS_URS_2026_01/468081334"/>
    <hyperlink ref="F116" r:id="rId8" display="https://podminky.urs.cz/item/CS_URS_2026_01/971024561"/>
    <hyperlink ref="F118" r:id="rId9" display="https://podminky.urs.cz/item/CS_URS_2026_01/HZS1302"/>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109</v>
      </c>
    </row>
    <row r="3" s="1" customFormat="1" ht="6.96" customHeight="1">
      <c r="B3" s="139"/>
      <c r="C3" s="140"/>
      <c r="D3" s="140"/>
      <c r="E3" s="140"/>
      <c r="F3" s="140"/>
      <c r="G3" s="140"/>
      <c r="H3" s="140"/>
      <c r="I3" s="140"/>
      <c r="J3" s="140"/>
      <c r="K3" s="140"/>
      <c r="L3" s="21"/>
      <c r="AT3" s="18" t="s">
        <v>82</v>
      </c>
    </row>
    <row r="4" s="1" customFormat="1" ht="24.96" customHeight="1">
      <c r="B4" s="21"/>
      <c r="D4" s="141" t="s">
        <v>216</v>
      </c>
      <c r="L4" s="21"/>
      <c r="M4" s="142" t="s">
        <v>10</v>
      </c>
      <c r="AT4" s="18" t="s">
        <v>4</v>
      </c>
    </row>
    <row r="5" s="1" customFormat="1" ht="6.96" customHeight="1">
      <c r="B5" s="21"/>
      <c r="L5" s="21"/>
    </row>
    <row r="6" s="1" customFormat="1" ht="12" customHeight="1">
      <c r="B6" s="21"/>
      <c r="D6" s="143" t="s">
        <v>16</v>
      </c>
      <c r="L6" s="21"/>
    </row>
    <row r="7" s="1" customFormat="1" ht="16.5" customHeight="1">
      <c r="B7" s="21"/>
      <c r="E7" s="144" t="str">
        <f>'Rekapitulace zakázky'!K6</f>
        <v>Oprava zabezpečovacího zařízení v ŽST Doudleby n. O.</v>
      </c>
      <c r="F7" s="143"/>
      <c r="G7" s="143"/>
      <c r="H7" s="143"/>
      <c r="L7" s="21"/>
    </row>
    <row r="8" s="2" customFormat="1" ht="12" customHeight="1">
      <c r="A8" s="39"/>
      <c r="B8" s="45"/>
      <c r="C8" s="39"/>
      <c r="D8" s="143" t="s">
        <v>217</v>
      </c>
      <c r="E8" s="39"/>
      <c r="F8" s="39"/>
      <c r="G8" s="39"/>
      <c r="H8" s="39"/>
      <c r="I8" s="39"/>
      <c r="J8" s="39"/>
      <c r="K8" s="39"/>
      <c r="L8" s="145"/>
      <c r="S8" s="39"/>
      <c r="T8" s="39"/>
      <c r="U8" s="39"/>
      <c r="V8" s="39"/>
      <c r="W8" s="39"/>
      <c r="X8" s="39"/>
      <c r="Y8" s="39"/>
      <c r="Z8" s="39"/>
      <c r="AA8" s="39"/>
      <c r="AB8" s="39"/>
      <c r="AC8" s="39"/>
      <c r="AD8" s="39"/>
      <c r="AE8" s="39"/>
    </row>
    <row r="9" s="2" customFormat="1" ht="16.5" customHeight="1">
      <c r="A9" s="39"/>
      <c r="B9" s="45"/>
      <c r="C9" s="39"/>
      <c r="D9" s="39"/>
      <c r="E9" s="146" t="s">
        <v>2387</v>
      </c>
      <c r="F9" s="39"/>
      <c r="G9" s="39"/>
      <c r="H9" s="39"/>
      <c r="I9" s="39"/>
      <c r="J9" s="39"/>
      <c r="K9" s="39"/>
      <c r="L9" s="145"/>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45"/>
      <c r="S10" s="39"/>
      <c r="T10" s="39"/>
      <c r="U10" s="39"/>
      <c r="V10" s="39"/>
      <c r="W10" s="39"/>
      <c r="X10" s="39"/>
      <c r="Y10" s="39"/>
      <c r="Z10" s="39"/>
      <c r="AA10" s="39"/>
      <c r="AB10" s="39"/>
      <c r="AC10" s="39"/>
      <c r="AD10" s="39"/>
      <c r="AE10" s="39"/>
    </row>
    <row r="11" s="2" customFormat="1" ht="12" customHeight="1">
      <c r="A11" s="39"/>
      <c r="B11" s="45"/>
      <c r="C11" s="39"/>
      <c r="D11" s="143" t="s">
        <v>18</v>
      </c>
      <c r="E11" s="39"/>
      <c r="F11" s="134" t="s">
        <v>19</v>
      </c>
      <c r="G11" s="39"/>
      <c r="H11" s="39"/>
      <c r="I11" s="143" t="s">
        <v>20</v>
      </c>
      <c r="J11" s="134" t="s">
        <v>19</v>
      </c>
      <c r="K11" s="39"/>
      <c r="L11" s="145"/>
      <c r="S11" s="39"/>
      <c r="T11" s="39"/>
      <c r="U11" s="39"/>
      <c r="V11" s="39"/>
      <c r="W11" s="39"/>
      <c r="X11" s="39"/>
      <c r="Y11" s="39"/>
      <c r="Z11" s="39"/>
      <c r="AA11" s="39"/>
      <c r="AB11" s="39"/>
      <c r="AC11" s="39"/>
      <c r="AD11" s="39"/>
      <c r="AE11" s="39"/>
    </row>
    <row r="12" s="2" customFormat="1" ht="12" customHeight="1">
      <c r="A12" s="39"/>
      <c r="B12" s="45"/>
      <c r="C12" s="39"/>
      <c r="D12" s="143" t="s">
        <v>21</v>
      </c>
      <c r="E12" s="39"/>
      <c r="F12" s="134" t="s">
        <v>2150</v>
      </c>
      <c r="G12" s="39"/>
      <c r="H12" s="39"/>
      <c r="I12" s="143" t="s">
        <v>23</v>
      </c>
      <c r="J12" s="147" t="str">
        <f>'Rekapitulace zakázky'!AN8</f>
        <v>23. 6. 2026</v>
      </c>
      <c r="K12" s="39"/>
      <c r="L12" s="145"/>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45"/>
      <c r="S13" s="39"/>
      <c r="T13" s="39"/>
      <c r="U13" s="39"/>
      <c r="V13" s="39"/>
      <c r="W13" s="39"/>
      <c r="X13" s="39"/>
      <c r="Y13" s="39"/>
      <c r="Z13" s="39"/>
      <c r="AA13" s="39"/>
      <c r="AB13" s="39"/>
      <c r="AC13" s="39"/>
      <c r="AD13" s="39"/>
      <c r="AE13" s="39"/>
    </row>
    <row r="14" s="2" customFormat="1" ht="12" customHeight="1">
      <c r="A14" s="39"/>
      <c r="B14" s="45"/>
      <c r="C14" s="39"/>
      <c r="D14" s="143" t="s">
        <v>25</v>
      </c>
      <c r="E14" s="39"/>
      <c r="F14" s="39"/>
      <c r="G14" s="39"/>
      <c r="H14" s="39"/>
      <c r="I14" s="143" t="s">
        <v>26</v>
      </c>
      <c r="J14" s="134" t="str">
        <f>IF('Rekapitulace zakázky'!AN10="","",'Rekapitulace zakázky'!AN10)</f>
        <v/>
      </c>
      <c r="K14" s="39"/>
      <c r="L14" s="145"/>
      <c r="S14" s="39"/>
      <c r="T14" s="39"/>
      <c r="U14" s="39"/>
      <c r="V14" s="39"/>
      <c r="W14" s="39"/>
      <c r="X14" s="39"/>
      <c r="Y14" s="39"/>
      <c r="Z14" s="39"/>
      <c r="AA14" s="39"/>
      <c r="AB14" s="39"/>
      <c r="AC14" s="39"/>
      <c r="AD14" s="39"/>
      <c r="AE14" s="39"/>
    </row>
    <row r="15" s="2" customFormat="1" ht="18" customHeight="1">
      <c r="A15" s="39"/>
      <c r="B15" s="45"/>
      <c r="C15" s="39"/>
      <c r="D15" s="39"/>
      <c r="E15" s="134" t="str">
        <f>IF('Rekapitulace zakázky'!E11="","",'Rekapitulace zakázky'!E11)</f>
        <v xml:space="preserve"> </v>
      </c>
      <c r="F15" s="39"/>
      <c r="G15" s="39"/>
      <c r="H15" s="39"/>
      <c r="I15" s="143" t="s">
        <v>28</v>
      </c>
      <c r="J15" s="134" t="str">
        <f>IF('Rekapitulace zakázky'!AN11="","",'Rekapitulace zakázky'!AN11)</f>
        <v/>
      </c>
      <c r="K15" s="39"/>
      <c r="L15" s="145"/>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45"/>
      <c r="S16" s="39"/>
      <c r="T16" s="39"/>
      <c r="U16" s="39"/>
      <c r="V16" s="39"/>
      <c r="W16" s="39"/>
      <c r="X16" s="39"/>
      <c r="Y16" s="39"/>
      <c r="Z16" s="39"/>
      <c r="AA16" s="39"/>
      <c r="AB16" s="39"/>
      <c r="AC16" s="39"/>
      <c r="AD16" s="39"/>
      <c r="AE16" s="39"/>
    </row>
    <row r="17" s="2" customFormat="1" ht="12" customHeight="1">
      <c r="A17" s="39"/>
      <c r="B17" s="45"/>
      <c r="C17" s="39"/>
      <c r="D17" s="143" t="s">
        <v>29</v>
      </c>
      <c r="E17" s="39"/>
      <c r="F17" s="39"/>
      <c r="G17" s="39"/>
      <c r="H17" s="39"/>
      <c r="I17" s="143" t="s">
        <v>26</v>
      </c>
      <c r="J17" s="34" t="str">
        <f>'Rekapitulace zakázky'!AN13</f>
        <v>Vyplň údaj</v>
      </c>
      <c r="K17" s="39"/>
      <c r="L17" s="145"/>
      <c r="S17" s="39"/>
      <c r="T17" s="39"/>
      <c r="U17" s="39"/>
      <c r="V17" s="39"/>
      <c r="W17" s="39"/>
      <c r="X17" s="39"/>
      <c r="Y17" s="39"/>
      <c r="Z17" s="39"/>
      <c r="AA17" s="39"/>
      <c r="AB17" s="39"/>
      <c r="AC17" s="39"/>
      <c r="AD17" s="39"/>
      <c r="AE17" s="39"/>
    </row>
    <row r="18" s="2" customFormat="1" ht="18" customHeight="1">
      <c r="A18" s="39"/>
      <c r="B18" s="45"/>
      <c r="C18" s="39"/>
      <c r="D18" s="39"/>
      <c r="E18" s="34" t="str">
        <f>'Rekapitulace zakázky'!E14</f>
        <v>Vyplň údaj</v>
      </c>
      <c r="F18" s="134"/>
      <c r="G18" s="134"/>
      <c r="H18" s="134"/>
      <c r="I18" s="143" t="s">
        <v>28</v>
      </c>
      <c r="J18" s="34" t="str">
        <f>'Rekapitulace zakázky'!AN14</f>
        <v>Vyplň údaj</v>
      </c>
      <c r="K18" s="39"/>
      <c r="L18" s="145"/>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45"/>
      <c r="S19" s="39"/>
      <c r="T19" s="39"/>
      <c r="U19" s="39"/>
      <c r="V19" s="39"/>
      <c r="W19" s="39"/>
      <c r="X19" s="39"/>
      <c r="Y19" s="39"/>
      <c r="Z19" s="39"/>
      <c r="AA19" s="39"/>
      <c r="AB19" s="39"/>
      <c r="AC19" s="39"/>
      <c r="AD19" s="39"/>
      <c r="AE19" s="39"/>
    </row>
    <row r="20" s="2" customFormat="1" ht="12" customHeight="1">
      <c r="A20" s="39"/>
      <c r="B20" s="45"/>
      <c r="C20" s="39"/>
      <c r="D20" s="143" t="s">
        <v>31</v>
      </c>
      <c r="E20" s="39"/>
      <c r="F20" s="39"/>
      <c r="G20" s="39"/>
      <c r="H20" s="39"/>
      <c r="I20" s="143" t="s">
        <v>26</v>
      </c>
      <c r="J20" s="134" t="str">
        <f>IF('Rekapitulace zakázky'!AN16="","",'Rekapitulace zakázky'!AN16)</f>
        <v>25525441</v>
      </c>
      <c r="K20" s="39"/>
      <c r="L20" s="145"/>
      <c r="S20" s="39"/>
      <c r="T20" s="39"/>
      <c r="U20" s="39"/>
      <c r="V20" s="39"/>
      <c r="W20" s="39"/>
      <c r="X20" s="39"/>
      <c r="Y20" s="39"/>
      <c r="Z20" s="39"/>
      <c r="AA20" s="39"/>
      <c r="AB20" s="39"/>
      <c r="AC20" s="39"/>
      <c r="AD20" s="39"/>
      <c r="AE20" s="39"/>
    </row>
    <row r="21" s="2" customFormat="1" ht="18" customHeight="1">
      <c r="A21" s="39"/>
      <c r="B21" s="45"/>
      <c r="C21" s="39"/>
      <c r="D21" s="39"/>
      <c r="E21" s="134" t="str">
        <f>IF('Rekapitulace zakázky'!E17="","",'Rekapitulace zakázky'!E17)</f>
        <v>Signal Projekt s.r.o.</v>
      </c>
      <c r="F21" s="39"/>
      <c r="G21" s="39"/>
      <c r="H21" s="39"/>
      <c r="I21" s="143" t="s">
        <v>28</v>
      </c>
      <c r="J21" s="134" t="str">
        <f>IF('Rekapitulace zakázky'!AN17="","",'Rekapitulace zakázky'!AN17)</f>
        <v/>
      </c>
      <c r="K21" s="39"/>
      <c r="L21" s="145"/>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45"/>
      <c r="S22" s="39"/>
      <c r="T22" s="39"/>
      <c r="U22" s="39"/>
      <c r="V22" s="39"/>
      <c r="W22" s="39"/>
      <c r="X22" s="39"/>
      <c r="Y22" s="39"/>
      <c r="Z22" s="39"/>
      <c r="AA22" s="39"/>
      <c r="AB22" s="39"/>
      <c r="AC22" s="39"/>
      <c r="AD22" s="39"/>
      <c r="AE22" s="39"/>
    </row>
    <row r="23" s="2" customFormat="1" ht="12" customHeight="1">
      <c r="A23" s="39"/>
      <c r="B23" s="45"/>
      <c r="C23" s="39"/>
      <c r="D23" s="143" t="s">
        <v>35</v>
      </c>
      <c r="E23" s="39"/>
      <c r="F23" s="39"/>
      <c r="G23" s="39"/>
      <c r="H23" s="39"/>
      <c r="I23" s="143" t="s">
        <v>26</v>
      </c>
      <c r="J23" s="134" t="str">
        <f>IF('Rekapitulace zakázky'!AN19="","",'Rekapitulace zakázky'!AN19)</f>
        <v/>
      </c>
      <c r="K23" s="39"/>
      <c r="L23" s="145"/>
      <c r="S23" s="39"/>
      <c r="T23" s="39"/>
      <c r="U23" s="39"/>
      <c r="V23" s="39"/>
      <c r="W23" s="39"/>
      <c r="X23" s="39"/>
      <c r="Y23" s="39"/>
      <c r="Z23" s="39"/>
      <c r="AA23" s="39"/>
      <c r="AB23" s="39"/>
      <c r="AC23" s="39"/>
      <c r="AD23" s="39"/>
      <c r="AE23" s="39"/>
    </row>
    <row r="24" s="2" customFormat="1" ht="18" customHeight="1">
      <c r="A24" s="39"/>
      <c r="B24" s="45"/>
      <c r="C24" s="39"/>
      <c r="D24" s="39"/>
      <c r="E24" s="134" t="str">
        <f>IF('Rekapitulace zakázky'!E20="","",'Rekapitulace zakázky'!E20)</f>
        <v>Pavel Pospíšil, DiS.</v>
      </c>
      <c r="F24" s="39"/>
      <c r="G24" s="39"/>
      <c r="H24" s="39"/>
      <c r="I24" s="143" t="s">
        <v>28</v>
      </c>
      <c r="J24" s="134" t="str">
        <f>IF('Rekapitulace zakázky'!AN20="","",'Rekapitulace zakázky'!AN20)</f>
        <v/>
      </c>
      <c r="K24" s="39"/>
      <c r="L24" s="145"/>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45"/>
      <c r="S25" s="39"/>
      <c r="T25" s="39"/>
      <c r="U25" s="39"/>
      <c r="V25" s="39"/>
      <c r="W25" s="39"/>
      <c r="X25" s="39"/>
      <c r="Y25" s="39"/>
      <c r="Z25" s="39"/>
      <c r="AA25" s="39"/>
      <c r="AB25" s="39"/>
      <c r="AC25" s="39"/>
      <c r="AD25" s="39"/>
      <c r="AE25" s="39"/>
    </row>
    <row r="26" s="2" customFormat="1" ht="12" customHeight="1">
      <c r="A26" s="39"/>
      <c r="B26" s="45"/>
      <c r="C26" s="39"/>
      <c r="D26" s="143" t="s">
        <v>37</v>
      </c>
      <c r="E26" s="39"/>
      <c r="F26" s="39"/>
      <c r="G26" s="39"/>
      <c r="H26" s="39"/>
      <c r="I26" s="39"/>
      <c r="J26" s="39"/>
      <c r="K26" s="39"/>
      <c r="L26" s="145"/>
      <c r="S26" s="39"/>
      <c r="T26" s="39"/>
      <c r="U26" s="39"/>
      <c r="V26" s="39"/>
      <c r="W26" s="39"/>
      <c r="X26" s="39"/>
      <c r="Y26" s="39"/>
      <c r="Z26" s="39"/>
      <c r="AA26" s="39"/>
      <c r="AB26" s="39"/>
      <c r="AC26" s="39"/>
      <c r="AD26" s="39"/>
      <c r="AE26" s="39"/>
    </row>
    <row r="27" s="8" customFormat="1" ht="16.5" customHeight="1">
      <c r="A27" s="148"/>
      <c r="B27" s="149"/>
      <c r="C27" s="148"/>
      <c r="D27" s="148"/>
      <c r="E27" s="150" t="s">
        <v>19</v>
      </c>
      <c r="F27" s="150"/>
      <c r="G27" s="150"/>
      <c r="H27" s="150"/>
      <c r="I27" s="148"/>
      <c r="J27" s="148"/>
      <c r="K27" s="148"/>
      <c r="L27" s="151"/>
      <c r="S27" s="148"/>
      <c r="T27" s="148"/>
      <c r="U27" s="148"/>
      <c r="V27" s="148"/>
      <c r="W27" s="148"/>
      <c r="X27" s="148"/>
      <c r="Y27" s="148"/>
      <c r="Z27" s="148"/>
      <c r="AA27" s="148"/>
      <c r="AB27" s="148"/>
      <c r="AC27" s="148"/>
      <c r="AD27" s="148"/>
      <c r="AE27" s="148"/>
    </row>
    <row r="28" s="2" customFormat="1" ht="6.96" customHeight="1">
      <c r="A28" s="39"/>
      <c r="B28" s="45"/>
      <c r="C28" s="39"/>
      <c r="D28" s="39"/>
      <c r="E28" s="39"/>
      <c r="F28" s="39"/>
      <c r="G28" s="39"/>
      <c r="H28" s="39"/>
      <c r="I28" s="39"/>
      <c r="J28" s="39"/>
      <c r="K28" s="39"/>
      <c r="L28" s="145"/>
      <c r="S28" s="39"/>
      <c r="T28" s="39"/>
      <c r="U28" s="39"/>
      <c r="V28" s="39"/>
      <c r="W28" s="39"/>
      <c r="X28" s="39"/>
      <c r="Y28" s="39"/>
      <c r="Z28" s="39"/>
      <c r="AA28" s="39"/>
      <c r="AB28" s="39"/>
      <c r="AC28" s="39"/>
      <c r="AD28" s="39"/>
      <c r="AE28" s="39"/>
    </row>
    <row r="29" s="2" customFormat="1" ht="6.96" customHeight="1">
      <c r="A29" s="39"/>
      <c r="B29" s="45"/>
      <c r="C29" s="39"/>
      <c r="D29" s="152"/>
      <c r="E29" s="152"/>
      <c r="F29" s="152"/>
      <c r="G29" s="152"/>
      <c r="H29" s="152"/>
      <c r="I29" s="152"/>
      <c r="J29" s="152"/>
      <c r="K29" s="152"/>
      <c r="L29" s="145"/>
      <c r="S29" s="39"/>
      <c r="T29" s="39"/>
      <c r="U29" s="39"/>
      <c r="V29" s="39"/>
      <c r="W29" s="39"/>
      <c r="X29" s="39"/>
      <c r="Y29" s="39"/>
      <c r="Z29" s="39"/>
      <c r="AA29" s="39"/>
      <c r="AB29" s="39"/>
      <c r="AC29" s="39"/>
      <c r="AD29" s="39"/>
      <c r="AE29" s="39"/>
    </row>
    <row r="30" s="2" customFormat="1" ht="25.44" customHeight="1">
      <c r="A30" s="39"/>
      <c r="B30" s="45"/>
      <c r="C30" s="39"/>
      <c r="D30" s="153" t="s">
        <v>39</v>
      </c>
      <c r="E30" s="39"/>
      <c r="F30" s="39"/>
      <c r="G30" s="39"/>
      <c r="H30" s="39"/>
      <c r="I30" s="39"/>
      <c r="J30" s="154">
        <f>ROUND(J80, 2)</f>
        <v>0</v>
      </c>
      <c r="K30" s="39"/>
      <c r="L30" s="145"/>
      <c r="S30" s="39"/>
      <c r="T30" s="39"/>
      <c r="U30" s="39"/>
      <c r="V30" s="39"/>
      <c r="W30" s="39"/>
      <c r="X30" s="39"/>
      <c r="Y30" s="39"/>
      <c r="Z30" s="39"/>
      <c r="AA30" s="39"/>
      <c r="AB30" s="39"/>
      <c r="AC30" s="39"/>
      <c r="AD30" s="39"/>
      <c r="AE30" s="39"/>
    </row>
    <row r="31" s="2" customFormat="1" ht="6.96" customHeight="1">
      <c r="A31" s="39"/>
      <c r="B31" s="45"/>
      <c r="C31" s="39"/>
      <c r="D31" s="152"/>
      <c r="E31" s="152"/>
      <c r="F31" s="152"/>
      <c r="G31" s="152"/>
      <c r="H31" s="152"/>
      <c r="I31" s="152"/>
      <c r="J31" s="152"/>
      <c r="K31" s="152"/>
      <c r="L31" s="145"/>
      <c r="S31" s="39"/>
      <c r="T31" s="39"/>
      <c r="U31" s="39"/>
      <c r="V31" s="39"/>
      <c r="W31" s="39"/>
      <c r="X31" s="39"/>
      <c r="Y31" s="39"/>
      <c r="Z31" s="39"/>
      <c r="AA31" s="39"/>
      <c r="AB31" s="39"/>
      <c r="AC31" s="39"/>
      <c r="AD31" s="39"/>
      <c r="AE31" s="39"/>
    </row>
    <row r="32" s="2" customFormat="1" ht="14.4" customHeight="1">
      <c r="A32" s="39"/>
      <c r="B32" s="45"/>
      <c r="C32" s="39"/>
      <c r="D32" s="39"/>
      <c r="E32" s="39"/>
      <c r="F32" s="155" t="s">
        <v>41</v>
      </c>
      <c r="G32" s="39"/>
      <c r="H32" s="39"/>
      <c r="I32" s="155" t="s">
        <v>40</v>
      </c>
      <c r="J32" s="155" t="s">
        <v>42</v>
      </c>
      <c r="K32" s="39"/>
      <c r="L32" s="145"/>
      <c r="S32" s="39"/>
      <c r="T32" s="39"/>
      <c r="U32" s="39"/>
      <c r="V32" s="39"/>
      <c r="W32" s="39"/>
      <c r="X32" s="39"/>
      <c r="Y32" s="39"/>
      <c r="Z32" s="39"/>
      <c r="AA32" s="39"/>
      <c r="AB32" s="39"/>
      <c r="AC32" s="39"/>
      <c r="AD32" s="39"/>
      <c r="AE32" s="39"/>
    </row>
    <row r="33" s="2" customFormat="1" ht="14.4" customHeight="1">
      <c r="A33" s="39"/>
      <c r="B33" s="45"/>
      <c r="C33" s="39"/>
      <c r="D33" s="156" t="s">
        <v>43</v>
      </c>
      <c r="E33" s="143" t="s">
        <v>44</v>
      </c>
      <c r="F33" s="157">
        <f>ROUND((SUM(BE80:BE91)),  2)</f>
        <v>0</v>
      </c>
      <c r="G33" s="39"/>
      <c r="H33" s="39"/>
      <c r="I33" s="158">
        <v>0.20999999999999999</v>
      </c>
      <c r="J33" s="157">
        <f>ROUND(((SUM(BE80:BE91))*I33),  2)</f>
        <v>0</v>
      </c>
      <c r="K33" s="39"/>
      <c r="L33" s="145"/>
      <c r="S33" s="39"/>
      <c r="T33" s="39"/>
      <c r="U33" s="39"/>
      <c r="V33" s="39"/>
      <c r="W33" s="39"/>
      <c r="X33" s="39"/>
      <c r="Y33" s="39"/>
      <c r="Z33" s="39"/>
      <c r="AA33" s="39"/>
      <c r="AB33" s="39"/>
      <c r="AC33" s="39"/>
      <c r="AD33" s="39"/>
      <c r="AE33" s="39"/>
    </row>
    <row r="34" s="2" customFormat="1" ht="14.4" customHeight="1">
      <c r="A34" s="39"/>
      <c r="B34" s="45"/>
      <c r="C34" s="39"/>
      <c r="D34" s="39"/>
      <c r="E34" s="143" t="s">
        <v>45</v>
      </c>
      <c r="F34" s="157">
        <f>ROUND((SUM(BF80:BF91)),  2)</f>
        <v>0</v>
      </c>
      <c r="G34" s="39"/>
      <c r="H34" s="39"/>
      <c r="I34" s="158">
        <v>0.12</v>
      </c>
      <c r="J34" s="157">
        <f>ROUND(((SUM(BF80:BF91))*I34),  2)</f>
        <v>0</v>
      </c>
      <c r="K34" s="39"/>
      <c r="L34" s="145"/>
      <c r="S34" s="39"/>
      <c r="T34" s="39"/>
      <c r="U34" s="39"/>
      <c r="V34" s="39"/>
      <c r="W34" s="39"/>
      <c r="X34" s="39"/>
      <c r="Y34" s="39"/>
      <c r="Z34" s="39"/>
      <c r="AA34" s="39"/>
      <c r="AB34" s="39"/>
      <c r="AC34" s="39"/>
      <c r="AD34" s="39"/>
      <c r="AE34" s="39"/>
    </row>
    <row r="35" hidden="1" s="2" customFormat="1" ht="14.4" customHeight="1">
      <c r="A35" s="39"/>
      <c r="B35" s="45"/>
      <c r="C35" s="39"/>
      <c r="D35" s="39"/>
      <c r="E35" s="143" t="s">
        <v>46</v>
      </c>
      <c r="F35" s="157">
        <f>ROUND((SUM(BG80:BG91)),  2)</f>
        <v>0</v>
      </c>
      <c r="G35" s="39"/>
      <c r="H35" s="39"/>
      <c r="I35" s="158">
        <v>0.20999999999999999</v>
      </c>
      <c r="J35" s="157">
        <f>0</f>
        <v>0</v>
      </c>
      <c r="K35" s="39"/>
      <c r="L35" s="145"/>
      <c r="S35" s="39"/>
      <c r="T35" s="39"/>
      <c r="U35" s="39"/>
      <c r="V35" s="39"/>
      <c r="W35" s="39"/>
      <c r="X35" s="39"/>
      <c r="Y35" s="39"/>
      <c r="Z35" s="39"/>
      <c r="AA35" s="39"/>
      <c r="AB35" s="39"/>
      <c r="AC35" s="39"/>
      <c r="AD35" s="39"/>
      <c r="AE35" s="39"/>
    </row>
    <row r="36" hidden="1" s="2" customFormat="1" ht="14.4" customHeight="1">
      <c r="A36" s="39"/>
      <c r="B36" s="45"/>
      <c r="C36" s="39"/>
      <c r="D36" s="39"/>
      <c r="E36" s="143" t="s">
        <v>47</v>
      </c>
      <c r="F36" s="157">
        <f>ROUND((SUM(BH80:BH91)),  2)</f>
        <v>0</v>
      </c>
      <c r="G36" s="39"/>
      <c r="H36" s="39"/>
      <c r="I36" s="158">
        <v>0.12</v>
      </c>
      <c r="J36" s="157">
        <f>0</f>
        <v>0</v>
      </c>
      <c r="K36" s="39"/>
      <c r="L36" s="145"/>
      <c r="S36" s="39"/>
      <c r="T36" s="39"/>
      <c r="U36" s="39"/>
      <c r="V36" s="39"/>
      <c r="W36" s="39"/>
      <c r="X36" s="39"/>
      <c r="Y36" s="39"/>
      <c r="Z36" s="39"/>
      <c r="AA36" s="39"/>
      <c r="AB36" s="39"/>
      <c r="AC36" s="39"/>
      <c r="AD36" s="39"/>
      <c r="AE36" s="39"/>
    </row>
    <row r="37" hidden="1" s="2" customFormat="1" ht="14.4" customHeight="1">
      <c r="A37" s="39"/>
      <c r="B37" s="45"/>
      <c r="C37" s="39"/>
      <c r="D37" s="39"/>
      <c r="E37" s="143" t="s">
        <v>48</v>
      </c>
      <c r="F37" s="157">
        <f>ROUND((SUM(BI80:BI91)),  2)</f>
        <v>0</v>
      </c>
      <c r="G37" s="39"/>
      <c r="H37" s="39"/>
      <c r="I37" s="158">
        <v>0</v>
      </c>
      <c r="J37" s="157">
        <f>0</f>
        <v>0</v>
      </c>
      <c r="K37" s="39"/>
      <c r="L37" s="145"/>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45"/>
      <c r="S38" s="39"/>
      <c r="T38" s="39"/>
      <c r="U38" s="39"/>
      <c r="V38" s="39"/>
      <c r="W38" s="39"/>
      <c r="X38" s="39"/>
      <c r="Y38" s="39"/>
      <c r="Z38" s="39"/>
      <c r="AA38" s="39"/>
      <c r="AB38" s="39"/>
      <c r="AC38" s="39"/>
      <c r="AD38" s="39"/>
      <c r="AE38" s="39"/>
    </row>
    <row r="39" s="2" customFormat="1" ht="25.44" customHeight="1">
      <c r="A39" s="39"/>
      <c r="B39" s="45"/>
      <c r="C39" s="159"/>
      <c r="D39" s="160" t="s">
        <v>49</v>
      </c>
      <c r="E39" s="161"/>
      <c r="F39" s="161"/>
      <c r="G39" s="162" t="s">
        <v>50</v>
      </c>
      <c r="H39" s="163" t="s">
        <v>51</v>
      </c>
      <c r="I39" s="161"/>
      <c r="J39" s="164">
        <f>SUM(J30:J37)</f>
        <v>0</v>
      </c>
      <c r="K39" s="165"/>
      <c r="L39" s="145"/>
      <c r="S39" s="39"/>
      <c r="T39" s="39"/>
      <c r="U39" s="39"/>
      <c r="V39" s="39"/>
      <c r="W39" s="39"/>
      <c r="X39" s="39"/>
      <c r="Y39" s="39"/>
      <c r="Z39" s="39"/>
      <c r="AA39" s="39"/>
      <c r="AB39" s="39"/>
      <c r="AC39" s="39"/>
      <c r="AD39" s="39"/>
      <c r="AE39" s="39"/>
    </row>
    <row r="40" s="2" customFormat="1" ht="14.4" customHeight="1">
      <c r="A40" s="39"/>
      <c r="B40" s="166"/>
      <c r="C40" s="167"/>
      <c r="D40" s="167"/>
      <c r="E40" s="167"/>
      <c r="F40" s="167"/>
      <c r="G40" s="167"/>
      <c r="H40" s="167"/>
      <c r="I40" s="167"/>
      <c r="J40" s="167"/>
      <c r="K40" s="167"/>
      <c r="L40" s="145"/>
      <c r="S40" s="39"/>
      <c r="T40" s="39"/>
      <c r="U40" s="39"/>
      <c r="V40" s="39"/>
      <c r="W40" s="39"/>
      <c r="X40" s="39"/>
      <c r="Y40" s="39"/>
      <c r="Z40" s="39"/>
      <c r="AA40" s="39"/>
      <c r="AB40" s="39"/>
      <c r="AC40" s="39"/>
      <c r="AD40" s="39"/>
      <c r="AE40" s="39"/>
    </row>
    <row r="44" hidden="1" s="2" customFormat="1" ht="6.96" customHeight="1">
      <c r="A44" s="39"/>
      <c r="B44" s="168"/>
      <c r="C44" s="169"/>
      <c r="D44" s="169"/>
      <c r="E44" s="169"/>
      <c r="F44" s="169"/>
      <c r="G44" s="169"/>
      <c r="H44" s="169"/>
      <c r="I44" s="169"/>
      <c r="J44" s="169"/>
      <c r="K44" s="169"/>
      <c r="L44" s="145"/>
      <c r="S44" s="39"/>
      <c r="T44" s="39"/>
      <c r="U44" s="39"/>
      <c r="V44" s="39"/>
      <c r="W44" s="39"/>
      <c r="X44" s="39"/>
      <c r="Y44" s="39"/>
      <c r="Z44" s="39"/>
      <c r="AA44" s="39"/>
      <c r="AB44" s="39"/>
      <c r="AC44" s="39"/>
      <c r="AD44" s="39"/>
      <c r="AE44" s="39"/>
    </row>
    <row r="45" hidden="1" s="2" customFormat="1" ht="24.96" customHeight="1">
      <c r="A45" s="39"/>
      <c r="B45" s="40"/>
      <c r="C45" s="24" t="s">
        <v>221</v>
      </c>
      <c r="D45" s="41"/>
      <c r="E45" s="41"/>
      <c r="F45" s="41"/>
      <c r="G45" s="41"/>
      <c r="H45" s="41"/>
      <c r="I45" s="41"/>
      <c r="J45" s="41"/>
      <c r="K45" s="41"/>
      <c r="L45" s="145"/>
      <c r="S45" s="39"/>
      <c r="T45" s="39"/>
      <c r="U45" s="39"/>
      <c r="V45" s="39"/>
      <c r="W45" s="39"/>
      <c r="X45" s="39"/>
      <c r="Y45" s="39"/>
      <c r="Z45" s="39"/>
      <c r="AA45" s="39"/>
      <c r="AB45" s="39"/>
      <c r="AC45" s="39"/>
      <c r="AD45" s="39"/>
      <c r="AE45" s="39"/>
    </row>
    <row r="46" hidden="1" s="2" customFormat="1" ht="6.96" customHeight="1">
      <c r="A46" s="39"/>
      <c r="B46" s="40"/>
      <c r="C46" s="41"/>
      <c r="D46" s="41"/>
      <c r="E46" s="41"/>
      <c r="F46" s="41"/>
      <c r="G46" s="41"/>
      <c r="H46" s="41"/>
      <c r="I46" s="41"/>
      <c r="J46" s="41"/>
      <c r="K46" s="41"/>
      <c r="L46" s="145"/>
      <c r="S46" s="39"/>
      <c r="T46" s="39"/>
      <c r="U46" s="39"/>
      <c r="V46" s="39"/>
      <c r="W46" s="39"/>
      <c r="X46" s="39"/>
      <c r="Y46" s="39"/>
      <c r="Z46" s="39"/>
      <c r="AA46" s="39"/>
      <c r="AB46" s="39"/>
      <c r="AC46" s="39"/>
      <c r="AD46" s="39"/>
      <c r="AE46" s="39"/>
    </row>
    <row r="47" hidden="1" s="2" customFormat="1" ht="12" customHeight="1">
      <c r="A47" s="39"/>
      <c r="B47" s="40"/>
      <c r="C47" s="33" t="s">
        <v>16</v>
      </c>
      <c r="D47" s="41"/>
      <c r="E47" s="41"/>
      <c r="F47" s="41"/>
      <c r="G47" s="41"/>
      <c r="H47" s="41"/>
      <c r="I47" s="41"/>
      <c r="J47" s="41"/>
      <c r="K47" s="41"/>
      <c r="L47" s="145"/>
      <c r="S47" s="39"/>
      <c r="T47" s="39"/>
      <c r="U47" s="39"/>
      <c r="V47" s="39"/>
      <c r="W47" s="39"/>
      <c r="X47" s="39"/>
      <c r="Y47" s="39"/>
      <c r="Z47" s="39"/>
      <c r="AA47" s="39"/>
      <c r="AB47" s="39"/>
      <c r="AC47" s="39"/>
      <c r="AD47" s="39"/>
      <c r="AE47" s="39"/>
    </row>
    <row r="48" hidden="1" s="2" customFormat="1" ht="16.5" customHeight="1">
      <c r="A48" s="39"/>
      <c r="B48" s="40"/>
      <c r="C48" s="41"/>
      <c r="D48" s="41"/>
      <c r="E48" s="170" t="str">
        <f>E7</f>
        <v>Oprava zabezpečovacího zařízení v ŽST Doudleby n. O.</v>
      </c>
      <c r="F48" s="33"/>
      <c r="G48" s="33"/>
      <c r="H48" s="33"/>
      <c r="I48" s="41"/>
      <c r="J48" s="41"/>
      <c r="K48" s="41"/>
      <c r="L48" s="145"/>
      <c r="S48" s="39"/>
      <c r="T48" s="39"/>
      <c r="U48" s="39"/>
      <c r="V48" s="39"/>
      <c r="W48" s="39"/>
      <c r="X48" s="39"/>
      <c r="Y48" s="39"/>
      <c r="Z48" s="39"/>
      <c r="AA48" s="39"/>
      <c r="AB48" s="39"/>
      <c r="AC48" s="39"/>
      <c r="AD48" s="39"/>
      <c r="AE48" s="39"/>
    </row>
    <row r="49" hidden="1" s="2" customFormat="1" ht="12" customHeight="1">
      <c r="A49" s="39"/>
      <c r="B49" s="40"/>
      <c r="C49" s="33" t="s">
        <v>217</v>
      </c>
      <c r="D49" s="41"/>
      <c r="E49" s="41"/>
      <c r="F49" s="41"/>
      <c r="G49" s="41"/>
      <c r="H49" s="41"/>
      <c r="I49" s="41"/>
      <c r="J49" s="41"/>
      <c r="K49" s="41"/>
      <c r="L49" s="145"/>
      <c r="S49" s="39"/>
      <c r="T49" s="39"/>
      <c r="U49" s="39"/>
      <c r="V49" s="39"/>
      <c r="W49" s="39"/>
      <c r="X49" s="39"/>
      <c r="Y49" s="39"/>
      <c r="Z49" s="39"/>
      <c r="AA49" s="39"/>
      <c r="AB49" s="39"/>
      <c r="AC49" s="39"/>
      <c r="AD49" s="39"/>
      <c r="AE49" s="39"/>
    </row>
    <row r="50" hidden="1" s="2" customFormat="1" ht="16.5" customHeight="1">
      <c r="A50" s="39"/>
      <c r="B50" s="40"/>
      <c r="C50" s="41"/>
      <c r="D50" s="41"/>
      <c r="E50" s="70" t="str">
        <f>E9</f>
        <v>PS 12-02-21 - Rozhlasové zařízení</v>
      </c>
      <c r="F50" s="41"/>
      <c r="G50" s="41"/>
      <c r="H50" s="41"/>
      <c r="I50" s="41"/>
      <c r="J50" s="41"/>
      <c r="K50" s="41"/>
      <c r="L50" s="145"/>
      <c r="S50" s="39"/>
      <c r="T50" s="39"/>
      <c r="U50" s="39"/>
      <c r="V50" s="39"/>
      <c r="W50" s="39"/>
      <c r="X50" s="39"/>
      <c r="Y50" s="39"/>
      <c r="Z50" s="39"/>
      <c r="AA50" s="39"/>
      <c r="AB50" s="39"/>
      <c r="AC50" s="39"/>
      <c r="AD50" s="39"/>
      <c r="AE50" s="39"/>
    </row>
    <row r="51" hidden="1" s="2" customFormat="1" ht="6.96" customHeight="1">
      <c r="A51" s="39"/>
      <c r="B51" s="40"/>
      <c r="C51" s="41"/>
      <c r="D51" s="41"/>
      <c r="E51" s="41"/>
      <c r="F51" s="41"/>
      <c r="G51" s="41"/>
      <c r="H51" s="41"/>
      <c r="I51" s="41"/>
      <c r="J51" s="41"/>
      <c r="K51" s="41"/>
      <c r="L51" s="145"/>
      <c r="S51" s="39"/>
      <c r="T51" s="39"/>
      <c r="U51" s="39"/>
      <c r="V51" s="39"/>
      <c r="W51" s="39"/>
      <c r="X51" s="39"/>
      <c r="Y51" s="39"/>
      <c r="Z51" s="39"/>
      <c r="AA51" s="39"/>
      <c r="AB51" s="39"/>
      <c r="AC51" s="39"/>
      <c r="AD51" s="39"/>
      <c r="AE51" s="39"/>
    </row>
    <row r="52" hidden="1" s="2" customFormat="1" ht="12" customHeight="1">
      <c r="A52" s="39"/>
      <c r="B52" s="40"/>
      <c r="C52" s="33" t="s">
        <v>21</v>
      </c>
      <c r="D52" s="41"/>
      <c r="E52" s="41"/>
      <c r="F52" s="28" t="str">
        <f>F12</f>
        <v>Potštejn, Doubleby nad Orlicí</v>
      </c>
      <c r="G52" s="41"/>
      <c r="H52" s="41"/>
      <c r="I52" s="33" t="s">
        <v>23</v>
      </c>
      <c r="J52" s="73" t="str">
        <f>IF(J12="","",J12)</f>
        <v>23. 6. 2026</v>
      </c>
      <c r="K52" s="41"/>
      <c r="L52" s="145"/>
      <c r="S52" s="39"/>
      <c r="T52" s="39"/>
      <c r="U52" s="39"/>
      <c r="V52" s="39"/>
      <c r="W52" s="39"/>
      <c r="X52" s="39"/>
      <c r="Y52" s="39"/>
      <c r="Z52" s="39"/>
      <c r="AA52" s="39"/>
      <c r="AB52" s="39"/>
      <c r="AC52" s="39"/>
      <c r="AD52" s="39"/>
      <c r="AE52" s="39"/>
    </row>
    <row r="53" hidden="1" s="2" customFormat="1" ht="6.96" customHeight="1">
      <c r="A53" s="39"/>
      <c r="B53" s="40"/>
      <c r="C53" s="41"/>
      <c r="D53" s="41"/>
      <c r="E53" s="41"/>
      <c r="F53" s="41"/>
      <c r="G53" s="41"/>
      <c r="H53" s="41"/>
      <c r="I53" s="41"/>
      <c r="J53" s="41"/>
      <c r="K53" s="41"/>
      <c r="L53" s="145"/>
      <c r="S53" s="39"/>
      <c r="T53" s="39"/>
      <c r="U53" s="39"/>
      <c r="V53" s="39"/>
      <c r="W53" s="39"/>
      <c r="X53" s="39"/>
      <c r="Y53" s="39"/>
      <c r="Z53" s="39"/>
      <c r="AA53" s="39"/>
      <c r="AB53" s="39"/>
      <c r="AC53" s="39"/>
      <c r="AD53" s="39"/>
      <c r="AE53" s="39"/>
    </row>
    <row r="54" hidden="1" s="2" customFormat="1" ht="15.15" customHeight="1">
      <c r="A54" s="39"/>
      <c r="B54" s="40"/>
      <c r="C54" s="33" t="s">
        <v>25</v>
      </c>
      <c r="D54" s="41"/>
      <c r="E54" s="41"/>
      <c r="F54" s="28" t="str">
        <f>E15</f>
        <v xml:space="preserve"> </v>
      </c>
      <c r="G54" s="41"/>
      <c r="H54" s="41"/>
      <c r="I54" s="33" t="s">
        <v>31</v>
      </c>
      <c r="J54" s="37" t="str">
        <f>E21</f>
        <v>Signal Projekt s.r.o.</v>
      </c>
      <c r="K54" s="41"/>
      <c r="L54" s="145"/>
      <c r="S54" s="39"/>
      <c r="T54" s="39"/>
      <c r="U54" s="39"/>
      <c r="V54" s="39"/>
      <c r="W54" s="39"/>
      <c r="X54" s="39"/>
      <c r="Y54" s="39"/>
      <c r="Z54" s="39"/>
      <c r="AA54" s="39"/>
      <c r="AB54" s="39"/>
      <c r="AC54" s="39"/>
      <c r="AD54" s="39"/>
      <c r="AE54" s="39"/>
    </row>
    <row r="55" hidden="1" s="2" customFormat="1" ht="15.15" customHeight="1">
      <c r="A55" s="39"/>
      <c r="B55" s="40"/>
      <c r="C55" s="33" t="s">
        <v>29</v>
      </c>
      <c r="D55" s="41"/>
      <c r="E55" s="41"/>
      <c r="F55" s="28" t="str">
        <f>IF(E18="","",E18)</f>
        <v>Vyplň údaj</v>
      </c>
      <c r="G55" s="41"/>
      <c r="H55" s="41"/>
      <c r="I55" s="33" t="s">
        <v>35</v>
      </c>
      <c r="J55" s="37" t="str">
        <f>E24</f>
        <v>Pavel Pospíšil, DiS.</v>
      </c>
      <c r="K55" s="41"/>
      <c r="L55" s="145"/>
      <c r="S55" s="39"/>
      <c r="T55" s="39"/>
      <c r="U55" s="39"/>
      <c r="V55" s="39"/>
      <c r="W55" s="39"/>
      <c r="X55" s="39"/>
      <c r="Y55" s="39"/>
      <c r="Z55" s="39"/>
      <c r="AA55" s="39"/>
      <c r="AB55" s="39"/>
      <c r="AC55" s="39"/>
      <c r="AD55" s="39"/>
      <c r="AE55" s="39"/>
    </row>
    <row r="56" hidden="1" s="2" customFormat="1" ht="10.32" customHeight="1">
      <c r="A56" s="39"/>
      <c r="B56" s="40"/>
      <c r="C56" s="41"/>
      <c r="D56" s="41"/>
      <c r="E56" s="41"/>
      <c r="F56" s="41"/>
      <c r="G56" s="41"/>
      <c r="H56" s="41"/>
      <c r="I56" s="41"/>
      <c r="J56" s="41"/>
      <c r="K56" s="41"/>
      <c r="L56" s="145"/>
      <c r="S56" s="39"/>
      <c r="T56" s="39"/>
      <c r="U56" s="39"/>
      <c r="V56" s="39"/>
      <c r="W56" s="39"/>
      <c r="X56" s="39"/>
      <c r="Y56" s="39"/>
      <c r="Z56" s="39"/>
      <c r="AA56" s="39"/>
      <c r="AB56" s="39"/>
      <c r="AC56" s="39"/>
      <c r="AD56" s="39"/>
      <c r="AE56" s="39"/>
    </row>
    <row r="57" hidden="1" s="2" customFormat="1" ht="29.28" customHeight="1">
      <c r="A57" s="39"/>
      <c r="B57" s="40"/>
      <c r="C57" s="171" t="s">
        <v>222</v>
      </c>
      <c r="D57" s="172"/>
      <c r="E57" s="172"/>
      <c r="F57" s="172"/>
      <c r="G57" s="172"/>
      <c r="H57" s="172"/>
      <c r="I57" s="172"/>
      <c r="J57" s="173" t="s">
        <v>223</v>
      </c>
      <c r="K57" s="172"/>
      <c r="L57" s="145"/>
      <c r="S57" s="39"/>
      <c r="T57" s="39"/>
      <c r="U57" s="39"/>
      <c r="V57" s="39"/>
      <c r="W57" s="39"/>
      <c r="X57" s="39"/>
      <c r="Y57" s="39"/>
      <c r="Z57" s="39"/>
      <c r="AA57" s="39"/>
      <c r="AB57" s="39"/>
      <c r="AC57" s="39"/>
      <c r="AD57" s="39"/>
      <c r="AE57" s="39"/>
    </row>
    <row r="58" hidden="1" s="2" customFormat="1" ht="10.32" customHeight="1">
      <c r="A58" s="39"/>
      <c r="B58" s="40"/>
      <c r="C58" s="41"/>
      <c r="D58" s="41"/>
      <c r="E58" s="41"/>
      <c r="F58" s="41"/>
      <c r="G58" s="41"/>
      <c r="H58" s="41"/>
      <c r="I58" s="41"/>
      <c r="J58" s="41"/>
      <c r="K58" s="41"/>
      <c r="L58" s="145"/>
      <c r="S58" s="39"/>
      <c r="T58" s="39"/>
      <c r="U58" s="39"/>
      <c r="V58" s="39"/>
      <c r="W58" s="39"/>
      <c r="X58" s="39"/>
      <c r="Y58" s="39"/>
      <c r="Z58" s="39"/>
      <c r="AA58" s="39"/>
      <c r="AB58" s="39"/>
      <c r="AC58" s="39"/>
      <c r="AD58" s="39"/>
      <c r="AE58" s="39"/>
    </row>
    <row r="59" hidden="1" s="2" customFormat="1" ht="22.8" customHeight="1">
      <c r="A59" s="39"/>
      <c r="B59" s="40"/>
      <c r="C59" s="174" t="s">
        <v>71</v>
      </c>
      <c r="D59" s="41"/>
      <c r="E59" s="41"/>
      <c r="F59" s="41"/>
      <c r="G59" s="41"/>
      <c r="H59" s="41"/>
      <c r="I59" s="41"/>
      <c r="J59" s="103">
        <f>J80</f>
        <v>0</v>
      </c>
      <c r="K59" s="41"/>
      <c r="L59" s="145"/>
      <c r="S59" s="39"/>
      <c r="T59" s="39"/>
      <c r="U59" s="39"/>
      <c r="V59" s="39"/>
      <c r="W59" s="39"/>
      <c r="X59" s="39"/>
      <c r="Y59" s="39"/>
      <c r="Z59" s="39"/>
      <c r="AA59" s="39"/>
      <c r="AB59" s="39"/>
      <c r="AC59" s="39"/>
      <c r="AD59" s="39"/>
      <c r="AE59" s="39"/>
      <c r="AU59" s="18" t="s">
        <v>224</v>
      </c>
    </row>
    <row r="60" hidden="1" s="9" customFormat="1" ht="24.96" customHeight="1">
      <c r="A60" s="9"/>
      <c r="B60" s="175"/>
      <c r="C60" s="176"/>
      <c r="D60" s="177" t="s">
        <v>2388</v>
      </c>
      <c r="E60" s="178"/>
      <c r="F60" s="178"/>
      <c r="G60" s="178"/>
      <c r="H60" s="178"/>
      <c r="I60" s="178"/>
      <c r="J60" s="179">
        <f>J81</f>
        <v>0</v>
      </c>
      <c r="K60" s="176"/>
      <c r="L60" s="180"/>
      <c r="S60" s="9"/>
      <c r="T60" s="9"/>
      <c r="U60" s="9"/>
      <c r="V60" s="9"/>
      <c r="W60" s="9"/>
      <c r="X60" s="9"/>
      <c r="Y60" s="9"/>
      <c r="Z60" s="9"/>
      <c r="AA60" s="9"/>
      <c r="AB60" s="9"/>
      <c r="AC60" s="9"/>
      <c r="AD60" s="9"/>
      <c r="AE60" s="9"/>
    </row>
    <row r="61" hidden="1" s="2" customFormat="1" ht="21.84" customHeight="1">
      <c r="A61" s="39"/>
      <c r="B61" s="40"/>
      <c r="C61" s="41"/>
      <c r="D61" s="41"/>
      <c r="E61" s="41"/>
      <c r="F61" s="41"/>
      <c r="G61" s="41"/>
      <c r="H61" s="41"/>
      <c r="I61" s="41"/>
      <c r="J61" s="41"/>
      <c r="K61" s="41"/>
      <c r="L61" s="145"/>
      <c r="S61" s="39"/>
      <c r="T61" s="39"/>
      <c r="U61" s="39"/>
      <c r="V61" s="39"/>
      <c r="W61" s="39"/>
      <c r="X61" s="39"/>
      <c r="Y61" s="39"/>
      <c r="Z61" s="39"/>
      <c r="AA61" s="39"/>
      <c r="AB61" s="39"/>
      <c r="AC61" s="39"/>
      <c r="AD61" s="39"/>
      <c r="AE61" s="39"/>
    </row>
    <row r="62" hidden="1" s="2" customFormat="1" ht="6.96" customHeight="1">
      <c r="A62" s="39"/>
      <c r="B62" s="60"/>
      <c r="C62" s="61"/>
      <c r="D62" s="61"/>
      <c r="E62" s="61"/>
      <c r="F62" s="61"/>
      <c r="G62" s="61"/>
      <c r="H62" s="61"/>
      <c r="I62" s="61"/>
      <c r="J62" s="61"/>
      <c r="K62" s="61"/>
      <c r="L62" s="145"/>
      <c r="S62" s="39"/>
      <c r="T62" s="39"/>
      <c r="U62" s="39"/>
      <c r="V62" s="39"/>
      <c r="W62" s="39"/>
      <c r="X62" s="39"/>
      <c r="Y62" s="39"/>
      <c r="Z62" s="39"/>
      <c r="AA62" s="39"/>
      <c r="AB62" s="39"/>
      <c r="AC62" s="39"/>
      <c r="AD62" s="39"/>
      <c r="AE62" s="39"/>
    </row>
    <row r="63" hidden="1"/>
    <row r="64" hidden="1"/>
    <row r="65" hidden="1"/>
    <row r="66" s="2" customFormat="1" ht="6.96" customHeight="1">
      <c r="A66" s="39"/>
      <c r="B66" s="62"/>
      <c r="C66" s="63"/>
      <c r="D66" s="63"/>
      <c r="E66" s="63"/>
      <c r="F66" s="63"/>
      <c r="G66" s="63"/>
      <c r="H66" s="63"/>
      <c r="I66" s="63"/>
      <c r="J66" s="63"/>
      <c r="K66" s="63"/>
      <c r="L66" s="145"/>
      <c r="S66" s="39"/>
      <c r="T66" s="39"/>
      <c r="U66" s="39"/>
      <c r="V66" s="39"/>
      <c r="W66" s="39"/>
      <c r="X66" s="39"/>
      <c r="Y66" s="39"/>
      <c r="Z66" s="39"/>
      <c r="AA66" s="39"/>
      <c r="AB66" s="39"/>
      <c r="AC66" s="39"/>
      <c r="AD66" s="39"/>
      <c r="AE66" s="39"/>
    </row>
    <row r="67" s="2" customFormat="1" ht="24.96" customHeight="1">
      <c r="A67" s="39"/>
      <c r="B67" s="40"/>
      <c r="C67" s="24" t="s">
        <v>228</v>
      </c>
      <c r="D67" s="41"/>
      <c r="E67" s="41"/>
      <c r="F67" s="41"/>
      <c r="G67" s="41"/>
      <c r="H67" s="41"/>
      <c r="I67" s="41"/>
      <c r="J67" s="41"/>
      <c r="K67" s="41"/>
      <c r="L67" s="145"/>
      <c r="S67" s="39"/>
      <c r="T67" s="39"/>
      <c r="U67" s="39"/>
      <c r="V67" s="39"/>
      <c r="W67" s="39"/>
      <c r="X67" s="39"/>
      <c r="Y67" s="39"/>
      <c r="Z67" s="39"/>
      <c r="AA67" s="39"/>
      <c r="AB67" s="39"/>
      <c r="AC67" s="39"/>
      <c r="AD67" s="39"/>
      <c r="AE67" s="39"/>
    </row>
    <row r="68" s="2" customFormat="1" ht="6.96" customHeight="1">
      <c r="A68" s="39"/>
      <c r="B68" s="40"/>
      <c r="C68" s="41"/>
      <c r="D68" s="41"/>
      <c r="E68" s="41"/>
      <c r="F68" s="41"/>
      <c r="G68" s="41"/>
      <c r="H68" s="41"/>
      <c r="I68" s="41"/>
      <c r="J68" s="41"/>
      <c r="K68" s="41"/>
      <c r="L68" s="145"/>
      <c r="S68" s="39"/>
      <c r="T68" s="39"/>
      <c r="U68" s="39"/>
      <c r="V68" s="39"/>
      <c r="W68" s="39"/>
      <c r="X68" s="39"/>
      <c r="Y68" s="39"/>
      <c r="Z68" s="39"/>
      <c r="AA68" s="39"/>
      <c r="AB68" s="39"/>
      <c r="AC68" s="39"/>
      <c r="AD68" s="39"/>
      <c r="AE68" s="39"/>
    </row>
    <row r="69" s="2" customFormat="1" ht="12" customHeight="1">
      <c r="A69" s="39"/>
      <c r="B69" s="40"/>
      <c r="C69" s="33" t="s">
        <v>16</v>
      </c>
      <c r="D69" s="41"/>
      <c r="E69" s="41"/>
      <c r="F69" s="41"/>
      <c r="G69" s="41"/>
      <c r="H69" s="41"/>
      <c r="I69" s="41"/>
      <c r="J69" s="41"/>
      <c r="K69" s="41"/>
      <c r="L69" s="145"/>
      <c r="S69" s="39"/>
      <c r="T69" s="39"/>
      <c r="U69" s="39"/>
      <c r="V69" s="39"/>
      <c r="W69" s="39"/>
      <c r="X69" s="39"/>
      <c r="Y69" s="39"/>
      <c r="Z69" s="39"/>
      <c r="AA69" s="39"/>
      <c r="AB69" s="39"/>
      <c r="AC69" s="39"/>
      <c r="AD69" s="39"/>
      <c r="AE69" s="39"/>
    </row>
    <row r="70" s="2" customFormat="1" ht="16.5" customHeight="1">
      <c r="A70" s="39"/>
      <c r="B70" s="40"/>
      <c r="C70" s="41"/>
      <c r="D70" s="41"/>
      <c r="E70" s="170" t="str">
        <f>E7</f>
        <v>Oprava zabezpečovacího zařízení v ŽST Doudleby n. O.</v>
      </c>
      <c r="F70" s="33"/>
      <c r="G70" s="33"/>
      <c r="H70" s="33"/>
      <c r="I70" s="41"/>
      <c r="J70" s="41"/>
      <c r="K70" s="41"/>
      <c r="L70" s="145"/>
      <c r="S70" s="39"/>
      <c r="T70" s="39"/>
      <c r="U70" s="39"/>
      <c r="V70" s="39"/>
      <c r="W70" s="39"/>
      <c r="X70" s="39"/>
      <c r="Y70" s="39"/>
      <c r="Z70" s="39"/>
      <c r="AA70" s="39"/>
      <c r="AB70" s="39"/>
      <c r="AC70" s="39"/>
      <c r="AD70" s="39"/>
      <c r="AE70" s="39"/>
    </row>
    <row r="71" s="2" customFormat="1" ht="12" customHeight="1">
      <c r="A71" s="39"/>
      <c r="B71" s="40"/>
      <c r="C71" s="33" t="s">
        <v>217</v>
      </c>
      <c r="D71" s="41"/>
      <c r="E71" s="41"/>
      <c r="F71" s="41"/>
      <c r="G71" s="41"/>
      <c r="H71" s="41"/>
      <c r="I71" s="41"/>
      <c r="J71" s="41"/>
      <c r="K71" s="41"/>
      <c r="L71" s="145"/>
      <c r="S71" s="39"/>
      <c r="T71" s="39"/>
      <c r="U71" s="39"/>
      <c r="V71" s="39"/>
      <c r="W71" s="39"/>
      <c r="X71" s="39"/>
      <c r="Y71" s="39"/>
      <c r="Z71" s="39"/>
      <c r="AA71" s="39"/>
      <c r="AB71" s="39"/>
      <c r="AC71" s="39"/>
      <c r="AD71" s="39"/>
      <c r="AE71" s="39"/>
    </row>
    <row r="72" s="2" customFormat="1" ht="16.5" customHeight="1">
      <c r="A72" s="39"/>
      <c r="B72" s="40"/>
      <c r="C72" s="41"/>
      <c r="D72" s="41"/>
      <c r="E72" s="70" t="str">
        <f>E9</f>
        <v>PS 12-02-21 - Rozhlasové zařízení</v>
      </c>
      <c r="F72" s="41"/>
      <c r="G72" s="41"/>
      <c r="H72" s="41"/>
      <c r="I72" s="41"/>
      <c r="J72" s="41"/>
      <c r="K72" s="41"/>
      <c r="L72" s="145"/>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5"/>
      <c r="S73" s="39"/>
      <c r="T73" s="39"/>
      <c r="U73" s="39"/>
      <c r="V73" s="39"/>
      <c r="W73" s="39"/>
      <c r="X73" s="39"/>
      <c r="Y73" s="39"/>
      <c r="Z73" s="39"/>
      <c r="AA73" s="39"/>
      <c r="AB73" s="39"/>
      <c r="AC73" s="39"/>
      <c r="AD73" s="39"/>
      <c r="AE73" s="39"/>
    </row>
    <row r="74" s="2" customFormat="1" ht="12" customHeight="1">
      <c r="A74" s="39"/>
      <c r="B74" s="40"/>
      <c r="C74" s="33" t="s">
        <v>21</v>
      </c>
      <c r="D74" s="41"/>
      <c r="E74" s="41"/>
      <c r="F74" s="28" t="str">
        <f>F12</f>
        <v>Potštejn, Doubleby nad Orlicí</v>
      </c>
      <c r="G74" s="41"/>
      <c r="H74" s="41"/>
      <c r="I74" s="33" t="s">
        <v>23</v>
      </c>
      <c r="J74" s="73" t="str">
        <f>IF(J12="","",J12)</f>
        <v>23. 6. 2026</v>
      </c>
      <c r="K74" s="41"/>
      <c r="L74" s="145"/>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5"/>
      <c r="S75" s="39"/>
      <c r="T75" s="39"/>
      <c r="U75" s="39"/>
      <c r="V75" s="39"/>
      <c r="W75" s="39"/>
      <c r="X75" s="39"/>
      <c r="Y75" s="39"/>
      <c r="Z75" s="39"/>
      <c r="AA75" s="39"/>
      <c r="AB75" s="39"/>
      <c r="AC75" s="39"/>
      <c r="AD75" s="39"/>
      <c r="AE75" s="39"/>
    </row>
    <row r="76" s="2" customFormat="1" ht="15.15" customHeight="1">
      <c r="A76" s="39"/>
      <c r="B76" s="40"/>
      <c r="C76" s="33" t="s">
        <v>25</v>
      </c>
      <c r="D76" s="41"/>
      <c r="E76" s="41"/>
      <c r="F76" s="28" t="str">
        <f>E15</f>
        <v xml:space="preserve"> </v>
      </c>
      <c r="G76" s="41"/>
      <c r="H76" s="41"/>
      <c r="I76" s="33" t="s">
        <v>31</v>
      </c>
      <c r="J76" s="37" t="str">
        <f>E21</f>
        <v>Signal Projekt s.r.o.</v>
      </c>
      <c r="K76" s="41"/>
      <c r="L76" s="145"/>
      <c r="S76" s="39"/>
      <c r="T76" s="39"/>
      <c r="U76" s="39"/>
      <c r="V76" s="39"/>
      <c r="W76" s="39"/>
      <c r="X76" s="39"/>
      <c r="Y76" s="39"/>
      <c r="Z76" s="39"/>
      <c r="AA76" s="39"/>
      <c r="AB76" s="39"/>
      <c r="AC76" s="39"/>
      <c r="AD76" s="39"/>
      <c r="AE76" s="39"/>
    </row>
    <row r="77" s="2" customFormat="1" ht="15.15" customHeight="1">
      <c r="A77" s="39"/>
      <c r="B77" s="40"/>
      <c r="C77" s="33" t="s">
        <v>29</v>
      </c>
      <c r="D77" s="41"/>
      <c r="E77" s="41"/>
      <c r="F77" s="28" t="str">
        <f>IF(E18="","",E18)</f>
        <v>Vyplň údaj</v>
      </c>
      <c r="G77" s="41"/>
      <c r="H77" s="41"/>
      <c r="I77" s="33" t="s">
        <v>35</v>
      </c>
      <c r="J77" s="37" t="str">
        <f>E24</f>
        <v>Pavel Pospíšil, DiS.</v>
      </c>
      <c r="K77" s="41"/>
      <c r="L77" s="145"/>
      <c r="S77" s="39"/>
      <c r="T77" s="39"/>
      <c r="U77" s="39"/>
      <c r="V77" s="39"/>
      <c r="W77" s="39"/>
      <c r="X77" s="39"/>
      <c r="Y77" s="39"/>
      <c r="Z77" s="39"/>
      <c r="AA77" s="39"/>
      <c r="AB77" s="39"/>
      <c r="AC77" s="39"/>
      <c r="AD77" s="39"/>
      <c r="AE77" s="39"/>
    </row>
    <row r="78" s="2" customFormat="1" ht="10.32" customHeight="1">
      <c r="A78" s="39"/>
      <c r="B78" s="40"/>
      <c r="C78" s="41"/>
      <c r="D78" s="41"/>
      <c r="E78" s="41"/>
      <c r="F78" s="41"/>
      <c r="G78" s="41"/>
      <c r="H78" s="41"/>
      <c r="I78" s="41"/>
      <c r="J78" s="41"/>
      <c r="K78" s="41"/>
      <c r="L78" s="145"/>
      <c r="S78" s="39"/>
      <c r="T78" s="39"/>
      <c r="U78" s="39"/>
      <c r="V78" s="39"/>
      <c r="W78" s="39"/>
      <c r="X78" s="39"/>
      <c r="Y78" s="39"/>
      <c r="Z78" s="39"/>
      <c r="AA78" s="39"/>
      <c r="AB78" s="39"/>
      <c r="AC78" s="39"/>
      <c r="AD78" s="39"/>
      <c r="AE78" s="39"/>
    </row>
    <row r="79" s="11" customFormat="1" ht="29.28" customHeight="1">
      <c r="A79" s="186"/>
      <c r="B79" s="187"/>
      <c r="C79" s="188" t="s">
        <v>229</v>
      </c>
      <c r="D79" s="189" t="s">
        <v>58</v>
      </c>
      <c r="E79" s="189" t="s">
        <v>54</v>
      </c>
      <c r="F79" s="189" t="s">
        <v>55</v>
      </c>
      <c r="G79" s="189" t="s">
        <v>230</v>
      </c>
      <c r="H79" s="189" t="s">
        <v>231</v>
      </c>
      <c r="I79" s="189" t="s">
        <v>232</v>
      </c>
      <c r="J79" s="189" t="s">
        <v>223</v>
      </c>
      <c r="K79" s="190" t="s">
        <v>233</v>
      </c>
      <c r="L79" s="191"/>
      <c r="M79" s="93" t="s">
        <v>19</v>
      </c>
      <c r="N79" s="94" t="s">
        <v>43</v>
      </c>
      <c r="O79" s="94" t="s">
        <v>234</v>
      </c>
      <c r="P79" s="94" t="s">
        <v>235</v>
      </c>
      <c r="Q79" s="94" t="s">
        <v>236</v>
      </c>
      <c r="R79" s="94" t="s">
        <v>237</v>
      </c>
      <c r="S79" s="94" t="s">
        <v>238</v>
      </c>
      <c r="T79" s="95" t="s">
        <v>239</v>
      </c>
      <c r="U79" s="186"/>
      <c r="V79" s="186"/>
      <c r="W79" s="186"/>
      <c r="X79" s="186"/>
      <c r="Y79" s="186"/>
      <c r="Z79" s="186"/>
      <c r="AA79" s="186"/>
      <c r="AB79" s="186"/>
      <c r="AC79" s="186"/>
      <c r="AD79" s="186"/>
      <c r="AE79" s="186"/>
    </row>
    <row r="80" s="2" customFormat="1" ht="22.8" customHeight="1">
      <c r="A80" s="39"/>
      <c r="B80" s="40"/>
      <c r="C80" s="100" t="s">
        <v>240</v>
      </c>
      <c r="D80" s="41"/>
      <c r="E80" s="41"/>
      <c r="F80" s="41"/>
      <c r="G80" s="41"/>
      <c r="H80" s="41"/>
      <c r="I80" s="41"/>
      <c r="J80" s="192">
        <f>BK80</f>
        <v>0</v>
      </c>
      <c r="K80" s="41"/>
      <c r="L80" s="45"/>
      <c r="M80" s="96"/>
      <c r="N80" s="193"/>
      <c r="O80" s="97"/>
      <c r="P80" s="194">
        <f>P81</f>
        <v>0</v>
      </c>
      <c r="Q80" s="97"/>
      <c r="R80" s="194">
        <f>R81</f>
        <v>0</v>
      </c>
      <c r="S80" s="97"/>
      <c r="T80" s="195">
        <f>T81</f>
        <v>0</v>
      </c>
      <c r="U80" s="39"/>
      <c r="V80" s="39"/>
      <c r="W80" s="39"/>
      <c r="X80" s="39"/>
      <c r="Y80" s="39"/>
      <c r="Z80" s="39"/>
      <c r="AA80" s="39"/>
      <c r="AB80" s="39"/>
      <c r="AC80" s="39"/>
      <c r="AD80" s="39"/>
      <c r="AE80" s="39"/>
      <c r="AT80" s="18" t="s">
        <v>72</v>
      </c>
      <c r="AU80" s="18" t="s">
        <v>224</v>
      </c>
      <c r="BK80" s="196">
        <f>BK81</f>
        <v>0</v>
      </c>
    </row>
    <row r="81" s="12" customFormat="1" ht="25.92" customHeight="1">
      <c r="A81" s="12"/>
      <c r="B81" s="197"/>
      <c r="C81" s="198"/>
      <c r="D81" s="199" t="s">
        <v>72</v>
      </c>
      <c r="E81" s="200" t="s">
        <v>2389</v>
      </c>
      <c r="F81" s="200" t="s">
        <v>2390</v>
      </c>
      <c r="G81" s="198"/>
      <c r="H81" s="198"/>
      <c r="I81" s="201"/>
      <c r="J81" s="202">
        <f>BK81</f>
        <v>0</v>
      </c>
      <c r="K81" s="198"/>
      <c r="L81" s="203"/>
      <c r="M81" s="204"/>
      <c r="N81" s="205"/>
      <c r="O81" s="205"/>
      <c r="P81" s="206">
        <f>SUM(P82:P91)</f>
        <v>0</v>
      </c>
      <c r="Q81" s="205"/>
      <c r="R81" s="206">
        <f>SUM(R82:R91)</f>
        <v>0</v>
      </c>
      <c r="S81" s="205"/>
      <c r="T81" s="207">
        <f>SUM(T82:T91)</f>
        <v>0</v>
      </c>
      <c r="U81" s="12"/>
      <c r="V81" s="12"/>
      <c r="W81" s="12"/>
      <c r="X81" s="12"/>
      <c r="Y81" s="12"/>
      <c r="Z81" s="12"/>
      <c r="AA81" s="12"/>
      <c r="AB81" s="12"/>
      <c r="AC81" s="12"/>
      <c r="AD81" s="12"/>
      <c r="AE81" s="12"/>
      <c r="AR81" s="208" t="s">
        <v>80</v>
      </c>
      <c r="AT81" s="209" t="s">
        <v>72</v>
      </c>
      <c r="AU81" s="209" t="s">
        <v>73</v>
      </c>
      <c r="AY81" s="208" t="s">
        <v>244</v>
      </c>
      <c r="BK81" s="210">
        <f>SUM(BK82:BK91)</f>
        <v>0</v>
      </c>
    </row>
    <row r="82" s="2" customFormat="1" ht="16.5" customHeight="1">
      <c r="A82" s="39"/>
      <c r="B82" s="40"/>
      <c r="C82" s="231" t="s">
        <v>80</v>
      </c>
      <c r="D82" s="231" t="s">
        <v>241</v>
      </c>
      <c r="E82" s="232" t="s">
        <v>2391</v>
      </c>
      <c r="F82" s="233" t="s">
        <v>2392</v>
      </c>
      <c r="G82" s="234" t="s">
        <v>258</v>
      </c>
      <c r="H82" s="235">
        <v>1</v>
      </c>
      <c r="I82" s="236"/>
      <c r="J82" s="237">
        <f>ROUND(I82*H82,2)</f>
        <v>0</v>
      </c>
      <c r="K82" s="233" t="s">
        <v>359</v>
      </c>
      <c r="L82" s="238"/>
      <c r="M82" s="239" t="s">
        <v>19</v>
      </c>
      <c r="N82" s="240" t="s">
        <v>44</v>
      </c>
      <c r="O82" s="85"/>
      <c r="P82" s="222">
        <f>O82*H82</f>
        <v>0</v>
      </c>
      <c r="Q82" s="222">
        <v>0</v>
      </c>
      <c r="R82" s="222">
        <f>Q82*H82</f>
        <v>0</v>
      </c>
      <c r="S82" s="222">
        <v>0</v>
      </c>
      <c r="T82" s="223">
        <f>S82*H82</f>
        <v>0</v>
      </c>
      <c r="U82" s="39"/>
      <c r="V82" s="39"/>
      <c r="W82" s="39"/>
      <c r="X82" s="39"/>
      <c r="Y82" s="39"/>
      <c r="Z82" s="39"/>
      <c r="AA82" s="39"/>
      <c r="AB82" s="39"/>
      <c r="AC82" s="39"/>
      <c r="AD82" s="39"/>
      <c r="AE82" s="39"/>
      <c r="AR82" s="224" t="s">
        <v>440</v>
      </c>
      <c r="AT82" s="224" t="s">
        <v>241</v>
      </c>
      <c r="AU82" s="224" t="s">
        <v>80</v>
      </c>
      <c r="AY82" s="18" t="s">
        <v>244</v>
      </c>
      <c r="BE82" s="225">
        <f>IF(N82="základní",J82,0)</f>
        <v>0</v>
      </c>
      <c r="BF82" s="225">
        <f>IF(N82="snížená",J82,0)</f>
        <v>0</v>
      </c>
      <c r="BG82" s="225">
        <f>IF(N82="zákl. přenesená",J82,0)</f>
        <v>0</v>
      </c>
      <c r="BH82" s="225">
        <f>IF(N82="sníž. přenesená",J82,0)</f>
        <v>0</v>
      </c>
      <c r="BI82" s="225">
        <f>IF(N82="nulová",J82,0)</f>
        <v>0</v>
      </c>
      <c r="BJ82" s="18" t="s">
        <v>80</v>
      </c>
      <c r="BK82" s="225">
        <f>ROUND(I82*H82,2)</f>
        <v>0</v>
      </c>
      <c r="BL82" s="18" t="s">
        <v>440</v>
      </c>
      <c r="BM82" s="224" t="s">
        <v>2393</v>
      </c>
    </row>
    <row r="83" s="2" customFormat="1" ht="16.5" customHeight="1">
      <c r="A83" s="39"/>
      <c r="B83" s="40"/>
      <c r="C83" s="231" t="s">
        <v>82</v>
      </c>
      <c r="D83" s="231" t="s">
        <v>241</v>
      </c>
      <c r="E83" s="232" t="s">
        <v>2394</v>
      </c>
      <c r="F83" s="233" t="s">
        <v>2395</v>
      </c>
      <c r="G83" s="234" t="s">
        <v>258</v>
      </c>
      <c r="H83" s="235">
        <v>1</v>
      </c>
      <c r="I83" s="236"/>
      <c r="J83" s="237">
        <f>ROUND(I83*H83,2)</f>
        <v>0</v>
      </c>
      <c r="K83" s="233" t="s">
        <v>359</v>
      </c>
      <c r="L83" s="238"/>
      <c r="M83" s="239" t="s">
        <v>19</v>
      </c>
      <c r="N83" s="240" t="s">
        <v>44</v>
      </c>
      <c r="O83" s="85"/>
      <c r="P83" s="222">
        <f>O83*H83</f>
        <v>0</v>
      </c>
      <c r="Q83" s="222">
        <v>0</v>
      </c>
      <c r="R83" s="222">
        <f>Q83*H83</f>
        <v>0</v>
      </c>
      <c r="S83" s="222">
        <v>0</v>
      </c>
      <c r="T83" s="223">
        <f>S83*H83</f>
        <v>0</v>
      </c>
      <c r="U83" s="39"/>
      <c r="V83" s="39"/>
      <c r="W83" s="39"/>
      <c r="X83" s="39"/>
      <c r="Y83" s="39"/>
      <c r="Z83" s="39"/>
      <c r="AA83" s="39"/>
      <c r="AB83" s="39"/>
      <c r="AC83" s="39"/>
      <c r="AD83" s="39"/>
      <c r="AE83" s="39"/>
      <c r="AR83" s="224" t="s">
        <v>364</v>
      </c>
      <c r="AT83" s="224" t="s">
        <v>241</v>
      </c>
      <c r="AU83" s="224" t="s">
        <v>80</v>
      </c>
      <c r="AY83" s="18" t="s">
        <v>244</v>
      </c>
      <c r="BE83" s="225">
        <f>IF(N83="základní",J83,0)</f>
        <v>0</v>
      </c>
      <c r="BF83" s="225">
        <f>IF(N83="snížená",J83,0)</f>
        <v>0</v>
      </c>
      <c r="BG83" s="225">
        <f>IF(N83="zákl. přenesená",J83,0)</f>
        <v>0</v>
      </c>
      <c r="BH83" s="225">
        <f>IF(N83="sníž. přenesená",J83,0)</f>
        <v>0</v>
      </c>
      <c r="BI83" s="225">
        <f>IF(N83="nulová",J83,0)</f>
        <v>0</v>
      </c>
      <c r="BJ83" s="18" t="s">
        <v>80</v>
      </c>
      <c r="BK83" s="225">
        <f>ROUND(I83*H83,2)</f>
        <v>0</v>
      </c>
      <c r="BL83" s="18" t="s">
        <v>279</v>
      </c>
      <c r="BM83" s="224" t="s">
        <v>2396</v>
      </c>
    </row>
    <row r="84" s="2" customFormat="1" ht="16.5" customHeight="1">
      <c r="A84" s="39"/>
      <c r="B84" s="40"/>
      <c r="C84" s="231" t="s">
        <v>243</v>
      </c>
      <c r="D84" s="231" t="s">
        <v>241</v>
      </c>
      <c r="E84" s="232" t="s">
        <v>2397</v>
      </c>
      <c r="F84" s="233" t="s">
        <v>2398</v>
      </c>
      <c r="G84" s="234" t="s">
        <v>258</v>
      </c>
      <c r="H84" s="235">
        <v>1</v>
      </c>
      <c r="I84" s="236"/>
      <c r="J84" s="237">
        <f>ROUND(I84*H84,2)</f>
        <v>0</v>
      </c>
      <c r="K84" s="233" t="s">
        <v>359</v>
      </c>
      <c r="L84" s="238"/>
      <c r="M84" s="239" t="s">
        <v>19</v>
      </c>
      <c r="N84" s="240" t="s">
        <v>44</v>
      </c>
      <c r="O84" s="85"/>
      <c r="P84" s="222">
        <f>O84*H84</f>
        <v>0</v>
      </c>
      <c r="Q84" s="222">
        <v>0</v>
      </c>
      <c r="R84" s="222">
        <f>Q84*H84</f>
        <v>0</v>
      </c>
      <c r="S84" s="222">
        <v>0</v>
      </c>
      <c r="T84" s="223">
        <f>S84*H84</f>
        <v>0</v>
      </c>
      <c r="U84" s="39"/>
      <c r="V84" s="39"/>
      <c r="W84" s="39"/>
      <c r="X84" s="39"/>
      <c r="Y84" s="39"/>
      <c r="Z84" s="39"/>
      <c r="AA84" s="39"/>
      <c r="AB84" s="39"/>
      <c r="AC84" s="39"/>
      <c r="AD84" s="39"/>
      <c r="AE84" s="39"/>
      <c r="AR84" s="224" t="s">
        <v>440</v>
      </c>
      <c r="AT84" s="224" t="s">
        <v>241</v>
      </c>
      <c r="AU84" s="224" t="s">
        <v>80</v>
      </c>
      <c r="AY84" s="18" t="s">
        <v>244</v>
      </c>
      <c r="BE84" s="225">
        <f>IF(N84="základní",J84,0)</f>
        <v>0</v>
      </c>
      <c r="BF84" s="225">
        <f>IF(N84="snížená",J84,0)</f>
        <v>0</v>
      </c>
      <c r="BG84" s="225">
        <f>IF(N84="zákl. přenesená",J84,0)</f>
        <v>0</v>
      </c>
      <c r="BH84" s="225">
        <f>IF(N84="sníž. přenesená",J84,0)</f>
        <v>0</v>
      </c>
      <c r="BI84" s="225">
        <f>IF(N84="nulová",J84,0)</f>
        <v>0</v>
      </c>
      <c r="BJ84" s="18" t="s">
        <v>80</v>
      </c>
      <c r="BK84" s="225">
        <f>ROUND(I84*H84,2)</f>
        <v>0</v>
      </c>
      <c r="BL84" s="18" t="s">
        <v>440</v>
      </c>
      <c r="BM84" s="224" t="s">
        <v>2399</v>
      </c>
    </row>
    <row r="85" s="2" customFormat="1" ht="16.5" customHeight="1">
      <c r="A85" s="39"/>
      <c r="B85" s="40"/>
      <c r="C85" s="231" t="s">
        <v>264</v>
      </c>
      <c r="D85" s="231" t="s">
        <v>241</v>
      </c>
      <c r="E85" s="232" t="s">
        <v>2400</v>
      </c>
      <c r="F85" s="233" t="s">
        <v>2401</v>
      </c>
      <c r="G85" s="234" t="s">
        <v>258</v>
      </c>
      <c r="H85" s="235">
        <v>1</v>
      </c>
      <c r="I85" s="236"/>
      <c r="J85" s="237">
        <f>ROUND(I85*H85,2)</f>
        <v>0</v>
      </c>
      <c r="K85" s="233" t="s">
        <v>359</v>
      </c>
      <c r="L85" s="238"/>
      <c r="M85" s="239" t="s">
        <v>19</v>
      </c>
      <c r="N85" s="240" t="s">
        <v>44</v>
      </c>
      <c r="O85" s="85"/>
      <c r="P85" s="222">
        <f>O85*H85</f>
        <v>0</v>
      </c>
      <c r="Q85" s="222">
        <v>0</v>
      </c>
      <c r="R85" s="222">
        <f>Q85*H85</f>
        <v>0</v>
      </c>
      <c r="S85" s="222">
        <v>0</v>
      </c>
      <c r="T85" s="223">
        <f>S85*H85</f>
        <v>0</v>
      </c>
      <c r="U85" s="39"/>
      <c r="V85" s="39"/>
      <c r="W85" s="39"/>
      <c r="X85" s="39"/>
      <c r="Y85" s="39"/>
      <c r="Z85" s="39"/>
      <c r="AA85" s="39"/>
      <c r="AB85" s="39"/>
      <c r="AC85" s="39"/>
      <c r="AD85" s="39"/>
      <c r="AE85" s="39"/>
      <c r="AR85" s="224" t="s">
        <v>364</v>
      </c>
      <c r="AT85" s="224" t="s">
        <v>241</v>
      </c>
      <c r="AU85" s="224" t="s">
        <v>80</v>
      </c>
      <c r="AY85" s="18" t="s">
        <v>244</v>
      </c>
      <c r="BE85" s="225">
        <f>IF(N85="základní",J85,0)</f>
        <v>0</v>
      </c>
      <c r="BF85" s="225">
        <f>IF(N85="snížená",J85,0)</f>
        <v>0</v>
      </c>
      <c r="BG85" s="225">
        <f>IF(N85="zákl. přenesená",J85,0)</f>
        <v>0</v>
      </c>
      <c r="BH85" s="225">
        <f>IF(N85="sníž. přenesená",J85,0)</f>
        <v>0</v>
      </c>
      <c r="BI85" s="225">
        <f>IF(N85="nulová",J85,0)</f>
        <v>0</v>
      </c>
      <c r="BJ85" s="18" t="s">
        <v>80</v>
      </c>
      <c r="BK85" s="225">
        <f>ROUND(I85*H85,2)</f>
        <v>0</v>
      </c>
      <c r="BL85" s="18" t="s">
        <v>279</v>
      </c>
      <c r="BM85" s="224" t="s">
        <v>2402</v>
      </c>
    </row>
    <row r="86" s="2" customFormat="1" ht="16.5" customHeight="1">
      <c r="A86" s="39"/>
      <c r="B86" s="40"/>
      <c r="C86" s="231" t="s">
        <v>269</v>
      </c>
      <c r="D86" s="231" t="s">
        <v>241</v>
      </c>
      <c r="E86" s="232" t="s">
        <v>2403</v>
      </c>
      <c r="F86" s="233" t="s">
        <v>2404</v>
      </c>
      <c r="G86" s="234" t="s">
        <v>258</v>
      </c>
      <c r="H86" s="235">
        <v>1</v>
      </c>
      <c r="I86" s="236"/>
      <c r="J86" s="237">
        <f>ROUND(I86*H86,2)</f>
        <v>0</v>
      </c>
      <c r="K86" s="233" t="s">
        <v>359</v>
      </c>
      <c r="L86" s="238"/>
      <c r="M86" s="239" t="s">
        <v>19</v>
      </c>
      <c r="N86" s="240" t="s">
        <v>44</v>
      </c>
      <c r="O86" s="85"/>
      <c r="P86" s="222">
        <f>O86*H86</f>
        <v>0</v>
      </c>
      <c r="Q86" s="222">
        <v>0</v>
      </c>
      <c r="R86" s="222">
        <f>Q86*H86</f>
        <v>0</v>
      </c>
      <c r="S86" s="222">
        <v>0</v>
      </c>
      <c r="T86" s="223">
        <f>S86*H86</f>
        <v>0</v>
      </c>
      <c r="U86" s="39"/>
      <c r="V86" s="39"/>
      <c r="W86" s="39"/>
      <c r="X86" s="39"/>
      <c r="Y86" s="39"/>
      <c r="Z86" s="39"/>
      <c r="AA86" s="39"/>
      <c r="AB86" s="39"/>
      <c r="AC86" s="39"/>
      <c r="AD86" s="39"/>
      <c r="AE86" s="39"/>
      <c r="AR86" s="224" t="s">
        <v>364</v>
      </c>
      <c r="AT86" s="224" t="s">
        <v>241</v>
      </c>
      <c r="AU86" s="224" t="s">
        <v>80</v>
      </c>
      <c r="AY86" s="18" t="s">
        <v>244</v>
      </c>
      <c r="BE86" s="225">
        <f>IF(N86="základní",J86,0)</f>
        <v>0</v>
      </c>
      <c r="BF86" s="225">
        <f>IF(N86="snížená",J86,0)</f>
        <v>0</v>
      </c>
      <c r="BG86" s="225">
        <f>IF(N86="zákl. přenesená",J86,0)</f>
        <v>0</v>
      </c>
      <c r="BH86" s="225">
        <f>IF(N86="sníž. přenesená",J86,0)</f>
        <v>0</v>
      </c>
      <c r="BI86" s="225">
        <f>IF(N86="nulová",J86,0)</f>
        <v>0</v>
      </c>
      <c r="BJ86" s="18" t="s">
        <v>80</v>
      </c>
      <c r="BK86" s="225">
        <f>ROUND(I86*H86,2)</f>
        <v>0</v>
      </c>
      <c r="BL86" s="18" t="s">
        <v>279</v>
      </c>
      <c r="BM86" s="224" t="s">
        <v>2405</v>
      </c>
    </row>
    <row r="87" s="2" customFormat="1" ht="16.5" customHeight="1">
      <c r="A87" s="39"/>
      <c r="B87" s="40"/>
      <c r="C87" s="231" t="s">
        <v>275</v>
      </c>
      <c r="D87" s="231" t="s">
        <v>241</v>
      </c>
      <c r="E87" s="232" t="s">
        <v>2406</v>
      </c>
      <c r="F87" s="233" t="s">
        <v>2407</v>
      </c>
      <c r="G87" s="234" t="s">
        <v>258</v>
      </c>
      <c r="H87" s="235">
        <v>1</v>
      </c>
      <c r="I87" s="236"/>
      <c r="J87" s="237">
        <f>ROUND(I87*H87,2)</f>
        <v>0</v>
      </c>
      <c r="K87" s="233" t="s">
        <v>359</v>
      </c>
      <c r="L87" s="238"/>
      <c r="M87" s="239" t="s">
        <v>19</v>
      </c>
      <c r="N87" s="240" t="s">
        <v>44</v>
      </c>
      <c r="O87" s="85"/>
      <c r="P87" s="222">
        <f>O87*H87</f>
        <v>0</v>
      </c>
      <c r="Q87" s="222">
        <v>0</v>
      </c>
      <c r="R87" s="222">
        <f>Q87*H87</f>
        <v>0</v>
      </c>
      <c r="S87" s="222">
        <v>0</v>
      </c>
      <c r="T87" s="223">
        <f>S87*H87</f>
        <v>0</v>
      </c>
      <c r="U87" s="39"/>
      <c r="V87" s="39"/>
      <c r="W87" s="39"/>
      <c r="X87" s="39"/>
      <c r="Y87" s="39"/>
      <c r="Z87" s="39"/>
      <c r="AA87" s="39"/>
      <c r="AB87" s="39"/>
      <c r="AC87" s="39"/>
      <c r="AD87" s="39"/>
      <c r="AE87" s="39"/>
      <c r="AR87" s="224" t="s">
        <v>440</v>
      </c>
      <c r="AT87" s="224" t="s">
        <v>241</v>
      </c>
      <c r="AU87" s="224" t="s">
        <v>80</v>
      </c>
      <c r="AY87" s="18" t="s">
        <v>244</v>
      </c>
      <c r="BE87" s="225">
        <f>IF(N87="základní",J87,0)</f>
        <v>0</v>
      </c>
      <c r="BF87" s="225">
        <f>IF(N87="snížená",J87,0)</f>
        <v>0</v>
      </c>
      <c r="BG87" s="225">
        <f>IF(N87="zákl. přenesená",J87,0)</f>
        <v>0</v>
      </c>
      <c r="BH87" s="225">
        <f>IF(N87="sníž. přenesená",J87,0)</f>
        <v>0</v>
      </c>
      <c r="BI87" s="225">
        <f>IF(N87="nulová",J87,0)</f>
        <v>0</v>
      </c>
      <c r="BJ87" s="18" t="s">
        <v>80</v>
      </c>
      <c r="BK87" s="225">
        <f>ROUND(I87*H87,2)</f>
        <v>0</v>
      </c>
      <c r="BL87" s="18" t="s">
        <v>440</v>
      </c>
      <c r="BM87" s="224" t="s">
        <v>2408</v>
      </c>
    </row>
    <row r="88" s="2" customFormat="1" ht="62.7" customHeight="1">
      <c r="A88" s="39"/>
      <c r="B88" s="40"/>
      <c r="C88" s="213" t="s">
        <v>288</v>
      </c>
      <c r="D88" s="213" t="s">
        <v>247</v>
      </c>
      <c r="E88" s="214" t="s">
        <v>2409</v>
      </c>
      <c r="F88" s="215" t="s">
        <v>2410</v>
      </c>
      <c r="G88" s="216" t="s">
        <v>258</v>
      </c>
      <c r="H88" s="217">
        <v>1</v>
      </c>
      <c r="I88" s="218"/>
      <c r="J88" s="219">
        <f>ROUND(I88*H88,2)</f>
        <v>0</v>
      </c>
      <c r="K88" s="215" t="s">
        <v>359</v>
      </c>
      <c r="L88" s="45"/>
      <c r="M88" s="220" t="s">
        <v>19</v>
      </c>
      <c r="N88" s="221" t="s">
        <v>44</v>
      </c>
      <c r="O88" s="85"/>
      <c r="P88" s="222">
        <f>O88*H88</f>
        <v>0</v>
      </c>
      <c r="Q88" s="222">
        <v>0</v>
      </c>
      <c r="R88" s="222">
        <f>Q88*H88</f>
        <v>0</v>
      </c>
      <c r="S88" s="222">
        <v>0</v>
      </c>
      <c r="T88" s="223">
        <f>S88*H88</f>
        <v>0</v>
      </c>
      <c r="U88" s="39"/>
      <c r="V88" s="39"/>
      <c r="W88" s="39"/>
      <c r="X88" s="39"/>
      <c r="Y88" s="39"/>
      <c r="Z88" s="39"/>
      <c r="AA88" s="39"/>
      <c r="AB88" s="39"/>
      <c r="AC88" s="39"/>
      <c r="AD88" s="39"/>
      <c r="AE88" s="39"/>
      <c r="AR88" s="224" t="s">
        <v>391</v>
      </c>
      <c r="AT88" s="224" t="s">
        <v>247</v>
      </c>
      <c r="AU88" s="224" t="s">
        <v>80</v>
      </c>
      <c r="AY88" s="18" t="s">
        <v>244</v>
      </c>
      <c r="BE88" s="225">
        <f>IF(N88="základní",J88,0)</f>
        <v>0</v>
      </c>
      <c r="BF88" s="225">
        <f>IF(N88="snížená",J88,0)</f>
        <v>0</v>
      </c>
      <c r="BG88" s="225">
        <f>IF(N88="zákl. přenesená",J88,0)</f>
        <v>0</v>
      </c>
      <c r="BH88" s="225">
        <f>IF(N88="sníž. přenesená",J88,0)</f>
        <v>0</v>
      </c>
      <c r="BI88" s="225">
        <f>IF(N88="nulová",J88,0)</f>
        <v>0</v>
      </c>
      <c r="BJ88" s="18" t="s">
        <v>80</v>
      </c>
      <c r="BK88" s="225">
        <f>ROUND(I88*H88,2)</f>
        <v>0</v>
      </c>
      <c r="BL88" s="18" t="s">
        <v>391</v>
      </c>
      <c r="BM88" s="224" t="s">
        <v>2411</v>
      </c>
    </row>
    <row r="89" s="2" customFormat="1" ht="16.5" customHeight="1">
      <c r="A89" s="39"/>
      <c r="B89" s="40"/>
      <c r="C89" s="213" t="s">
        <v>263</v>
      </c>
      <c r="D89" s="213" t="s">
        <v>247</v>
      </c>
      <c r="E89" s="214" t="s">
        <v>2412</v>
      </c>
      <c r="F89" s="215" t="s">
        <v>2413</v>
      </c>
      <c r="G89" s="216" t="s">
        <v>258</v>
      </c>
      <c r="H89" s="217">
        <v>1</v>
      </c>
      <c r="I89" s="218"/>
      <c r="J89" s="219">
        <f>ROUND(I89*H89,2)</f>
        <v>0</v>
      </c>
      <c r="K89" s="215" t="s">
        <v>359</v>
      </c>
      <c r="L89" s="45"/>
      <c r="M89" s="220" t="s">
        <v>19</v>
      </c>
      <c r="N89" s="221" t="s">
        <v>44</v>
      </c>
      <c r="O89" s="85"/>
      <c r="P89" s="222">
        <f>O89*H89</f>
        <v>0</v>
      </c>
      <c r="Q89" s="222">
        <v>0</v>
      </c>
      <c r="R89" s="222">
        <f>Q89*H89</f>
        <v>0</v>
      </c>
      <c r="S89" s="222">
        <v>0</v>
      </c>
      <c r="T89" s="223">
        <f>S89*H89</f>
        <v>0</v>
      </c>
      <c r="U89" s="39"/>
      <c r="V89" s="39"/>
      <c r="W89" s="39"/>
      <c r="X89" s="39"/>
      <c r="Y89" s="39"/>
      <c r="Z89" s="39"/>
      <c r="AA89" s="39"/>
      <c r="AB89" s="39"/>
      <c r="AC89" s="39"/>
      <c r="AD89" s="39"/>
      <c r="AE89" s="39"/>
      <c r="AR89" s="224" t="s">
        <v>264</v>
      </c>
      <c r="AT89" s="224" t="s">
        <v>247</v>
      </c>
      <c r="AU89" s="224" t="s">
        <v>80</v>
      </c>
      <c r="AY89" s="18" t="s">
        <v>244</v>
      </c>
      <c r="BE89" s="225">
        <f>IF(N89="základní",J89,0)</f>
        <v>0</v>
      </c>
      <c r="BF89" s="225">
        <f>IF(N89="snížená",J89,0)</f>
        <v>0</v>
      </c>
      <c r="BG89" s="225">
        <f>IF(N89="zákl. přenesená",J89,0)</f>
        <v>0</v>
      </c>
      <c r="BH89" s="225">
        <f>IF(N89="sníž. přenesená",J89,0)</f>
        <v>0</v>
      </c>
      <c r="BI89" s="225">
        <f>IF(N89="nulová",J89,0)</f>
        <v>0</v>
      </c>
      <c r="BJ89" s="18" t="s">
        <v>80</v>
      </c>
      <c r="BK89" s="225">
        <f>ROUND(I89*H89,2)</f>
        <v>0</v>
      </c>
      <c r="BL89" s="18" t="s">
        <v>264</v>
      </c>
      <c r="BM89" s="224" t="s">
        <v>2414</v>
      </c>
    </row>
    <row r="90" s="2" customFormat="1" ht="24.15" customHeight="1">
      <c r="A90" s="39"/>
      <c r="B90" s="40"/>
      <c r="C90" s="213" t="s">
        <v>302</v>
      </c>
      <c r="D90" s="213" t="s">
        <v>247</v>
      </c>
      <c r="E90" s="214" t="s">
        <v>2339</v>
      </c>
      <c r="F90" s="215" t="s">
        <v>2340</v>
      </c>
      <c r="G90" s="216" t="s">
        <v>258</v>
      </c>
      <c r="H90" s="217">
        <v>1</v>
      </c>
      <c r="I90" s="218"/>
      <c r="J90" s="219">
        <f>ROUND(I90*H90,2)</f>
        <v>0</v>
      </c>
      <c r="K90" s="215" t="s">
        <v>359</v>
      </c>
      <c r="L90" s="45"/>
      <c r="M90" s="220" t="s">
        <v>19</v>
      </c>
      <c r="N90" s="221" t="s">
        <v>44</v>
      </c>
      <c r="O90" s="85"/>
      <c r="P90" s="222">
        <f>O90*H90</f>
        <v>0</v>
      </c>
      <c r="Q90" s="222">
        <v>0</v>
      </c>
      <c r="R90" s="222">
        <f>Q90*H90</f>
        <v>0</v>
      </c>
      <c r="S90" s="222">
        <v>0</v>
      </c>
      <c r="T90" s="223">
        <f>S90*H90</f>
        <v>0</v>
      </c>
      <c r="U90" s="39"/>
      <c r="V90" s="39"/>
      <c r="W90" s="39"/>
      <c r="X90" s="39"/>
      <c r="Y90" s="39"/>
      <c r="Z90" s="39"/>
      <c r="AA90" s="39"/>
      <c r="AB90" s="39"/>
      <c r="AC90" s="39"/>
      <c r="AD90" s="39"/>
      <c r="AE90" s="39"/>
      <c r="AR90" s="224" t="s">
        <v>391</v>
      </c>
      <c r="AT90" s="224" t="s">
        <v>247</v>
      </c>
      <c r="AU90" s="224" t="s">
        <v>80</v>
      </c>
      <c r="AY90" s="18" t="s">
        <v>244</v>
      </c>
      <c r="BE90" s="225">
        <f>IF(N90="základní",J90,0)</f>
        <v>0</v>
      </c>
      <c r="BF90" s="225">
        <f>IF(N90="snížená",J90,0)</f>
        <v>0</v>
      </c>
      <c r="BG90" s="225">
        <f>IF(N90="zákl. přenesená",J90,0)</f>
        <v>0</v>
      </c>
      <c r="BH90" s="225">
        <f>IF(N90="sníž. přenesená",J90,0)</f>
        <v>0</v>
      </c>
      <c r="BI90" s="225">
        <f>IF(N90="nulová",J90,0)</f>
        <v>0</v>
      </c>
      <c r="BJ90" s="18" t="s">
        <v>80</v>
      </c>
      <c r="BK90" s="225">
        <f>ROUND(I90*H90,2)</f>
        <v>0</v>
      </c>
      <c r="BL90" s="18" t="s">
        <v>391</v>
      </c>
      <c r="BM90" s="224" t="s">
        <v>2415</v>
      </c>
    </row>
    <row r="91" s="2" customFormat="1" ht="24.15" customHeight="1">
      <c r="A91" s="39"/>
      <c r="B91" s="40"/>
      <c r="C91" s="213" t="s">
        <v>308</v>
      </c>
      <c r="D91" s="213" t="s">
        <v>247</v>
      </c>
      <c r="E91" s="214" t="s">
        <v>2416</v>
      </c>
      <c r="F91" s="215" t="s">
        <v>2417</v>
      </c>
      <c r="G91" s="216" t="s">
        <v>258</v>
      </c>
      <c r="H91" s="217">
        <v>1</v>
      </c>
      <c r="I91" s="218"/>
      <c r="J91" s="219">
        <f>ROUND(I91*H91,2)</f>
        <v>0</v>
      </c>
      <c r="K91" s="215" t="s">
        <v>359</v>
      </c>
      <c r="L91" s="45"/>
      <c r="M91" s="278" t="s">
        <v>19</v>
      </c>
      <c r="N91" s="279" t="s">
        <v>44</v>
      </c>
      <c r="O91" s="280"/>
      <c r="P91" s="281">
        <f>O91*H91</f>
        <v>0</v>
      </c>
      <c r="Q91" s="281">
        <v>0</v>
      </c>
      <c r="R91" s="281">
        <f>Q91*H91</f>
        <v>0</v>
      </c>
      <c r="S91" s="281">
        <v>0</v>
      </c>
      <c r="T91" s="282">
        <f>S91*H91</f>
        <v>0</v>
      </c>
      <c r="U91" s="39"/>
      <c r="V91" s="39"/>
      <c r="W91" s="39"/>
      <c r="X91" s="39"/>
      <c r="Y91" s="39"/>
      <c r="Z91" s="39"/>
      <c r="AA91" s="39"/>
      <c r="AB91" s="39"/>
      <c r="AC91" s="39"/>
      <c r="AD91" s="39"/>
      <c r="AE91" s="39"/>
      <c r="AR91" s="224" t="s">
        <v>391</v>
      </c>
      <c r="AT91" s="224" t="s">
        <v>247</v>
      </c>
      <c r="AU91" s="224" t="s">
        <v>80</v>
      </c>
      <c r="AY91" s="18" t="s">
        <v>244</v>
      </c>
      <c r="BE91" s="225">
        <f>IF(N91="základní",J91,0)</f>
        <v>0</v>
      </c>
      <c r="BF91" s="225">
        <f>IF(N91="snížená",J91,0)</f>
        <v>0</v>
      </c>
      <c r="BG91" s="225">
        <f>IF(N91="zákl. přenesená",J91,0)</f>
        <v>0</v>
      </c>
      <c r="BH91" s="225">
        <f>IF(N91="sníž. přenesená",J91,0)</f>
        <v>0</v>
      </c>
      <c r="BI91" s="225">
        <f>IF(N91="nulová",J91,0)</f>
        <v>0</v>
      </c>
      <c r="BJ91" s="18" t="s">
        <v>80</v>
      </c>
      <c r="BK91" s="225">
        <f>ROUND(I91*H91,2)</f>
        <v>0</v>
      </c>
      <c r="BL91" s="18" t="s">
        <v>391</v>
      </c>
      <c r="BM91" s="224" t="s">
        <v>2418</v>
      </c>
    </row>
    <row r="92" s="2" customFormat="1" ht="6.96" customHeight="1">
      <c r="A92" s="39"/>
      <c r="B92" s="60"/>
      <c r="C92" s="61"/>
      <c r="D92" s="61"/>
      <c r="E92" s="61"/>
      <c r="F92" s="61"/>
      <c r="G92" s="61"/>
      <c r="H92" s="61"/>
      <c r="I92" s="61"/>
      <c r="J92" s="61"/>
      <c r="K92" s="61"/>
      <c r="L92" s="45"/>
      <c r="M92" s="39"/>
      <c r="O92" s="39"/>
      <c r="P92" s="39"/>
      <c r="Q92" s="39"/>
      <c r="R92" s="39"/>
      <c r="S92" s="39"/>
      <c r="T92" s="39"/>
      <c r="U92" s="39"/>
      <c r="V92" s="39"/>
      <c r="W92" s="39"/>
      <c r="X92" s="39"/>
      <c r="Y92" s="39"/>
      <c r="Z92" s="39"/>
      <c r="AA92" s="39"/>
      <c r="AB92" s="39"/>
      <c r="AC92" s="39"/>
      <c r="AD92" s="39"/>
      <c r="AE92" s="39"/>
    </row>
  </sheetData>
  <sheetProtection sheet="1" autoFilter="0" formatColumns="0" formatRows="0" objects="1" scenarios="1" spinCount="100000" saltValue="i++5hG1Wba3fHYsDEHZgoI1LN7MKvfIMCb0so0Tz/MK4QMGSvIKwgvndGuN+O2Kt3XY0bREShhuKCqePf+ORgw==" hashValue="tdeslvBx3jBdBNMeGA0SC+oUulYTi6Uly7i7f5dWHBsFwUeoxMf6Z+Wj+7CnJl5uKmX6UyJRergYWEksycq1xA==" algorithmName="SHA-512" password="CC35"/>
  <autoFilter ref="C79:K91"/>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Jiroudek Lukáš</dc:creator>
  <cp:lastModifiedBy>Jiroudek Lukáš</cp:lastModifiedBy>
  <dcterms:created xsi:type="dcterms:W3CDTF">2026-06-23T12:46:43Z</dcterms:created>
  <dcterms:modified xsi:type="dcterms:W3CDTF">2026-06-23T12:47:25Z</dcterms:modified>
</cp:coreProperties>
</file>