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M:\Ekonomika\Kros\Kontrolní a slepé rozpočty\2025 - Opravné a údržbové práce SEE\"/>
    </mc:Choice>
  </mc:AlternateContent>
  <bookViews>
    <workbookView xWindow="0" yWindow="0" windowWidth="0" windowHeight="0"/>
  </bookViews>
  <sheets>
    <sheet name="Rekapitulace stavby" sheetId="1" r:id="rId1"/>
    <sheet name="PS 01 - Rekonstrukce tran..." sheetId="2" r:id="rId2"/>
    <sheet name="SO 999.98.98 - Všeobecný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'PS 01 - Rekonstrukce tran...'!$C$123:$K$351</definedName>
    <definedName name="_xlnm.Print_Area" localSheetId="1">'PS 01 - Rekonstrukce tran...'!$C$4:$J$76,'PS 01 - Rekonstrukce tran...'!$C$111:$K$351</definedName>
    <definedName name="_xlnm.Print_Titles" localSheetId="1">'PS 01 - Rekonstrukce tran...'!$123:$123</definedName>
    <definedName name="_xlnm._FilterDatabase" localSheetId="2" hidden="1">'SO 999.98.98 - Všeobecný ...'!$C$117:$K$132</definedName>
    <definedName name="_xlnm.Print_Area" localSheetId="2">'SO 999.98.98 - Všeobecný ...'!$C$4:$J$76,'SO 999.98.98 - Všeobecný ...'!$C$105:$K$132</definedName>
    <definedName name="_xlnm.Print_Titles" localSheetId="2">'SO 999.98.98 - Všeobecný ...'!$117:$117</definedName>
  </definedNames>
  <calcPr/>
</workbook>
</file>

<file path=xl/calcChain.xml><?xml version="1.0" encoding="utf-8"?>
<calcChain xmlns="http://schemas.openxmlformats.org/spreadsheetml/2006/main">
  <c i="3" l="1" r="P126"/>
  <c r="T119"/>
  <c r="R119"/>
  <c r="P119"/>
  <c r="P118"/>
  <c i="1" r="AU96"/>
  <c i="3" r="J37"/>
  <c r="J36"/>
  <c i="1" r="AY96"/>
  <c i="3" r="J35"/>
  <c i="1" r="AX96"/>
  <c i="3"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J115"/>
  <c r="F114"/>
  <c r="F112"/>
  <c r="E110"/>
  <c r="J92"/>
  <c r="F91"/>
  <c r="F89"/>
  <c r="E87"/>
  <c r="J21"/>
  <c r="E21"/>
  <c r="J114"/>
  <c r="J20"/>
  <c r="J18"/>
  <c r="E18"/>
  <c r="F115"/>
  <c r="J17"/>
  <c r="J12"/>
  <c r="J112"/>
  <c r="E7"/>
  <c r="E108"/>
  <c i="2" r="J37"/>
  <c r="J36"/>
  <c i="1" r="AY95"/>
  <c i="2" r="J35"/>
  <c i="1" r="AX95"/>
  <c i="2"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3"/>
  <c r="BH273"/>
  <c r="BG273"/>
  <c r="BF273"/>
  <c r="T273"/>
  <c r="R273"/>
  <c r="P273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0"/>
  <c r="BH130"/>
  <c r="BG130"/>
  <c r="BF130"/>
  <c r="T130"/>
  <c r="R130"/>
  <c r="P130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120"/>
  <c r="J20"/>
  <c r="J18"/>
  <c r="E18"/>
  <c r="F92"/>
  <c r="J17"/>
  <c r="J12"/>
  <c r="J118"/>
  <c r="E7"/>
  <c r="E114"/>
  <c i="1" r="L90"/>
  <c r="AM90"/>
  <c r="AM89"/>
  <c r="L89"/>
  <c r="AM87"/>
  <c r="L87"/>
  <c r="L85"/>
  <c r="L84"/>
  <c i="3" r="BK130"/>
  <c r="J127"/>
  <c r="J123"/>
  <c r="J120"/>
  <c r="J130"/>
  <c r="BK123"/>
  <c r="BK120"/>
  <c i="2" r="BK292"/>
  <c r="J267"/>
  <c r="BK263"/>
  <c r="J226"/>
  <c r="BK221"/>
  <c r="J218"/>
  <c r="J198"/>
  <c r="BK195"/>
  <c r="BK187"/>
  <c r="BK179"/>
  <c r="BK152"/>
  <c r="BK146"/>
  <c r="BK348"/>
  <c r="J342"/>
  <c r="J280"/>
  <c r="J273"/>
  <c r="J179"/>
  <c r="BK176"/>
  <c r="J142"/>
  <c r="BK350"/>
  <c r="J348"/>
  <c r="BK339"/>
  <c r="BK330"/>
  <c r="BK321"/>
  <c r="J318"/>
  <c r="J315"/>
  <c r="BK304"/>
  <c r="J298"/>
  <c r="BK283"/>
  <c r="BK280"/>
  <c r="BK267"/>
  <c r="J216"/>
  <c r="J211"/>
  <c r="J149"/>
  <c r="BK136"/>
  <c r="BK313"/>
  <c r="J306"/>
  <c r="BK216"/>
  <c r="BK211"/>
  <c r="J204"/>
  <c r="BK346"/>
  <c r="J257"/>
  <c r="J221"/>
  <c r="BK185"/>
  <c r="BK182"/>
  <c r="BK170"/>
  <c r="BK158"/>
  <c r="J146"/>
  <c r="BK142"/>
  <c i="3" r="F37"/>
  <c i="2" r="BK326"/>
  <c r="J323"/>
  <c r="J321"/>
  <c r="J311"/>
  <c r="J292"/>
  <c r="BK257"/>
  <c r="BK204"/>
  <c r="J152"/>
  <c r="J346"/>
  <c r="BK337"/>
  <c r="BK315"/>
  <c r="J224"/>
  <c r="J136"/>
  <c r="J304"/>
  <c r="BK296"/>
  <c r="J289"/>
  <c r="BK286"/>
  <c r="J253"/>
  <c r="J244"/>
  <c r="BK167"/>
  <c r="BK130"/>
  <c r="BK334"/>
  <c r="J330"/>
  <c r="BK318"/>
  <c r="BK238"/>
  <c r="J235"/>
  <c r="J232"/>
  <c r="BK198"/>
  <c r="BK294"/>
  <c r="BK235"/>
  <c r="BK228"/>
  <c r="BK226"/>
  <c r="BK218"/>
  <c r="J213"/>
  <c r="BK309"/>
  <c r="BK306"/>
  <c r="J187"/>
  <c r="BK155"/>
  <c i="3" r="F36"/>
  <c i="2" r="BK332"/>
  <c r="J283"/>
  <c r="BK208"/>
  <c r="J350"/>
  <c r="J344"/>
  <c r="J339"/>
  <c r="J332"/>
  <c r="J326"/>
  <c r="J313"/>
  <c r="BK311"/>
  <c r="J173"/>
  <c i="3" r="BK127"/>
  <c i="2" r="BK344"/>
  <c r="J296"/>
  <c r="J294"/>
  <c r="J250"/>
  <c r="BK247"/>
  <c r="BK244"/>
  <c r="J238"/>
  <c r="J208"/>
  <c r="BK164"/>
  <c r="BK127"/>
  <c r="J260"/>
  <c r="BK253"/>
  <c r="J301"/>
  <c r="BK298"/>
  <c r="J263"/>
  <c r="BK260"/>
  <c r="BK201"/>
  <c r="J195"/>
  <c r="J167"/>
  <c r="J161"/>
  <c r="BK139"/>
  <c r="J337"/>
  <c r="J334"/>
  <c r="J228"/>
  <c r="BK213"/>
  <c r="J158"/>
  <c r="BK289"/>
  <c r="J286"/>
  <c r="BK173"/>
  <c r="BK342"/>
  <c r="BK323"/>
  <c r="J309"/>
  <c r="BK301"/>
  <c r="J247"/>
  <c r="BK232"/>
  <c r="J127"/>
  <c i="1" r="AS94"/>
  <c i="2" r="BK224"/>
  <c r="J241"/>
  <c r="BK273"/>
  <c r="BK250"/>
  <c r="BK241"/>
  <c r="J201"/>
  <c r="J185"/>
  <c r="J182"/>
  <c r="J176"/>
  <c r="J170"/>
  <c r="J164"/>
  <c r="BK161"/>
  <c r="J155"/>
  <c r="BK149"/>
  <c r="J139"/>
  <c r="J130"/>
  <c i="3" r="F35"/>
  <c i="1" r="BB96"/>
  <c i="2" l="1" r="P145"/>
  <c i="3" r="BK119"/>
  <c r="J119"/>
  <c r="J97"/>
  <c i="2" r="BK126"/>
  <c r="J126"/>
  <c r="J98"/>
  <c r="T126"/>
  <c r="BK207"/>
  <c r="J207"/>
  <c r="J100"/>
  <c r="R231"/>
  <c r="R145"/>
  <c r="BK256"/>
  <c r="J256"/>
  <c r="J103"/>
  <c r="T145"/>
  <c r="BK231"/>
  <c r="J231"/>
  <c r="J102"/>
  <c r="T256"/>
  <c r="P329"/>
  <c r="P126"/>
  <c r="R207"/>
  <c r="T231"/>
  <c i="3" r="BK126"/>
  <c r="J126"/>
  <c r="J98"/>
  <c i="2" r="BK145"/>
  <c r="J145"/>
  <c r="J99"/>
  <c r="T207"/>
  <c r="P256"/>
  <c r="BK329"/>
  <c r="J329"/>
  <c r="J104"/>
  <c r="R329"/>
  <c i="3" r="R126"/>
  <c r="R118"/>
  <c i="2" r="R126"/>
  <c r="R125"/>
  <c r="P207"/>
  <c r="P231"/>
  <c r="R256"/>
  <c r="T329"/>
  <c i="3" r="T126"/>
  <c r="T118"/>
  <c i="2" r="BE142"/>
  <c r="BE146"/>
  <c r="BE179"/>
  <c r="BE350"/>
  <c r="BE257"/>
  <c r="BE260"/>
  <c i="3" r="J89"/>
  <c i="2" r="J89"/>
  <c r="BE130"/>
  <c r="BE164"/>
  <c r="BE208"/>
  <c r="BE273"/>
  <c r="BE283"/>
  <c r="BE346"/>
  <c r="BE158"/>
  <c r="BE280"/>
  <c r="BE304"/>
  <c r="BE170"/>
  <c r="BE211"/>
  <c r="F121"/>
  <c r="BE232"/>
  <c r="BE238"/>
  <c r="BE241"/>
  <c r="BE247"/>
  <c r="BE253"/>
  <c r="BE286"/>
  <c r="BE292"/>
  <c r="BE309"/>
  <c r="BE334"/>
  <c r="BE344"/>
  <c r="E85"/>
  <c r="J91"/>
  <c r="BE136"/>
  <c r="BE167"/>
  <c r="BE235"/>
  <c r="BE318"/>
  <c r="BE152"/>
  <c r="BE244"/>
  <c r="BE337"/>
  <c r="BE348"/>
  <c r="BE173"/>
  <c r="BE267"/>
  <c r="BE213"/>
  <c i="3" r="BE130"/>
  <c i="2" r="BE221"/>
  <c r="BE289"/>
  <c r="BE149"/>
  <c r="BE315"/>
  <c r="BE155"/>
  <c r="BE176"/>
  <c r="BE182"/>
  <c r="BE187"/>
  <c r="BE330"/>
  <c r="BE332"/>
  <c r="BE339"/>
  <c r="BE228"/>
  <c r="BE294"/>
  <c r="BE301"/>
  <c r="BE313"/>
  <c r="BE161"/>
  <c r="BE198"/>
  <c r="BE201"/>
  <c r="BE204"/>
  <c r="BE218"/>
  <c r="BE321"/>
  <c r="BE323"/>
  <c r="BE326"/>
  <c r="BE298"/>
  <c r="BE263"/>
  <c r="BE306"/>
  <c r="BE311"/>
  <c r="BE342"/>
  <c r="BE139"/>
  <c r="BE185"/>
  <c r="BE195"/>
  <c r="BE224"/>
  <c r="BE226"/>
  <c i="3" r="E85"/>
  <c i="2" r="BE127"/>
  <c r="BE216"/>
  <c r="BE250"/>
  <c r="BE296"/>
  <c i="3" r="F92"/>
  <c r="BE120"/>
  <c r="BE127"/>
  <c i="1" r="BC96"/>
  <c i="3" r="J91"/>
  <c r="BE123"/>
  <c i="1" r="BD96"/>
  <c i="2" r="J34"/>
  <c i="1" r="AW95"/>
  <c i="2" r="F37"/>
  <c i="1" r="BD95"/>
  <c i="2" r="F36"/>
  <c i="1" r="BC95"/>
  <c i="2" r="F34"/>
  <c i="1" r="BA95"/>
  <c i="3" r="J34"/>
  <c i="1" r="AW96"/>
  <c i="2" r="F35"/>
  <c i="1" r="BB95"/>
  <c r="BB94"/>
  <c r="AX94"/>
  <c i="3" r="F34"/>
  <c i="1" r="BA96"/>
  <c i="2" l="1" r="P230"/>
  <c r="P125"/>
  <c r="P124"/>
  <c i="1" r="AU95"/>
  <c i="2" r="T125"/>
  <c r="R230"/>
  <c r="T230"/>
  <c r="R124"/>
  <c i="3" r="BK118"/>
  <c r="J118"/>
  <c i="2" r="BK230"/>
  <c r="J230"/>
  <c r="J101"/>
  <c r="BK125"/>
  <c r="BK124"/>
  <c r="J124"/>
  <c i="1" r="AU94"/>
  <c i="2" r="J30"/>
  <c i="1" r="AG95"/>
  <c i="3" r="F33"/>
  <c i="1" r="AZ96"/>
  <c i="2" r="F33"/>
  <c i="1" r="AZ95"/>
  <c r="W31"/>
  <c i="3" r="J30"/>
  <c i="1" r="AG96"/>
  <c r="BC94"/>
  <c r="W32"/>
  <c r="BA94"/>
  <c r="W30"/>
  <c i="2" r="J33"/>
  <c i="1" r="AV95"/>
  <c r="AT95"/>
  <c r="BD94"/>
  <c r="W33"/>
  <c i="3" r="J33"/>
  <c i="1" r="AV96"/>
  <c r="AT96"/>
  <c i="2" l="1" r="T124"/>
  <c r="J39"/>
  <c i="3" r="J39"/>
  <c i="2" r="J96"/>
  <c r="J125"/>
  <c r="J97"/>
  <c i="3" r="J96"/>
  <c i="1" r="AN95"/>
  <c r="AN96"/>
  <c r="AZ94"/>
  <c r="AV94"/>
  <c r="AK29"/>
  <c r="AW94"/>
  <c r="AK30"/>
  <c r="AG94"/>
  <c r="AY94"/>
  <c l="1" r="AK26"/>
  <c r="AK3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<sst xmlns="http://schemas.openxmlformats.org/spreadsheetml/2006/main">
  <si>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</si>
  <si>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</si>
  <si>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</si>
  <si>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</si>
  <si>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</si>
  <si>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{d78a307b-cf0f-4f68-a204-d798e975e6a5}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</si>
  <si>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</si>
  <si>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</si>
  <si>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</si>
  <si>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</si>
  <si>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</si>
  <si>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</si>
  <si>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</si>
  <si>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</si>
  <si>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XXXXXXX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</si>
  <si>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</si>
  <si>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</si>
  <si>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 Úspory v LDS – Královéhradecký kraj</t>
  </si>
  <si>
    <t>KSO:</t>
  </si>
  <si>
    <t>CC-CZ:</t>
  </si>
  <si>
    <t>Místo:</t>
  </si>
  <si>
    <t>Královéhradecký kraj</t>
  </si>
  <si>
    <t>Datum:</t>
  </si>
  <si>
    <t>12. 12. 2025</t>
  </si>
  <si>
    <t>Zadavatel:</t>
  </si>
  <si>
    <t>IČ:</t>
  </si>
  <si>
    <t>70994234</t>
  </si>
  <si>
    <t>Správa železnic, s.o. OŘ Hradec Králové</t>
  </si>
  <si>
    <t>DIČ:</t>
  </si>
  <si>
    <t>CZ70994234</t>
  </si>
  <si>
    <t>Uchazeč:</t>
  </si>
  <si>
    <t>Vyplň údaj</t>
  </si>
  <si>
    <t>Projektant:</t>
  </si>
  <si>
    <t xml:space="preserve"> </t>
  </si>
  <si>
    <t>True</t>
  </si>
  <si>
    <t>Zpracovatel:</t>
  </si>
  <si>
    <t>Jiří Feltl / Kontroloval: Roman Švejda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</si>
  <si>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</si>
  <si>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</si>
  <si>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</si>
  <si>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</si>
  <si>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</si>
  <si>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</si>
  <si>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</si>
  <si>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</si>
  <si>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</si>
  <si>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</si>
  <si>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</si>
  <si>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</si>
  <si>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</si>
  <si>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</si>
  <si>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</si>
  <si>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</si>
  <si>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</si>
  <si>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</si>
  <si>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</si>
  <si>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</si>
  <si>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</si>
  <si>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</si>
  <si>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</si>
  <si>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</si>
  <si>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</si>
  <si>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</si>
  <si>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</si>
  <si>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</si>
  <si>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</si>
  <si>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</si>
  <si>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</si>
  <si>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</si>
  <si>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</si>
  <si>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</si>
  <si>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</si>
  <si>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</si>
  <si>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</si>
  <si>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</si>
  <si>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</si>
  <si>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</si>
  <si>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</si>
  <si>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</si>
  <si>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</si>
  <si>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</si>
  <si>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</si>
  <si>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</si>
  <si>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</si>
  <si>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Rekonstrukce transformátorů</t>
  </si>
  <si>
    <t>STA</t>
  </si>
  <si>
    <t>1</t>
  </si>
  <si>
    <t>{18f843a5-c129-4677-b155-f6abb85c2094}</t>
  </si>
  <si>
    <t>2</t>
  </si>
  <si>
    <t>SO 999.98.98</t>
  </si>
  <si>
    <t>Všeobecný objekt</t>
  </si>
  <si>
    <t>{472c3fb7-90a3-4845-8234-cd8f6a804889}</t>
  </si>
  <si>
    <t>KRYCÍ LIST SOUPISU PRACÍ</t>
  </si>
  <si>
    <t>Objekt:</t>
  </si>
  <si>
    <t>PS 01 - Rekonstrukce transformátorů</t>
  </si>
  <si>
    <t>REKAPITULACE ČLENĚNÍ SOUPISU PRACÍ</t>
  </si>
  <si>
    <t>Kód dílu - Popis</t>
  </si>
  <si>
    <t>Cena celkem [CZK]</t>
  </si>
  <si>
    <t>Náklady ze soupisu prací</t>
  </si>
  <si>
    <t>-1</t>
  </si>
  <si>
    <t>NAD01 - žst. Teplice nad Metují</t>
  </si>
  <si>
    <t xml:space="preserve">    OST01 - Demontáže</t>
  </si>
  <si>
    <t xml:space="preserve">    OST02 - Elektro</t>
  </si>
  <si>
    <t xml:space="preserve">    OST03 - Ostatní</t>
  </si>
  <si>
    <t>NAD02 - žst. Trutnov</t>
  </si>
  <si>
    <t xml:space="preserve">    OST04 - Demontáže</t>
  </si>
  <si>
    <t xml:space="preserve">    OST05 - Elektro</t>
  </si>
  <si>
    <t xml:space="preserve">    OST06 -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</si>
  <si>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</si>
  <si>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</si>
  <si>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</si>
  <si>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</si>
  <si>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</si>
  <si>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</si>
  <si>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</si>
  <si>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</si>
  <si>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</si>
  <si>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</si>
  <si>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</si>
  <si>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</si>
  <si>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</si>
  <si>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NAD01</t>
  </si>
  <si>
    <t>žst. Teplice nad Metují</t>
  </si>
  <si>
    <t>ROZPOCET</t>
  </si>
  <si>
    <t>OST01</t>
  </si>
  <si>
    <t>Demontáže</t>
  </si>
  <si>
    <t>K</t>
  </si>
  <si>
    <t>745Z11</t>
  </si>
  <si>
    <t>DEMONTÁŽ - VYPNUTÍ ZAŘÍZENÍ A ZAJIŠTĚNÍ STAVENIŠTĚ, ROZSAH TS NEBO PODOBNÉHO OBJEKTU</t>
  </si>
  <si>
    <t>KUS</t>
  </si>
  <si>
    <t>OTSKP 2025</t>
  </si>
  <si>
    <t>-542630492</t>
  </si>
  <si>
    <t>PP</t>
  </si>
  <si>
    <t>P</t>
  </si>
  <si>
    <t>Poznámka k položce:_x000d_
transformátor TM1</t>
  </si>
  <si>
    <t>747701</t>
  </si>
  <si>
    <t>DOKONČOVACÍ MONTÁŽNÍ PRÁCE NA ELEKTRICKÉM ZAŘÍZENÍ</t>
  </si>
  <si>
    <t>HOD</t>
  </si>
  <si>
    <t>420459871</t>
  </si>
  <si>
    <t>Poznámka k položce:_x000d_
Demontáže</t>
  </si>
  <si>
    <t>VV</t>
  </si>
  <si>
    <t>"Odpojení prímáru "1</t>
  </si>
  <si>
    <t>"Odpojení sekundárních kabelů TM1 - 2xAYKY 3x240+120mm2"2</t>
  </si>
  <si>
    <t>Součet</t>
  </si>
  <si>
    <t>4</t>
  </si>
  <si>
    <t>3</t>
  </si>
  <si>
    <t>745Z34</t>
  </si>
  <si>
    <t>DEMONTÁŽ TRANSFORMÁTORU VN/NN PŘES 160 KVA</t>
  </si>
  <si>
    <t>16</t>
  </si>
  <si>
    <t>1221796961</t>
  </si>
  <si>
    <t>742Z25</t>
  </si>
  <si>
    <t>DEMONTÁŽ PŘÍPOJNIC SPOJOVACÍHO VEDENÍ VČETNĚ PODPĚRNÝCH IZOLÁTORŮ/DRŽÁKŮ</t>
  </si>
  <si>
    <t>M</t>
  </si>
  <si>
    <t>2008409226</t>
  </si>
  <si>
    <t>Poznámka k položce:_x000d_
Demontáž přívodních přípojnic</t>
  </si>
  <si>
    <t>5</t>
  </si>
  <si>
    <t>75IG5Y</t>
  </si>
  <si>
    <t>VEDENÍ UZEMŇOVACÍ NA POVRCHU Z FEZN DRÁTU DO 120 MM2 - DEMONTÁŽ</t>
  </si>
  <si>
    <t>1870746910</t>
  </si>
  <si>
    <t>Poznámka k položce:_x000d_
- odpojení stávajícího uzemnění</t>
  </si>
  <si>
    <t>OST02</t>
  </si>
  <si>
    <t>Elektro</t>
  </si>
  <si>
    <t>6</t>
  </si>
  <si>
    <t>R745532</t>
  </si>
  <si>
    <t>TRANSFORMÁTOR 3-F, 35/0,4 KV, OLEJOVÝ HERMETIZOVANÝ 250 KVA</t>
  </si>
  <si>
    <t>R</t>
  </si>
  <si>
    <t>1106775135</t>
  </si>
  <si>
    <t>Poznámka k položce:_x000d_
Předmětem dodávky je transformátor TM1 včetně svodičů přepětí:_x000d_
_x000d_
Transformátor vn/nn_x000d_
Jmenovité vstupní napětí vn ................................ 35 ±2x2,5% kV_x000d_
Jmenovité výstupní napětí nn .............................. 3PEN, 50Hz, 230/400V, TN-C_x000d_
Jmenovité nejvyšší provozní napětí ....................... 38,5 kV_x000d_
Jmenovité zkušební napětí atmosférickým impulsem .... 195 kV_x000d_
Krátkodobé výdržné napětí 50Hz ........................... 75 kV_x000d_
Nejvyšší napětí zařízení pro vinutí nn ..................... 1100 V_x000d_
Chlazení........................................................ ONAN_x000d_
Provedení transformátoru .................................. venkovní _x000d_
Typ oleje ................................................... bez PCB v souladu s IEC 60 296_x000d_
Minimální povrchová vzdálenost izolátorů ............... 25 mm/kV_x000d_
Minimální životnost transformátoru ...................... 35 let_x000d_
Výkon transformátoru ..................................... 250 kVA_x000d_
Maximální ztráty naprázdno ............................... 310 W_x000d_
Maximální ztráty nakrátko ................................. 2585 W_x000d_
Napětí nakrátko .............................................. 4%_x000d_
Zapojení vinutí ............................................... Dyn1_x000d_
Vývody primárního vinutí .................................. Svorník M12_x000d_
Vývody sekundárního vinutí ............................... svorník M20_x000d_
Maximální hladina akustického výkonu LWA ............... 52 dB_x000d_
Teploměrová jímka s vnitřním závitem včetně teploměru s kontakty výstraha / vypnutí.................... ANO_x000d_
Dvě závěsná oka ............................................ ANO_x000d_
Porcelánové průchodky hnedé ............................ ANO_x000d_
Přepínač odboček pomocí pětipolohového hřebenu .... ANO_x000d_
Označení průchodek trvalým způsobem na víku nádoby ...ANO_x000d_
Vypouštěcí ventil oleje...................................... ANO_x000d_
Přetlakový ventil ............................................ ANO_x000d_
Podvozek pro montáž koleček ............................. ANO_x000d_
Rozchod koleček ............................................ dle stávajícího transformátoru_x000d_
Odstín transformátoru .................................... RAL 7033_x000d_
Svorníková oka na vývody sekundárních vinutí vhodná pro připojení kabelových ok M12.</t>
  </si>
  <si>
    <t>7</t>
  </si>
  <si>
    <t>R745451</t>
  </si>
  <si>
    <t>ZKRATOVÝ KULOVÝ BOD (SADA 3KS)</t>
  </si>
  <si>
    <t>1487614151</t>
  </si>
  <si>
    <t>ZKRATOVÝ KULOVÝ BOD</t>
  </si>
  <si>
    <t xml:space="preserve">Poznámka k položce:_x000d_
Zkratovací bod kulový  vn a nn straně stání transformátorů TM1_x000d_
_x000d_
</t>
  </si>
  <si>
    <t>8</t>
  </si>
  <si>
    <t>R745452</t>
  </si>
  <si>
    <t>ZKRATOVÝ VÁLCOVÝ ZEMNÍCÍ BOD (SADA 3KS)</t>
  </si>
  <si>
    <t>-1219746528</t>
  </si>
  <si>
    <t xml:space="preserve">Poznámka k položce:_x000d_
Zkratovací bod kulový  pro zemnící pásek a uzemnění TM1_x000d_
_x000d_
</t>
  </si>
  <si>
    <t>9</t>
  </si>
  <si>
    <t>745804</t>
  </si>
  <si>
    <t>ZARÁŽKA KOLEČEK TRANSFORMÁTORU</t>
  </si>
  <si>
    <t>-1390764063</t>
  </si>
  <si>
    <t>Poznámka k položce:_x000d_
TM1</t>
  </si>
  <si>
    <t>10</t>
  </si>
  <si>
    <t>745803</t>
  </si>
  <si>
    <t>TLUMIČ VIBRACÍ TRANSFORMÁTORU (PODLOŽKY POD KOLEČKA Z ANTIVIBRAČNÍ HMOTY)</t>
  </si>
  <si>
    <t>2037655745</t>
  </si>
  <si>
    <t>11</t>
  </si>
  <si>
    <t>742121</t>
  </si>
  <si>
    <t>VEDENÍ SPOJOVACÍ, PAS AL BEZ DRŽÁKŮ DO 500 MM2</t>
  </si>
  <si>
    <t>412610276</t>
  </si>
  <si>
    <t>Poznámka k položce:_x000d_
Výměna pásového vedení na VN straně transformátoru</t>
  </si>
  <si>
    <t>746566</t>
  </si>
  <si>
    <t>SPOJOVACÍ VEDENÍ VN ZAOBLENÉ VČETNĚ DRŽÁKŮ - PRUŽNÁ SPOJKA</t>
  </si>
  <si>
    <t>-1040039855</t>
  </si>
  <si>
    <t>Poznámka k položce:_x000d_
3x VN strana</t>
  </si>
  <si>
    <t>13</t>
  </si>
  <si>
    <t>748211</t>
  </si>
  <si>
    <t>POVRCHOVÁ ÚPRAVA NÁTĚREM</t>
  </si>
  <si>
    <t>M2</t>
  </si>
  <si>
    <t>-1304537321</t>
  </si>
  <si>
    <t>Poznámka k položce:_x000d_
Nátěr AL přípojnic_x000d_
Nátěr vodících kolejnic pro kolečka transformátoru</t>
  </si>
  <si>
    <t>14</t>
  </si>
  <si>
    <t>748242</t>
  </si>
  <si>
    <t>PÍSMENA A ČÍSLICE VÝŠKY PŘES 40 DO 100 MM</t>
  </si>
  <si>
    <t>597957944</t>
  </si>
  <si>
    <t>15</t>
  </si>
  <si>
    <t>748151</t>
  </si>
  <si>
    <t>BEZPEČNOSTNÍ TABULKA</t>
  </si>
  <si>
    <t>-1782064591</t>
  </si>
  <si>
    <t>709512</t>
  </si>
  <si>
    <t>PODPŮRNÉ A POMOCNÉ KONSTRUKCE OCELOVÉ Z PROFILŮ SVAŘOVANÝCH A ŠROUBOVANÝCH S POVRCHOVOU ÚPRAVOU NÁTĚREM</t>
  </si>
  <si>
    <t>KG</t>
  </si>
  <si>
    <t>1171553608</t>
  </si>
  <si>
    <t>Poznámka k položce:_x000d_
úprava + nové vodící profily pro závěsnou konstrukci k vývodním NN kabelům</t>
  </si>
  <si>
    <t>17</t>
  </si>
  <si>
    <t>741811</t>
  </si>
  <si>
    <t>UZEMŇOVACÍ VODIČ NA POVRCHU FEZN DO 120 MM2</t>
  </si>
  <si>
    <t>-1353972905</t>
  </si>
  <si>
    <t>18</t>
  </si>
  <si>
    <t>742P15</t>
  </si>
  <si>
    <t>OZNAČOVACÍ ŠTÍTEK NA KABEL</t>
  </si>
  <si>
    <t>2006741513</t>
  </si>
  <si>
    <t>19</t>
  </si>
  <si>
    <t>61442</t>
  </si>
  <si>
    <t>ÚPRAVY POVRCHŮ VNITŘ KONSTR ZDĚNÝCH OMÍTKOU VÁP, VÁPCEM</t>
  </si>
  <si>
    <t>-1456834326</t>
  </si>
  <si>
    <t>20</t>
  </si>
  <si>
    <t>2115714849</t>
  </si>
  <si>
    <t>Poznámka k položce:_x000d_
Montáže</t>
  </si>
  <si>
    <t>"Připojení primárních přípojnic k TM1"3</t>
  </si>
  <si>
    <t>"Vytvoření a úprava podpůrné konstrukce pro NN kabely"10</t>
  </si>
  <si>
    <t>"Připojení sekundárních NN kabelů"2</t>
  </si>
  <si>
    <t>"Práce spojené s výmalbou prostor"10</t>
  </si>
  <si>
    <t>78440</t>
  </si>
  <si>
    <t>MALBY POVRCHŮ</t>
  </si>
  <si>
    <t>-1297796800</t>
  </si>
  <si>
    <t>Poznámka k položce:_x000d_
2x vnitřní výmalba v objektu stání transformátoru</t>
  </si>
  <si>
    <t>22</t>
  </si>
  <si>
    <t>272313</t>
  </si>
  <si>
    <t>ZÁKLADY Z PROSTÉHO BETONU DO C16/20</t>
  </si>
  <si>
    <t>M3</t>
  </si>
  <si>
    <t>-8023163</t>
  </si>
  <si>
    <t>Poznámka k položce:_x000d_
Lehký beton na vyspravení prasklin, děr ve stěně po konstrukcí</t>
  </si>
  <si>
    <t>23</t>
  </si>
  <si>
    <t>773221</t>
  </si>
  <si>
    <t>PODLAHY Z EPOXIDOVÉHO PLASTBETONU</t>
  </si>
  <si>
    <t>-287944135</t>
  </si>
  <si>
    <t>Poznámka k položce:_x000d_
Betonové podlahy ostatních ploch ve staní transformátoru TM1</t>
  </si>
  <si>
    <t>24</t>
  </si>
  <si>
    <t>78312</t>
  </si>
  <si>
    <t>PROTIKOROZ OCHRANA OCEL KONSTR NÁTĚREM VÍCEVRST</t>
  </si>
  <si>
    <t>1089716270</t>
  </si>
  <si>
    <t>Poznámka k položce:_x000d_
Nátěry pochozích plechů</t>
  </si>
  <si>
    <t>OST03</t>
  </si>
  <si>
    <t>Ostatní</t>
  </si>
  <si>
    <t>25</t>
  </si>
  <si>
    <t>747132</t>
  </si>
  <si>
    <t>UVEDENÍ DO PROVOZU TRANSFORMÁTORU OLEJOVÉHO VN/NN DO 1000 KVA</t>
  </si>
  <si>
    <t>-1647698308</t>
  </si>
  <si>
    <t>26</t>
  </si>
  <si>
    <t>74665N</t>
  </si>
  <si>
    <t>PODPORA PŘI UVÁDĚNÍ DO PROVOZU, ENGINEERING PRO OBJEKT TS</t>
  </si>
  <si>
    <t>1002379651</t>
  </si>
  <si>
    <t>27</t>
  </si>
  <si>
    <t>02940</t>
  </si>
  <si>
    <t>OSTATNÍ POŽADAVKY - VYPRACOVÁNÍ DOKUMENTACE</t>
  </si>
  <si>
    <t>KPL</t>
  </si>
  <si>
    <t>512</t>
  </si>
  <si>
    <t>-782378107</t>
  </si>
  <si>
    <t xml:space="preserve">Poznámka k položce:_x000d_
- vypracování dokumentací v průběhu stavby - RDS_x000d_
</t>
  </si>
  <si>
    <t>28</t>
  </si>
  <si>
    <t>03630</t>
  </si>
  <si>
    <t>DOPRAVNÍ ZAŘÍZENÍ - AUTOJEŘÁBY</t>
  </si>
  <si>
    <t>1359448951</t>
  </si>
  <si>
    <t>29</t>
  </si>
  <si>
    <t>03610</t>
  </si>
  <si>
    <t>DOPRAVNÍ ZAŘÍZENÍ - AUTOMOBILY</t>
  </si>
  <si>
    <t>-1303522271</t>
  </si>
  <si>
    <t>Poznámka k položce:_x000d_
Přeprava TM1</t>
  </si>
  <si>
    <t>30</t>
  </si>
  <si>
    <t>03100</t>
  </si>
  <si>
    <t>ZAŘÍZENÍ STAVENIŠTĚ - ZŘÍZENÍ, PROVOZ, DEMONTÁŽ</t>
  </si>
  <si>
    <t>-1311927387</t>
  </si>
  <si>
    <t xml:space="preserve">Poznámka k položce:_x000d_
Včetně koordinace zajištění náhradního napájení </t>
  </si>
  <si>
    <t>31</t>
  </si>
  <si>
    <t>747703</t>
  </si>
  <si>
    <t>ZKUŠEBNÍ PROVOZ</t>
  </si>
  <si>
    <t>-1775797573</t>
  </si>
  <si>
    <t>32</t>
  </si>
  <si>
    <t>747213</t>
  </si>
  <si>
    <t>CELKOVÁ PROHLÍDKA, ZKOUŠENÍ, MĚŘENÍ A VYHOTOVENÍ VÝCHOZÍ REVIZNÍ ZPRÁVY, PRO OBJEM IN PŘES 500 DO 1000 TIS. KČ</t>
  </si>
  <si>
    <t>-1496897312</t>
  </si>
  <si>
    <t>33</t>
  </si>
  <si>
    <t>747301</t>
  </si>
  <si>
    <t>PROVEDENÍ PROHLÍDKY A ZKOUŠKY PRÁVNICKOU OSOBOU, VYDÁNÍ PRŮKAZU ZPŮSOBILOSTI</t>
  </si>
  <si>
    <t>1770332760</t>
  </si>
  <si>
    <t>NAD02</t>
  </si>
  <si>
    <t>žst. Trutnov</t>
  </si>
  <si>
    <t>OST04</t>
  </si>
  <si>
    <t>34</t>
  </si>
  <si>
    <t>-2114296089</t>
  </si>
  <si>
    <t>Poznámka k položce:_x000d_
TR1+TR2</t>
  </si>
  <si>
    <t>35</t>
  </si>
  <si>
    <t>745Z22</t>
  </si>
  <si>
    <t>DEMONTÁŽ VN ODPÍNAČE/ODPOJOVAČE VČETNĚ POHONU</t>
  </si>
  <si>
    <t>387592401</t>
  </si>
  <si>
    <t>Poznámka k položce:_x000d_
QP1+QP2</t>
  </si>
  <si>
    <t>36</t>
  </si>
  <si>
    <t>745Z23</t>
  </si>
  <si>
    <t>DEMONTÁŽ VN POJISTKOVÉHO SPODKU VČETNĚ POJISTKOVÝCH PATRON</t>
  </si>
  <si>
    <t>-205342515</t>
  </si>
  <si>
    <t>Poznámka k položce:_x000d_
FU1+FU2</t>
  </si>
  <si>
    <t>37</t>
  </si>
  <si>
    <t>863153282</t>
  </si>
  <si>
    <t>38</t>
  </si>
  <si>
    <t>1188774395</t>
  </si>
  <si>
    <t>Poznámka k položce:_x000d_
Demontáž trubkového vedení pro primár TR1 + TR2</t>
  </si>
  <si>
    <t>39</t>
  </si>
  <si>
    <t>745Z24</t>
  </si>
  <si>
    <t>DEMONTÁŽ VN SVODIČŮ PŘEPĚTÍ</t>
  </si>
  <si>
    <t>1388775198</t>
  </si>
  <si>
    <t>Poznámka k položce:_x000d_
3 x VN strana TR1+3 x VN strana TR2</t>
  </si>
  <si>
    <t>40</t>
  </si>
  <si>
    <t>75O5EY</t>
  </si>
  <si>
    <t>PZTS, ČIDLO SPECIÁLNÍ - DEMONTÁŽ</t>
  </si>
  <si>
    <t>-1286282052</t>
  </si>
  <si>
    <t>Poznámka k položce:_x000d_
TR1 + TR2</t>
  </si>
  <si>
    <t>41</t>
  </si>
  <si>
    <t>1759599924</t>
  </si>
  <si>
    <t>Poznámka k položce:_x000d_
Demontáž průchodek, odpojení NN kabelů TR1, TR2</t>
  </si>
  <si>
    <t>OST05</t>
  </si>
  <si>
    <t>42</t>
  </si>
  <si>
    <t>742551</t>
  </si>
  <si>
    <t>KABEL VN - JEDNOŽÍLOVÝ, 10-AXEKVC(V)E(Y) DO 70 MM2</t>
  </si>
  <si>
    <t>-854372296</t>
  </si>
  <si>
    <t>Poznámka k položce:_x000d_
VN kabel místo trubkového vedení</t>
  </si>
  <si>
    <t>43</t>
  </si>
  <si>
    <t>742K13</t>
  </si>
  <si>
    <t>UKONČENÍ JEDNOŽÍLOVÉHO KABELU V ROZVADĚČI NEBO NA PŘÍSTROJI OD 25 DO 50 MM2</t>
  </si>
  <si>
    <t>964676574</t>
  </si>
  <si>
    <t>Poznámka k položce:_x000d_
L1 - L3 na obou stranách primárního kabelu VN</t>
  </si>
  <si>
    <t>44</t>
  </si>
  <si>
    <t>R745321</t>
  </si>
  <si>
    <t>TRANSFORMÁTOR 3-F, 10/0,4 KV, OLEJOVÝ HERMETIZOVANÝ 400 KVA</t>
  </si>
  <si>
    <t>350281461</t>
  </si>
  <si>
    <t xml:space="preserve">Poznámka k položce:_x000d_
Předmětem dodávky jsou transformátory TR1, TR2 včetně konstrukcí, pro primární vedení a úprava konstrukcí na straně sekundárního vedení_x000d_
_x000d_
Transformátor 400kVA, 10/0,4 kV olej, hermetizovaný pro trvalé zatížení S1 , vynutí Al/Al						_x000d_
Jmenovité napětí primární:					10 000 V	_x000d_
Jmenovité napětí sekundární:					400 V	_x000d_
Jmenovitý výkon:					400 kVA	_x000d_
Jmenovitý kmitočet:						_x000d_
Krytí trafa/krytí vn průchodek/krytí nn průchodek                                                      IP54/IP00/IP00				400 V		_x000d_
Izolační třída                                          A/A					_x000d_
Olej                                                        Naftenic bez PCB 10GN			Spojení:                                         	Dyn1			_x000d_
Chlazení:                                              ONA		_x000d_
Napětí nakrátko:			Dyn1			_x000d_
Ztráty naprázdno                                Po = &lt;610 W						_x000d_
Ztráty nakrátko:						_x000d_
Rozměry (ŠxHxV):                                1050x790x1450 mm					            Uk=4%	_x000d_
Rozchod koleček:                                   670 x 670 mm						_x000d_
Hmotnost transformátoru:                      cca 1375 kg					            Pk=&lt;4200W	_x000d_
Hmotnost oleje:                                      255 kg						_x000d_
Akustický hluk LpA (ve vzdálenosti 1m) &lt;48dB						_x000d_
Vybavení a příslušenství:						_x000d_
•	zvedací oka					_x000d_
•	zemnicí šrouby					_x000d_
•	kolečka přestavitelná pro podélný a příčný pojezd					_x000d_
•	teploměrová jímka					_x000d_
•	ventil pro výpusť oleje, hrdlo pro plnění oleje					_x000d_
•	keramické průchodky na NN i VN					_x000d_
Dané specifikaci odpovídá dodavatel např. Kočí-Valášek						_x000d_
						_x000d_
Je možné použít i jiných kvalitativně a technicky obdobných zařízení či řešení.			výkonový štítek			_x000d_
						_x000d_
 Položka obsahuje:						_x000d_
 – veškerý podružný, pomocný a upevňovací materiál						_x000d_
 – uvedení do provozu, předepsané zkoušky, revize a atesty						_x000d_
</t>
  </si>
  <si>
    <t>1*2 'Přepočtené koeficientem množství</t>
  </si>
  <si>
    <t>45</t>
  </si>
  <si>
    <t>1801013788</t>
  </si>
  <si>
    <t xml:space="preserve">Poznámka k položce:_x000d_
Zkratovací bod kulový  vn a nn straně stání transformátorů TR1+TR2_x000d_
</t>
  </si>
  <si>
    <t>"TR1"2</t>
  </si>
  <si>
    <t>"TR2"2</t>
  </si>
  <si>
    <t>46</t>
  </si>
  <si>
    <t>339903526</t>
  </si>
  <si>
    <t xml:space="preserve">Poznámka k položce:_x000d_
Zkratovací bod kulový  pro zemnící pásek a uzemnění TR1+TR2_x000d_
_x000d_
</t>
  </si>
  <si>
    <t>"TR1"1</t>
  </si>
  <si>
    <t>"TR2"1</t>
  </si>
  <si>
    <t>47</t>
  </si>
  <si>
    <t>741721</t>
  </si>
  <si>
    <t>ČIDLO TEPLOTNÍ ANALOGOVÉ</t>
  </si>
  <si>
    <t>-830253419</t>
  </si>
  <si>
    <t>48</t>
  </si>
  <si>
    <t>742C21</t>
  </si>
  <si>
    <t>KABELOVÁ KONCOVKA VN VENKOVNÍ JEDNOŽÍLOVÁ PRO KABELY PŘES 6 KV DO 70 MM2</t>
  </si>
  <si>
    <t>-395351019</t>
  </si>
  <si>
    <t>49</t>
  </si>
  <si>
    <t>745232</t>
  </si>
  <si>
    <t>POJISTKOVÝ ODPÍNAČ VN 3-F VNITŘNÍ UN PŘES 25 KV</t>
  </si>
  <si>
    <t>-181214043</t>
  </si>
  <si>
    <t>Poznámka k položce:_x000d_
TR1 + TR2 včetně signalizační kontaktů VYP/ZAP a pojistek 10kV</t>
  </si>
  <si>
    <t>50</t>
  </si>
  <si>
    <t>745261</t>
  </si>
  <si>
    <t>SVODIČ PŘEPĚTÍ VN UN DO 25 KV</t>
  </si>
  <si>
    <t>-805750021</t>
  </si>
  <si>
    <t>Poznámka k položce:_x000d_
3 x VN strana TR1+3 x VN strana TR2 - hladina 10kV</t>
  </si>
  <si>
    <t>51</t>
  </si>
  <si>
    <t>745271</t>
  </si>
  <si>
    <t>PODPĚRNÝ IZOLÁTOR VN PORCELÁNOVÝ</t>
  </si>
  <si>
    <t>702993045</t>
  </si>
  <si>
    <t>52</t>
  </si>
  <si>
    <t>703133</t>
  </si>
  <si>
    <t>KABELOVÝ ROŠT/LÁVKA NOSNÝ S FUNKČNÍ ODOLNOSTÍ PŘI POŽÁRU VČETNĚ UPEVNĚNÍ A PŘÍSLUŠENSTVÍ SVĚTLÉ ŠÍŘKY PŘES 250 DO 400 MM</t>
  </si>
  <si>
    <t>1971610638</t>
  </si>
  <si>
    <t>53</t>
  </si>
  <si>
    <t>703752</t>
  </si>
  <si>
    <t>PROTIPOŽÁRNÍ UCPÁVKA STĚNOU/STROPEM, TL DO 50CM, DO EI 90 MIN.</t>
  </si>
  <si>
    <t>157352631</t>
  </si>
  <si>
    <t>54</t>
  </si>
  <si>
    <t>7452E6</t>
  </si>
  <si>
    <t>KOBKA VN - DOKONČOVACÍ PRÁCE</t>
  </si>
  <si>
    <t>815597485</t>
  </si>
  <si>
    <t>Poznámka k položce:_x000d_
Kobka č.1 + kobka č.2 u odpínače a prostupu zdí, dále ve stání TRx</t>
  </si>
  <si>
    <t>55</t>
  </si>
  <si>
    <t>742F13</t>
  </si>
  <si>
    <t>KABEL NN NEBO VODIČ JEDNOŽÍLOVÝ CU S PLASTOVOU IZOLACÍ OD 25 DO 50 MM2</t>
  </si>
  <si>
    <t>-1697808146</t>
  </si>
  <si>
    <t>Poznámka k položce:_x000d_
Lano CYA 25 zelenožlutý na pospojení neživých konstrukcí</t>
  </si>
  <si>
    <t>56</t>
  </si>
  <si>
    <t>747531</t>
  </si>
  <si>
    <t>ZKOUŠKY VODIČŮ A KABELŮ VN ZVÝŠENÝM NAPĚTÍM DO 35 KV</t>
  </si>
  <si>
    <t>2070854683</t>
  </si>
  <si>
    <t>57</t>
  </si>
  <si>
    <t>701001</t>
  </si>
  <si>
    <t>OZNAČOVACÍ ŠTÍTEK KABELOVÉHO VEDENÍ, SPOJKY NEBO KABELOVÉ SKŘÍNĚ (VČETNĚ OBJÍMKY)</t>
  </si>
  <si>
    <t>818169714</t>
  </si>
  <si>
    <t>Poznámka k položce:_x000d_
TR1 - 3x, TR2 - 3x</t>
  </si>
  <si>
    <t>58</t>
  </si>
  <si>
    <t>748128</t>
  </si>
  <si>
    <t>DIELEKTRICKÝ KOBEREC, 2X1 M</t>
  </si>
  <si>
    <t>1797341005</t>
  </si>
  <si>
    <t>59</t>
  </si>
  <si>
    <t>748129</t>
  </si>
  <si>
    <t>DIELEKTRICKÝ KOBEREC ŠÍŘE 1300 MM, DÉLKY DO 5 M</t>
  </si>
  <si>
    <t>1231418408</t>
  </si>
  <si>
    <t>60</t>
  </si>
  <si>
    <t>1187381817</t>
  </si>
  <si>
    <t>61</t>
  </si>
  <si>
    <t>-34761312</t>
  </si>
  <si>
    <t>Poznámka k položce:_x000d_
Montáže, včetně úpravy konstrukc a nestandardního materiálu na konstrukce odpínačů, primárního vedení a úpravy sekundárního vedeníí</t>
  </si>
  <si>
    <t>62</t>
  </si>
  <si>
    <t>-572086456</t>
  </si>
  <si>
    <t>63</t>
  </si>
  <si>
    <t>-1064905044</t>
  </si>
  <si>
    <t>64</t>
  </si>
  <si>
    <t>78445</t>
  </si>
  <si>
    <t>MALBY POVRCHŮ Z MALÍŘSKÝCH SMĚSÍ</t>
  </si>
  <si>
    <t>1720158703</t>
  </si>
  <si>
    <t>Poznámka k položce:_x000d_
2x vnitřní výmalba v objektu stání transformátorů</t>
  </si>
  <si>
    <t>65</t>
  </si>
  <si>
    <t>784203570</t>
  </si>
  <si>
    <t>Poznámka k položce:_x000d_
Betonové podlahy ostatních ploch ve staní transformátorů TR1+TR2</t>
  </si>
  <si>
    <t>OST06</t>
  </si>
  <si>
    <t>66</t>
  </si>
  <si>
    <t>-1102994327</t>
  </si>
  <si>
    <t>67</t>
  </si>
  <si>
    <t>1569335537</t>
  </si>
  <si>
    <t>68</t>
  </si>
  <si>
    <t>-1656569903</t>
  </si>
  <si>
    <t>69</t>
  </si>
  <si>
    <t>-1157045156</t>
  </si>
  <si>
    <t>70</t>
  </si>
  <si>
    <t>-578662507</t>
  </si>
  <si>
    <t>Poznámka k položce:_x000d_
Přeprava TR1 + TR2</t>
  </si>
  <si>
    <t>71</t>
  </si>
  <si>
    <t>-356766120</t>
  </si>
  <si>
    <t>72</t>
  </si>
  <si>
    <t>1161474131</t>
  </si>
  <si>
    <t>73</t>
  </si>
  <si>
    <t>755526244</t>
  </si>
  <si>
    <t>74</t>
  </si>
  <si>
    <t>747214</t>
  </si>
  <si>
    <t>CELKOVÁ PROHLÍDKA, ZKOUŠENÍ, MĚŘENÍ A VYHOTOVENÍ VÝCHOZÍ REVIZNÍ ZPRÁVY, PRO OBJEM IN - PŘÍPLATEK ZA KAŽDÝCH DALŠÍCH I ZAPOČATÝCH 500 TIS. KČ</t>
  </si>
  <si>
    <t>1890690974</t>
  </si>
  <si>
    <t>75</t>
  </si>
  <si>
    <t>323283532</t>
  </si>
  <si>
    <t>SO 999.98.98 - Všeobecný objekt</t>
  </si>
  <si>
    <t>1 - Dokumentace stavby</t>
  </si>
  <si>
    <t>2 - Ostatní</t>
  </si>
  <si>
    <t>Dokumentace stavby</t>
  </si>
  <si>
    <t>VSEOB001</t>
  </si>
  <si>
    <t>Dokumentace skutečného provedení stavby, technická část</t>
  </si>
  <si>
    <t>-1770759661</t>
  </si>
  <si>
    <t>Dokumentace skutečného provedení stavby, technická část
Vypracování vybrané části dokumentace skutečného provedení (DSPS)
v předepsaném rozsahu a počtu dle VTP a ZTP</t>
  </si>
  <si>
    <t xml:space="preserve">Poznámka k položce:_x000d_
Položka zahrnuje veškeré činnosti nezbytné k vypracování dokumentace skutečného provedení dle SOD na zhotovení stavby podle směrnice SŽ SM011 Dokumentace staveb Správy železnic, státní organizace a dle požadavků VTP a ZTP.  Jedná se o souhrn činností zahrnujících vyhotovení dokumentace skutečného provedení stavby v předepsaném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</si>
  <si>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VSEOB002</t>
  </si>
  <si>
    <t>Dokumentace skutečného provedení stavby, dokladová část</t>
  </si>
  <si>
    <t>-554390768</t>
  </si>
  <si>
    <t>Dokumentace skutečného provedení stavby, dokladová část
Vypracování vybrané části dokumentace skutečného provedení (DSPS)
v předepsaném rozsahu a počtu dle VTP a ZTP</t>
  </si>
  <si>
    <t xml:space="preserve">Poznámka k položce:_x000d_
Položka zahrnuje veškeré činnosti nezbytné k vypracování dokumentace skutečného provedení dle SOD na zhotovení stavby dle směrnice SŽ SM011 Dokumentace staveb Správy železnic, státní organizace a dle požadavků VTP a ZTP.  Jedná se o souhrn činností zahrnujících doložení dokladů a podkladů pro předání stavby a její kolaudace v předepsané formě a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</si>
  <si>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VSEOB003</t>
  </si>
  <si>
    <t>Osvědčení o bezpečnosti před uvedením do provozu</t>
  </si>
  <si>
    <t>-660476168</t>
  </si>
  <si>
    <t xml:space="preserve">Osvědčení o bezpečnosti před uvedením do provozu
Zajištění vydání osvědčení o bezpečnosti před uvedením do provozu.
v předepsaném rozsahu a počtu dle VTP a ZTP
</t>
  </si>
  <si>
    <t xml:space="preserve">Poznámka k položce:_x000d_
Položka zahrnuje veškeré činnosti nezbytné k zajištění vydání zprávy o posouzení bezpečnosti dle prováděcího nařízení Komise (EU) č. 402/2013 ze dne 30. dubna 2013 o společné bezpečnostní metodě pro hodnocení a posuzování rizik a požadavky Drážního úřadu._x000d_
Položka zahrnuje  všechny nezbytné práce, náklady a zařízení  včetně  všech doprav a pomocného materiálu nutných  pro uskutečnění dané činnosti.</t>
  </si>
  <si>
    <t>VSEOB004</t>
  </si>
  <si>
    <t>Publicita stavby spolufinancované Evropskou unií</t>
  </si>
  <si>
    <t>343164221</t>
  </si>
  <si>
    <t xml:space="preserve">Publicita stavby spolufinancované Evropskou unií
Zajištění propagace stavby dle podmínek operačního programu pro spolufinancování ze strukturálních fondů Evropské unie
 "v předepsaném rozsahu a počtu dle ZTP "
 Celkem 1 = 1,000 [B]
</t>
  </si>
  <si>
    <t>Poznámka k položce:_x000d_
Položka zahrnuje veškeré činnosti nezbytné pro zajištění publicity stavby. Veškerá požadavky na rozsah publicity určují podmínky příslušného poskytovatele dotačního programu. Detailně jsou specifikace požadavků na publicitu uvedené v ZTP.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</si>
</sst>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XXXXXXX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 Úspory v LDS – Královéhradecký kraj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Královéhradecký kraj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12. 12. 2025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Správa železnic, s.o. OŘ Hradec Králové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Jiří Feltl / Kontroloval: Roman Švejda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'PS 01 - Rekonstrukce tran...'!J30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'PS 01 - Rekonstrukce tran...'!P124</f>
        <v>0</v>
      </c>
      <c r="AV95" s="127">
        <f>'PS 01 - Rekonstrukce tran...'!J33</f>
        <v>0</v>
      </c>
      <c r="AW95" s="127">
        <f>'PS 01 - Rekonstrukce tran...'!J34</f>
        <v>0</v>
      </c>
      <c r="AX95" s="127">
        <f>'PS 01 - Rekonstrukce tran...'!J35</f>
        <v>0</v>
      </c>
      <c r="AY95" s="127">
        <f>'PS 01 - Rekonstrukce tran...'!J36</f>
        <v>0</v>
      </c>
      <c r="AZ95" s="127">
        <f>'PS 01 - Rekonstrukce tran...'!F33</f>
        <v>0</v>
      </c>
      <c r="BA95" s="127">
        <f>'PS 01 - Rekonstrukce tran...'!F34</f>
        <v>0</v>
      </c>
      <c r="BB95" s="127">
        <f>'PS 01 - Rekonstrukce tran...'!F35</f>
        <v>0</v>
      </c>
      <c r="BC95" s="127">
        <f>'PS 01 - Rekonstrukce tran...'!F36</f>
        <v>0</v>
      </c>
      <c r="BD95" s="129">
        <f>'PS 01 - Rekonstrukce tran...'!F37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7" customFormat="1" ht="37.5" customHeight="1">
      <c r="A96" s="118" t="s">
        <v>82</v>
      </c>
      <c r="B96" s="119"/>
      <c r="C96" s="120"/>
      <c r="D96" s="121" t="s">
        <v>89</v>
      </c>
      <c r="E96" s="121"/>
      <c r="F96" s="121"/>
      <c r="G96" s="121"/>
      <c r="H96" s="121"/>
      <c r="I96" s="122"/>
      <c r="J96" s="121" t="s">
        <v>90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999.98.98 - Všeobecný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85</v>
      </c>
      <c r="AR96" s="125"/>
      <c r="AS96" s="131">
        <v>0</v>
      </c>
      <c r="AT96" s="132">
        <f>ROUND(SUM(AV96:AW96),2)</f>
        <v>0</v>
      </c>
      <c r="AU96" s="133">
        <f>'SO 999.98.98 - Všeobecný ...'!P118</f>
        <v>0</v>
      </c>
      <c r="AV96" s="132">
        <f>'SO 999.98.98 - Všeobecný ...'!J33</f>
        <v>0</v>
      </c>
      <c r="AW96" s="132">
        <f>'SO 999.98.98 - Všeobecný ...'!J34</f>
        <v>0</v>
      </c>
      <c r="AX96" s="132">
        <f>'SO 999.98.98 - Všeobecný ...'!J35</f>
        <v>0</v>
      </c>
      <c r="AY96" s="132">
        <f>'SO 999.98.98 - Všeobecný ...'!J36</f>
        <v>0</v>
      </c>
      <c r="AZ96" s="132">
        <f>'SO 999.98.98 - Všeobecný ...'!F33</f>
        <v>0</v>
      </c>
      <c r="BA96" s="132">
        <f>'SO 999.98.98 - Všeobecný ...'!F34</f>
        <v>0</v>
      </c>
      <c r="BB96" s="132">
        <f>'SO 999.98.98 - Všeobecný ...'!F35</f>
        <v>0</v>
      </c>
      <c r="BC96" s="132">
        <f>'SO 999.98.98 - Všeobecný ...'!F36</f>
        <v>0</v>
      </c>
      <c r="BD96" s="134">
        <f>'SO 999.98.98 - Všeobecný ...'!F37</f>
        <v>0</v>
      </c>
      <c r="BE96" s="7"/>
      <c r="BT96" s="130" t="s">
        <v>86</v>
      </c>
      <c r="BV96" s="130" t="s">
        <v>80</v>
      </c>
      <c r="BW96" s="130" t="s">
        <v>91</v>
      </c>
      <c r="BX96" s="130" t="s">
        <v>5</v>
      </c>
      <c r="CL96" s="130" t="s">
        <v>1</v>
      </c>
      <c r="CM96" s="130" t="s">
        <v>88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IQEUuUfbDl5+Fj4jEgIWha6BOcqn1QNp9fuHIYUNowyxeHWezSEtWQ9HMC/S5ORZKmU/u0SwUaBK5B5QagILWw==" hashValue="Jb1SuwjiYEFdo7FTAGoXbBjiUh8/XXaA+09SDOXIFfOkoZ+49kU1TmFbEKIqmAkL8Nk9UsPUyj9qcJMDbOwsZ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PS 01 - Rekonstrukce tran...'!C2" display="/"/>
    <hyperlink ref="A96" location="'SO 999.98.98 - Všeobecný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92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 xml:space="preserve"> Úspory v LDS – Královéhradecký kraj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ROUND((SUM(BE124:BE351)),  2)</f>
        <v>0</v>
      </c>
      <c r="G33" s="37"/>
      <c r="H33" s="37"/>
      <c r="I33" s="154">
        <v>0.20999999999999999</v>
      </c>
      <c r="J33" s="153">
        <f>ROUND(((SUM(BE124:BE351))*I33),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ROUND((SUM(BF124:BF351)),  2)</f>
        <v>0</v>
      </c>
      <c r="G34" s="37"/>
      <c r="H34" s="37"/>
      <c r="I34" s="154">
        <v>0.12</v>
      </c>
      <c r="J34" s="153">
        <f>ROUND(((SUM(BF124:BF351))*I34),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ROUND((SUM(BG124:BG351)),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ROUND((SUM(BH124:BH351)),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ROUND((SUM(BI124:BI351)),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 xml:space="preserve"> Úspory v LDS – Královéhradecký kraj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PS 01 - Rekonstrukce transformátorů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Královéhradecký kraj</v>
      </c>
      <c r="G89" s="39"/>
      <c r="H89" s="39"/>
      <c r="I89" s="31" t="s">
        <v>22</v>
      </c>
      <c r="J89" s="78" t="str">
        <f>IF(J12="","",J12)</f>
        <v>12. 12. 2025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Správa železnic, s.o. OŘ Hradec Králové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Jiří Feltl / Kontroloval: Roman Švejda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hidden="1" s="9" customFormat="1" ht="24.96" customHeight="1">
      <c r="A97" s="9"/>
      <c r="B97" s="178"/>
      <c r="C97" s="179"/>
      <c r="D97" s="180" t="s">
        <v>100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101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102</v>
      </c>
      <c r="E99" s="187"/>
      <c r="F99" s="187"/>
      <c r="G99" s="187"/>
      <c r="H99" s="187"/>
      <c r="I99" s="187"/>
      <c r="J99" s="188">
        <f>J145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103</v>
      </c>
      <c r="E100" s="187"/>
      <c r="F100" s="187"/>
      <c r="G100" s="187"/>
      <c r="H100" s="187"/>
      <c r="I100" s="187"/>
      <c r="J100" s="188">
        <f>J207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8"/>
      <c r="C101" s="179"/>
      <c r="D101" s="180" t="s">
        <v>104</v>
      </c>
      <c r="E101" s="181"/>
      <c r="F101" s="181"/>
      <c r="G101" s="181"/>
      <c r="H101" s="181"/>
      <c r="I101" s="181"/>
      <c r="J101" s="182">
        <f>J230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4"/>
      <c r="C102" s="185"/>
      <c r="D102" s="186" t="s">
        <v>105</v>
      </c>
      <c r="E102" s="187"/>
      <c r="F102" s="187"/>
      <c r="G102" s="187"/>
      <c r="H102" s="187"/>
      <c r="I102" s="187"/>
      <c r="J102" s="188">
        <f>J231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106</v>
      </c>
      <c r="E103" s="187"/>
      <c r="F103" s="187"/>
      <c r="G103" s="187"/>
      <c r="H103" s="187"/>
      <c r="I103" s="187"/>
      <c r="J103" s="188">
        <f>J256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107</v>
      </c>
      <c r="E104" s="187"/>
      <c r="F104" s="187"/>
      <c r="G104" s="187"/>
      <c r="H104" s="187"/>
      <c r="I104" s="187"/>
      <c r="J104" s="188">
        <f>J329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 xml:space="preserve"> Úspory v LDS – Královéhradecký kraj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93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PS 01 - Rekonstrukce transformátorů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Královéhradecký kraj</v>
      </c>
      <c r="G118" s="39"/>
      <c r="H118" s="39"/>
      <c r="I118" s="31" t="s">
        <v>22</v>
      </c>
      <c r="J118" s="78" t="str">
        <f>IF(J12="","",J12)</f>
        <v>12. 12. 2025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Správa železnic, s.o. OŘ Hradec Králové</v>
      </c>
      <c r="G120" s="39"/>
      <c r="H120" s="39"/>
      <c r="I120" s="31" t="s">
        <v>32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35</v>
      </c>
      <c r="J121" s="35" t="str">
        <f>E24</f>
        <v>Jiří Feltl / Kontroloval: Roman Švejda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109</v>
      </c>
      <c r="D123" s="193" t="s">
        <v>63</v>
      </c>
      <c r="E123" s="193" t="s">
        <v>59</v>
      </c>
      <c r="F123" s="193" t="s">
        <v>60</v>
      </c>
      <c r="G123" s="193" t="s">
        <v>110</v>
      </c>
      <c r="H123" s="193" t="s">
        <v>111</v>
      </c>
      <c r="I123" s="193" t="s">
        <v>112</v>
      </c>
      <c r="J123" s="193" t="s">
        <v>97</v>
      </c>
      <c r="K123" s="194" t="s">
        <v>113</v>
      </c>
      <c r="L123" s="195"/>
      <c r="M123" s="99" t="s">
        <v>1</v>
      </c>
      <c r="N123" s="100" t="s">
        <v>42</v>
      </c>
      <c r="O123" s="100" t="s">
        <v>114</v>
      </c>
      <c r="P123" s="100" t="s">
        <v>115</v>
      </c>
      <c r="Q123" s="100" t="s">
        <v>116</v>
      </c>
      <c r="R123" s="100" t="s">
        <v>117</v>
      </c>
      <c r="S123" s="100" t="s">
        <v>118</v>
      </c>
      <c r="T123" s="101" t="s">
        <v>119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120</v>
      </c>
      <c r="D124" s="39"/>
      <c r="E124" s="39"/>
      <c r="F124" s="39"/>
      <c r="G124" s="39"/>
      <c r="H124" s="39"/>
      <c r="I124" s="39"/>
      <c r="J124" s="196">
        <f>BK124</f>
        <v>0</v>
      </c>
      <c r="K124" s="39"/>
      <c r="L124" s="43"/>
      <c r="M124" s="102"/>
      <c r="N124" s="197"/>
      <c r="O124" s="103"/>
      <c r="P124" s="198">
        <f>P125+P230</f>
        <v>0</v>
      </c>
      <c r="Q124" s="103"/>
      <c r="R124" s="198">
        <f>R125+R230</f>
        <v>0</v>
      </c>
      <c r="S124" s="103"/>
      <c r="T124" s="199">
        <f>T125+T230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77</v>
      </c>
      <c r="AU124" s="16" t="s">
        <v>99</v>
      </c>
      <c r="BK124" s="200">
        <f>BK125+BK230</f>
        <v>0</v>
      </c>
    </row>
    <row r="125" s="12" customFormat="1" ht="25.92" customHeight="1">
      <c r="A125" s="12"/>
      <c r="B125" s="201"/>
      <c r="C125" s="202"/>
      <c r="D125" s="203" t="s">
        <v>77</v>
      </c>
      <c r="E125" s="204" t="s">
        <v>121</v>
      </c>
      <c r="F125" s="204" t="s">
        <v>122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P126+P145+P207</f>
        <v>0</v>
      </c>
      <c r="Q125" s="209"/>
      <c r="R125" s="210">
        <f>R126+R145+R207</f>
        <v>0</v>
      </c>
      <c r="S125" s="209"/>
      <c r="T125" s="211">
        <f>T126+T145+T207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86</v>
      </c>
      <c r="AT125" s="213" t="s">
        <v>77</v>
      </c>
      <c r="AU125" s="213" t="s">
        <v>78</v>
      </c>
      <c r="AY125" s="212" t="s">
        <v>123</v>
      </c>
      <c r="BK125" s="214">
        <f>BK126+BK145+BK207</f>
        <v>0</v>
      </c>
    </row>
    <row r="126" s="12" customFormat="1" ht="22.8" customHeight="1">
      <c r="A126" s="12"/>
      <c r="B126" s="201"/>
      <c r="C126" s="202"/>
      <c r="D126" s="203" t="s">
        <v>77</v>
      </c>
      <c r="E126" s="215" t="s">
        <v>124</v>
      </c>
      <c r="F126" s="215" t="s">
        <v>125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SUM(P127:P144)</f>
        <v>0</v>
      </c>
      <c r="Q126" s="209"/>
      <c r="R126" s="210">
        <f>SUM(R127:R144)</f>
        <v>0</v>
      </c>
      <c r="S126" s="209"/>
      <c r="T126" s="211">
        <f>SUM(T127:T144)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86</v>
      </c>
      <c r="AT126" s="213" t="s">
        <v>77</v>
      </c>
      <c r="AU126" s="213" t="s">
        <v>86</v>
      </c>
      <c r="AY126" s="212" t="s">
        <v>123</v>
      </c>
      <c r="BK126" s="214">
        <f>SUM(BK127:BK144)</f>
        <v>0</v>
      </c>
    </row>
    <row r="127" s="2" customFormat="1" ht="37.8" customHeight="1">
      <c r="A127" s="37"/>
      <c r="B127" s="38"/>
      <c r="C127" s="217" t="s">
        <v>86</v>
      </c>
      <c r="D127" s="217" t="s">
        <v>126</v>
      </c>
      <c r="E127" s="218" t="s">
        <v>127</v>
      </c>
      <c r="F127" s="219" t="s">
        <v>128</v>
      </c>
      <c r="G127" s="220" t="s">
        <v>129</v>
      </c>
      <c r="H127" s="221">
        <v>1</v>
      </c>
      <c r="I127" s="222"/>
      <c r="J127" s="223">
        <f>ROUND(I127*H127,2)</f>
        <v>0</v>
      </c>
      <c r="K127" s="219" t="s">
        <v>130</v>
      </c>
      <c r="L127" s="43"/>
      <c r="M127" s="224" t="s">
        <v>1</v>
      </c>
      <c r="N127" s="225" t="s">
        <v>43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86</v>
      </c>
      <c r="AT127" s="228" t="s">
        <v>126</v>
      </c>
      <c r="AU127" s="228" t="s">
        <v>88</v>
      </c>
      <c r="AY127" s="16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86</v>
      </c>
      <c r="BK127" s="229">
        <f>ROUND(I127*H127,2)</f>
        <v>0</v>
      </c>
      <c r="BL127" s="16" t="s">
        <v>86</v>
      </c>
      <c r="BM127" s="228" t="s">
        <v>131</v>
      </c>
    </row>
    <row r="128" s="2" customFormat="1">
      <c r="A128" s="37"/>
      <c r="B128" s="38"/>
      <c r="C128" s="39"/>
      <c r="D128" s="230" t="s">
        <v>132</v>
      </c>
      <c r="E128" s="39"/>
      <c r="F128" s="231" t="s">
        <v>128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132</v>
      </c>
      <c r="AU128" s="16" t="s">
        <v>88</v>
      </c>
    </row>
    <row r="129" s="2" customFormat="1">
      <c r="A129" s="37"/>
      <c r="B129" s="38"/>
      <c r="C129" s="39"/>
      <c r="D129" s="230" t="s">
        <v>133</v>
      </c>
      <c r="E129" s="39"/>
      <c r="F129" s="235" t="s">
        <v>134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88</v>
      </c>
    </row>
    <row r="130" s="2" customFormat="1" ht="24.15" customHeight="1">
      <c r="A130" s="37"/>
      <c r="B130" s="38"/>
      <c r="C130" s="217" t="s">
        <v>88</v>
      </c>
      <c r="D130" s="217" t="s">
        <v>126</v>
      </c>
      <c r="E130" s="218" t="s">
        <v>135</v>
      </c>
      <c r="F130" s="219" t="s">
        <v>136</v>
      </c>
      <c r="G130" s="220" t="s">
        <v>137</v>
      </c>
      <c r="H130" s="221">
        <v>3</v>
      </c>
      <c r="I130" s="222"/>
      <c r="J130" s="223">
        <f>ROUND(I130*H130,2)</f>
        <v>0</v>
      </c>
      <c r="K130" s="219" t="s">
        <v>130</v>
      </c>
      <c r="L130" s="43"/>
      <c r="M130" s="224" t="s">
        <v>1</v>
      </c>
      <c r="N130" s="225" t="s">
        <v>43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86</v>
      </c>
      <c r="AT130" s="228" t="s">
        <v>126</v>
      </c>
      <c r="AU130" s="228" t="s">
        <v>88</v>
      </c>
      <c r="AY130" s="16" t="s">
        <v>123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86</v>
      </c>
      <c r="BK130" s="229">
        <f>ROUND(I130*H130,2)</f>
        <v>0</v>
      </c>
      <c r="BL130" s="16" t="s">
        <v>86</v>
      </c>
      <c r="BM130" s="228" t="s">
        <v>138</v>
      </c>
    </row>
    <row r="131" s="2" customFormat="1">
      <c r="A131" s="37"/>
      <c r="B131" s="38"/>
      <c r="C131" s="39"/>
      <c r="D131" s="230" t="s">
        <v>132</v>
      </c>
      <c r="E131" s="39"/>
      <c r="F131" s="231" t="s">
        <v>136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132</v>
      </c>
      <c r="AU131" s="16" t="s">
        <v>88</v>
      </c>
    </row>
    <row r="132" s="2" customFormat="1">
      <c r="A132" s="37"/>
      <c r="B132" s="38"/>
      <c r="C132" s="39"/>
      <c r="D132" s="230" t="s">
        <v>133</v>
      </c>
      <c r="E132" s="39"/>
      <c r="F132" s="235" t="s">
        <v>139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133</v>
      </c>
      <c r="AU132" s="16" t="s">
        <v>88</v>
      </c>
    </row>
    <row r="133" s="13" customFormat="1">
      <c r="A133" s="13"/>
      <c r="B133" s="236"/>
      <c r="C133" s="237"/>
      <c r="D133" s="230" t="s">
        <v>140</v>
      </c>
      <c r="E133" s="238" t="s">
        <v>1</v>
      </c>
      <c r="F133" s="239" t="s">
        <v>141</v>
      </c>
      <c r="G133" s="237"/>
      <c r="H133" s="240">
        <v>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140</v>
      </c>
      <c r="AU133" s="246" t="s">
        <v>88</v>
      </c>
      <c r="AV133" s="13" t="s">
        <v>88</v>
      </c>
      <c r="AW133" s="13" t="s">
        <v>34</v>
      </c>
      <c r="AX133" s="13" t="s">
        <v>78</v>
      </c>
      <c r="AY133" s="246" t="s">
        <v>123</v>
      </c>
    </row>
    <row r="134" s="13" customFormat="1">
      <c r="A134" s="13"/>
      <c r="B134" s="236"/>
      <c r="C134" s="237"/>
      <c r="D134" s="230" t="s">
        <v>140</v>
      </c>
      <c r="E134" s="238" t="s">
        <v>1</v>
      </c>
      <c r="F134" s="239" t="s">
        <v>142</v>
      </c>
      <c r="G134" s="237"/>
      <c r="H134" s="240">
        <v>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140</v>
      </c>
      <c r="AU134" s="246" t="s">
        <v>88</v>
      </c>
      <c r="AV134" s="13" t="s">
        <v>88</v>
      </c>
      <c r="AW134" s="13" t="s">
        <v>34</v>
      </c>
      <c r="AX134" s="13" t="s">
        <v>78</v>
      </c>
      <c r="AY134" s="246" t="s">
        <v>123</v>
      </c>
    </row>
    <row r="135" s="14" customFormat="1">
      <c r="A135" s="14"/>
      <c r="B135" s="247"/>
      <c r="C135" s="248"/>
      <c r="D135" s="230" t="s">
        <v>140</v>
      </c>
      <c r="E135" s="249" t="s">
        <v>1</v>
      </c>
      <c r="F135" s="250" t="s">
        <v>143</v>
      </c>
      <c r="G135" s="248"/>
      <c r="H135" s="251">
        <v>3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140</v>
      </c>
      <c r="AU135" s="257" t="s">
        <v>88</v>
      </c>
      <c r="AV135" s="14" t="s">
        <v>144</v>
      </c>
      <c r="AW135" s="14" t="s">
        <v>34</v>
      </c>
      <c r="AX135" s="14" t="s">
        <v>86</v>
      </c>
      <c r="AY135" s="257" t="s">
        <v>123</v>
      </c>
    </row>
    <row r="136" s="2" customFormat="1" ht="24.15" customHeight="1">
      <c r="A136" s="37"/>
      <c r="B136" s="38"/>
      <c r="C136" s="217" t="s">
        <v>145</v>
      </c>
      <c r="D136" s="217" t="s">
        <v>126</v>
      </c>
      <c r="E136" s="218" t="s">
        <v>146</v>
      </c>
      <c r="F136" s="219" t="s">
        <v>147</v>
      </c>
      <c r="G136" s="220" t="s">
        <v>129</v>
      </c>
      <c r="H136" s="221">
        <v>1</v>
      </c>
      <c r="I136" s="222"/>
      <c r="J136" s="223">
        <f>ROUND(I136*H136,2)</f>
        <v>0</v>
      </c>
      <c r="K136" s="219" t="s">
        <v>130</v>
      </c>
      <c r="L136" s="43"/>
      <c r="M136" s="224" t="s">
        <v>1</v>
      </c>
      <c r="N136" s="225" t="s">
        <v>43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148</v>
      </c>
      <c r="AT136" s="228" t="s">
        <v>126</v>
      </c>
      <c r="AU136" s="228" t="s">
        <v>88</v>
      </c>
      <c r="AY136" s="16" t="s">
        <v>123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86</v>
      </c>
      <c r="BK136" s="229">
        <f>ROUND(I136*H136,2)</f>
        <v>0</v>
      </c>
      <c r="BL136" s="16" t="s">
        <v>148</v>
      </c>
      <c r="BM136" s="228" t="s">
        <v>149</v>
      </c>
    </row>
    <row r="137" s="2" customFormat="1">
      <c r="A137" s="37"/>
      <c r="B137" s="38"/>
      <c r="C137" s="39"/>
      <c r="D137" s="230" t="s">
        <v>132</v>
      </c>
      <c r="E137" s="39"/>
      <c r="F137" s="231" t="s">
        <v>147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132</v>
      </c>
      <c r="AU137" s="16" t="s">
        <v>88</v>
      </c>
    </row>
    <row r="138" s="2" customFormat="1">
      <c r="A138" s="37"/>
      <c r="B138" s="38"/>
      <c r="C138" s="39"/>
      <c r="D138" s="230" t="s">
        <v>133</v>
      </c>
      <c r="E138" s="39"/>
      <c r="F138" s="235" t="s">
        <v>134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133</v>
      </c>
      <c r="AU138" s="16" t="s">
        <v>88</v>
      </c>
    </row>
    <row r="139" s="2" customFormat="1" ht="24.15" customHeight="1">
      <c r="A139" s="37"/>
      <c r="B139" s="38"/>
      <c r="C139" s="217" t="s">
        <v>144</v>
      </c>
      <c r="D139" s="217" t="s">
        <v>126</v>
      </c>
      <c r="E139" s="218" t="s">
        <v>150</v>
      </c>
      <c r="F139" s="219" t="s">
        <v>151</v>
      </c>
      <c r="G139" s="220" t="s">
        <v>152</v>
      </c>
      <c r="H139" s="221">
        <v>10</v>
      </c>
      <c r="I139" s="222"/>
      <c r="J139" s="223">
        <f>ROUND(I139*H139,2)</f>
        <v>0</v>
      </c>
      <c r="K139" s="219" t="s">
        <v>130</v>
      </c>
      <c r="L139" s="43"/>
      <c r="M139" s="224" t="s">
        <v>1</v>
      </c>
      <c r="N139" s="225" t="s">
        <v>43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86</v>
      </c>
      <c r="AT139" s="228" t="s">
        <v>126</v>
      </c>
      <c r="AU139" s="228" t="s">
        <v>88</v>
      </c>
      <c r="AY139" s="16" t="s">
        <v>123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86</v>
      </c>
      <c r="BK139" s="229">
        <f>ROUND(I139*H139,2)</f>
        <v>0</v>
      </c>
      <c r="BL139" s="16" t="s">
        <v>86</v>
      </c>
      <c r="BM139" s="228" t="s">
        <v>153</v>
      </c>
    </row>
    <row r="140" s="2" customFormat="1">
      <c r="A140" s="37"/>
      <c r="B140" s="38"/>
      <c r="C140" s="39"/>
      <c r="D140" s="230" t="s">
        <v>132</v>
      </c>
      <c r="E140" s="39"/>
      <c r="F140" s="231" t="s">
        <v>151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132</v>
      </c>
      <c r="AU140" s="16" t="s">
        <v>88</v>
      </c>
    </row>
    <row r="141" s="2" customFormat="1">
      <c r="A141" s="37"/>
      <c r="B141" s="38"/>
      <c r="C141" s="39"/>
      <c r="D141" s="230" t="s">
        <v>133</v>
      </c>
      <c r="E141" s="39"/>
      <c r="F141" s="235" t="s">
        <v>154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133</v>
      </c>
      <c r="AU141" s="16" t="s">
        <v>88</v>
      </c>
    </row>
    <row r="142" s="2" customFormat="1" ht="24.15" customHeight="1">
      <c r="A142" s="37"/>
      <c r="B142" s="38"/>
      <c r="C142" s="217" t="s">
        <v>155</v>
      </c>
      <c r="D142" s="217" t="s">
        <v>126</v>
      </c>
      <c r="E142" s="218" t="s">
        <v>156</v>
      </c>
      <c r="F142" s="219" t="s">
        <v>157</v>
      </c>
      <c r="G142" s="220" t="s">
        <v>152</v>
      </c>
      <c r="H142" s="221">
        <v>10</v>
      </c>
      <c r="I142" s="222"/>
      <c r="J142" s="223">
        <f>ROUND(I142*H142,2)</f>
        <v>0</v>
      </c>
      <c r="K142" s="219" t="s">
        <v>130</v>
      </c>
      <c r="L142" s="43"/>
      <c r="M142" s="224" t="s">
        <v>1</v>
      </c>
      <c r="N142" s="225" t="s">
        <v>43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86</v>
      </c>
      <c r="AT142" s="228" t="s">
        <v>126</v>
      </c>
      <c r="AU142" s="228" t="s">
        <v>88</v>
      </c>
      <c r="AY142" s="16" t="s">
        <v>123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86</v>
      </c>
      <c r="BK142" s="229">
        <f>ROUND(I142*H142,2)</f>
        <v>0</v>
      </c>
      <c r="BL142" s="16" t="s">
        <v>86</v>
      </c>
      <c r="BM142" s="228" t="s">
        <v>158</v>
      </c>
    </row>
    <row r="143" s="2" customFormat="1">
      <c r="A143" s="37"/>
      <c r="B143" s="38"/>
      <c r="C143" s="39"/>
      <c r="D143" s="230" t="s">
        <v>132</v>
      </c>
      <c r="E143" s="39"/>
      <c r="F143" s="231" t="s">
        <v>157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132</v>
      </c>
      <c r="AU143" s="16" t="s">
        <v>88</v>
      </c>
    </row>
    <row r="144" s="2" customFormat="1">
      <c r="A144" s="37"/>
      <c r="B144" s="38"/>
      <c r="C144" s="39"/>
      <c r="D144" s="230" t="s">
        <v>133</v>
      </c>
      <c r="E144" s="39"/>
      <c r="F144" s="235" t="s">
        <v>159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133</v>
      </c>
      <c r="AU144" s="16" t="s">
        <v>88</v>
      </c>
    </row>
    <row r="145" s="12" customFormat="1" ht="22.8" customHeight="1">
      <c r="A145" s="12"/>
      <c r="B145" s="201"/>
      <c r="C145" s="202"/>
      <c r="D145" s="203" t="s">
        <v>77</v>
      </c>
      <c r="E145" s="215" t="s">
        <v>160</v>
      </c>
      <c r="F145" s="215" t="s">
        <v>161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SUM(P146:P206)</f>
        <v>0</v>
      </c>
      <c r="Q145" s="209"/>
      <c r="R145" s="210">
        <f>SUM(R146:R206)</f>
        <v>0</v>
      </c>
      <c r="S145" s="209"/>
      <c r="T145" s="211">
        <f>SUM(T146:T206)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86</v>
      </c>
      <c r="AT145" s="213" t="s">
        <v>77</v>
      </c>
      <c r="AU145" s="213" t="s">
        <v>86</v>
      </c>
      <c r="AY145" s="212" t="s">
        <v>123</v>
      </c>
      <c r="BK145" s="214">
        <f>SUM(BK146:BK206)</f>
        <v>0</v>
      </c>
    </row>
    <row r="146" s="2" customFormat="1" ht="24.15" customHeight="1">
      <c r="A146" s="37"/>
      <c r="B146" s="38"/>
      <c r="C146" s="217" t="s">
        <v>162</v>
      </c>
      <c r="D146" s="217" t="s">
        <v>126</v>
      </c>
      <c r="E146" s="218" t="s">
        <v>163</v>
      </c>
      <c r="F146" s="219" t="s">
        <v>164</v>
      </c>
      <c r="G146" s="220" t="s">
        <v>129</v>
      </c>
      <c r="H146" s="221">
        <v>1</v>
      </c>
      <c r="I146" s="222"/>
      <c r="J146" s="223">
        <f>ROUND(I146*H146,2)</f>
        <v>0</v>
      </c>
      <c r="K146" s="219" t="s">
        <v>165</v>
      </c>
      <c r="L146" s="43"/>
      <c r="M146" s="224" t="s">
        <v>1</v>
      </c>
      <c r="N146" s="225" t="s">
        <v>43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148</v>
      </c>
      <c r="AT146" s="228" t="s">
        <v>126</v>
      </c>
      <c r="AU146" s="228" t="s">
        <v>88</v>
      </c>
      <c r="AY146" s="16" t="s">
        <v>123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86</v>
      </c>
      <c r="BK146" s="229">
        <f>ROUND(I146*H146,2)</f>
        <v>0</v>
      </c>
      <c r="BL146" s="16" t="s">
        <v>148</v>
      </c>
      <c r="BM146" s="228" t="s">
        <v>166</v>
      </c>
    </row>
    <row r="147" s="2" customFormat="1">
      <c r="A147" s="37"/>
      <c r="B147" s="38"/>
      <c r="C147" s="39"/>
      <c r="D147" s="230" t="s">
        <v>132</v>
      </c>
      <c r="E147" s="39"/>
      <c r="F147" s="231" t="s">
        <v>164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132</v>
      </c>
      <c r="AU147" s="16" t="s">
        <v>88</v>
      </c>
    </row>
    <row r="148" s="2" customFormat="1">
      <c r="A148" s="37"/>
      <c r="B148" s="38"/>
      <c r="C148" s="39"/>
      <c r="D148" s="230" t="s">
        <v>133</v>
      </c>
      <c r="E148" s="39"/>
      <c r="F148" s="235" t="s">
        <v>167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133</v>
      </c>
      <c r="AU148" s="16" t="s">
        <v>88</v>
      </c>
    </row>
    <row r="149" s="2" customFormat="1" ht="16.5" customHeight="1">
      <c r="A149" s="37"/>
      <c r="B149" s="38"/>
      <c r="C149" s="217" t="s">
        <v>168</v>
      </c>
      <c r="D149" s="217" t="s">
        <v>126</v>
      </c>
      <c r="E149" s="218" t="s">
        <v>169</v>
      </c>
      <c r="F149" s="219" t="s">
        <v>170</v>
      </c>
      <c r="G149" s="220" t="s">
        <v>129</v>
      </c>
      <c r="H149" s="221">
        <v>2</v>
      </c>
      <c r="I149" s="222"/>
      <c r="J149" s="223">
        <f>ROUND(I149*H149,2)</f>
        <v>0</v>
      </c>
      <c r="K149" s="219" t="s">
        <v>165</v>
      </c>
      <c r="L149" s="43"/>
      <c r="M149" s="224" t="s">
        <v>1</v>
      </c>
      <c r="N149" s="225" t="s">
        <v>43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86</v>
      </c>
      <c r="AT149" s="228" t="s">
        <v>126</v>
      </c>
      <c r="AU149" s="228" t="s">
        <v>88</v>
      </c>
      <c r="AY149" s="16" t="s">
        <v>123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86</v>
      </c>
      <c r="BK149" s="229">
        <f>ROUND(I149*H149,2)</f>
        <v>0</v>
      </c>
      <c r="BL149" s="16" t="s">
        <v>86</v>
      </c>
      <c r="BM149" s="228" t="s">
        <v>171</v>
      </c>
    </row>
    <row r="150" s="2" customFormat="1">
      <c r="A150" s="37"/>
      <c r="B150" s="38"/>
      <c r="C150" s="39"/>
      <c r="D150" s="230" t="s">
        <v>132</v>
      </c>
      <c r="E150" s="39"/>
      <c r="F150" s="231" t="s">
        <v>172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132</v>
      </c>
      <c r="AU150" s="16" t="s">
        <v>88</v>
      </c>
    </row>
    <row r="151" s="2" customFormat="1">
      <c r="A151" s="37"/>
      <c r="B151" s="38"/>
      <c r="C151" s="39"/>
      <c r="D151" s="230" t="s">
        <v>133</v>
      </c>
      <c r="E151" s="39"/>
      <c r="F151" s="235" t="s">
        <v>173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133</v>
      </c>
      <c r="AU151" s="16" t="s">
        <v>88</v>
      </c>
    </row>
    <row r="152" s="2" customFormat="1" ht="16.5" customHeight="1">
      <c r="A152" s="37"/>
      <c r="B152" s="38"/>
      <c r="C152" s="217" t="s">
        <v>174</v>
      </c>
      <c r="D152" s="217" t="s">
        <v>126</v>
      </c>
      <c r="E152" s="218" t="s">
        <v>175</v>
      </c>
      <c r="F152" s="219" t="s">
        <v>176</v>
      </c>
      <c r="G152" s="220" t="s">
        <v>129</v>
      </c>
      <c r="H152" s="221">
        <v>1</v>
      </c>
      <c r="I152" s="222"/>
      <c r="J152" s="223">
        <f>ROUND(I152*H152,2)</f>
        <v>0</v>
      </c>
      <c r="K152" s="219" t="s">
        <v>165</v>
      </c>
      <c r="L152" s="43"/>
      <c r="M152" s="224" t="s">
        <v>1</v>
      </c>
      <c r="N152" s="225" t="s">
        <v>43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86</v>
      </c>
      <c r="AT152" s="228" t="s">
        <v>126</v>
      </c>
      <c r="AU152" s="228" t="s">
        <v>88</v>
      </c>
      <c r="AY152" s="16" t="s">
        <v>123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86</v>
      </c>
      <c r="BK152" s="229">
        <f>ROUND(I152*H152,2)</f>
        <v>0</v>
      </c>
      <c r="BL152" s="16" t="s">
        <v>86</v>
      </c>
      <c r="BM152" s="228" t="s">
        <v>177</v>
      </c>
    </row>
    <row r="153" s="2" customFormat="1">
      <c r="A153" s="37"/>
      <c r="B153" s="38"/>
      <c r="C153" s="39"/>
      <c r="D153" s="230" t="s">
        <v>132</v>
      </c>
      <c r="E153" s="39"/>
      <c r="F153" s="231" t="s">
        <v>172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132</v>
      </c>
      <c r="AU153" s="16" t="s">
        <v>88</v>
      </c>
    </row>
    <row r="154" s="2" customFormat="1">
      <c r="A154" s="37"/>
      <c r="B154" s="38"/>
      <c r="C154" s="39"/>
      <c r="D154" s="230" t="s">
        <v>133</v>
      </c>
      <c r="E154" s="39"/>
      <c r="F154" s="235" t="s">
        <v>178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133</v>
      </c>
      <c r="AU154" s="16" t="s">
        <v>88</v>
      </c>
    </row>
    <row r="155" s="2" customFormat="1" ht="16.5" customHeight="1">
      <c r="A155" s="37"/>
      <c r="B155" s="38"/>
      <c r="C155" s="217" t="s">
        <v>179</v>
      </c>
      <c r="D155" s="217" t="s">
        <v>126</v>
      </c>
      <c r="E155" s="218" t="s">
        <v>180</v>
      </c>
      <c r="F155" s="219" t="s">
        <v>181</v>
      </c>
      <c r="G155" s="220" t="s">
        <v>129</v>
      </c>
      <c r="H155" s="221">
        <v>1</v>
      </c>
      <c r="I155" s="222"/>
      <c r="J155" s="223">
        <f>ROUND(I155*H155,2)</f>
        <v>0</v>
      </c>
      <c r="K155" s="219" t="s">
        <v>130</v>
      </c>
      <c r="L155" s="43"/>
      <c r="M155" s="224" t="s">
        <v>1</v>
      </c>
      <c r="N155" s="225" t="s">
        <v>43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86</v>
      </c>
      <c r="AT155" s="228" t="s">
        <v>126</v>
      </c>
      <c r="AU155" s="228" t="s">
        <v>88</v>
      </c>
      <c r="AY155" s="16" t="s">
        <v>123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86</v>
      </c>
      <c r="BK155" s="229">
        <f>ROUND(I155*H155,2)</f>
        <v>0</v>
      </c>
      <c r="BL155" s="16" t="s">
        <v>86</v>
      </c>
      <c r="BM155" s="228" t="s">
        <v>182</v>
      </c>
    </row>
    <row r="156" s="2" customFormat="1">
      <c r="A156" s="37"/>
      <c r="B156" s="38"/>
      <c r="C156" s="39"/>
      <c r="D156" s="230" t="s">
        <v>132</v>
      </c>
      <c r="E156" s="39"/>
      <c r="F156" s="231" t="s">
        <v>181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132</v>
      </c>
      <c r="AU156" s="16" t="s">
        <v>88</v>
      </c>
    </row>
    <row r="157" s="2" customFormat="1">
      <c r="A157" s="37"/>
      <c r="B157" s="38"/>
      <c r="C157" s="39"/>
      <c r="D157" s="230" t="s">
        <v>133</v>
      </c>
      <c r="E157" s="39"/>
      <c r="F157" s="235" t="s">
        <v>183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133</v>
      </c>
      <c r="AU157" s="16" t="s">
        <v>88</v>
      </c>
    </row>
    <row r="158" s="2" customFormat="1" ht="33" customHeight="1">
      <c r="A158" s="37"/>
      <c r="B158" s="38"/>
      <c r="C158" s="217" t="s">
        <v>184</v>
      </c>
      <c r="D158" s="217" t="s">
        <v>126</v>
      </c>
      <c r="E158" s="218" t="s">
        <v>185</v>
      </c>
      <c r="F158" s="219" t="s">
        <v>186</v>
      </c>
      <c r="G158" s="220" t="s">
        <v>129</v>
      </c>
      <c r="H158" s="221">
        <v>1</v>
      </c>
      <c r="I158" s="222"/>
      <c r="J158" s="223">
        <f>ROUND(I158*H158,2)</f>
        <v>0</v>
      </c>
      <c r="K158" s="219" t="s">
        <v>130</v>
      </c>
      <c r="L158" s="43"/>
      <c r="M158" s="224" t="s">
        <v>1</v>
      </c>
      <c r="N158" s="225" t="s">
        <v>43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86</v>
      </c>
      <c r="AT158" s="228" t="s">
        <v>126</v>
      </c>
      <c r="AU158" s="228" t="s">
        <v>88</v>
      </c>
      <c r="AY158" s="16" t="s">
        <v>123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86</v>
      </c>
      <c r="BK158" s="229">
        <f>ROUND(I158*H158,2)</f>
        <v>0</v>
      </c>
      <c r="BL158" s="16" t="s">
        <v>86</v>
      </c>
      <c r="BM158" s="228" t="s">
        <v>187</v>
      </c>
    </row>
    <row r="159" s="2" customFormat="1">
      <c r="A159" s="37"/>
      <c r="B159" s="38"/>
      <c r="C159" s="39"/>
      <c r="D159" s="230" t="s">
        <v>132</v>
      </c>
      <c r="E159" s="39"/>
      <c r="F159" s="231" t="s">
        <v>186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132</v>
      </c>
      <c r="AU159" s="16" t="s">
        <v>88</v>
      </c>
    </row>
    <row r="160" s="2" customFormat="1">
      <c r="A160" s="37"/>
      <c r="B160" s="38"/>
      <c r="C160" s="39"/>
      <c r="D160" s="230" t="s">
        <v>133</v>
      </c>
      <c r="E160" s="39"/>
      <c r="F160" s="235" t="s">
        <v>183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133</v>
      </c>
      <c r="AU160" s="16" t="s">
        <v>88</v>
      </c>
    </row>
    <row r="161" s="2" customFormat="1" ht="24.15" customHeight="1">
      <c r="A161" s="37"/>
      <c r="B161" s="38"/>
      <c r="C161" s="217" t="s">
        <v>188</v>
      </c>
      <c r="D161" s="217" t="s">
        <v>126</v>
      </c>
      <c r="E161" s="218" t="s">
        <v>189</v>
      </c>
      <c r="F161" s="219" t="s">
        <v>190</v>
      </c>
      <c r="G161" s="220" t="s">
        <v>152</v>
      </c>
      <c r="H161" s="221">
        <v>8</v>
      </c>
      <c r="I161" s="222"/>
      <c r="J161" s="223">
        <f>ROUND(I161*H161,2)</f>
        <v>0</v>
      </c>
      <c r="K161" s="219" t="s">
        <v>130</v>
      </c>
      <c r="L161" s="43"/>
      <c r="M161" s="224" t="s">
        <v>1</v>
      </c>
      <c r="N161" s="225" t="s">
        <v>43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86</v>
      </c>
      <c r="AT161" s="228" t="s">
        <v>126</v>
      </c>
      <c r="AU161" s="228" t="s">
        <v>88</v>
      </c>
      <c r="AY161" s="16" t="s">
        <v>123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86</v>
      </c>
      <c r="BK161" s="229">
        <f>ROUND(I161*H161,2)</f>
        <v>0</v>
      </c>
      <c r="BL161" s="16" t="s">
        <v>86</v>
      </c>
      <c r="BM161" s="228" t="s">
        <v>191</v>
      </c>
    </row>
    <row r="162" s="2" customFormat="1">
      <c r="A162" s="37"/>
      <c r="B162" s="38"/>
      <c r="C162" s="39"/>
      <c r="D162" s="230" t="s">
        <v>132</v>
      </c>
      <c r="E162" s="39"/>
      <c r="F162" s="231" t="s">
        <v>190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132</v>
      </c>
      <c r="AU162" s="16" t="s">
        <v>88</v>
      </c>
    </row>
    <row r="163" s="2" customFormat="1">
      <c r="A163" s="37"/>
      <c r="B163" s="38"/>
      <c r="C163" s="39"/>
      <c r="D163" s="230" t="s">
        <v>133</v>
      </c>
      <c r="E163" s="39"/>
      <c r="F163" s="235" t="s">
        <v>192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133</v>
      </c>
      <c r="AU163" s="16" t="s">
        <v>88</v>
      </c>
    </row>
    <row r="164" s="2" customFormat="1" ht="24.15" customHeight="1">
      <c r="A164" s="37"/>
      <c r="B164" s="38"/>
      <c r="C164" s="217" t="s">
        <v>8</v>
      </c>
      <c r="D164" s="217" t="s">
        <v>126</v>
      </c>
      <c r="E164" s="218" t="s">
        <v>193</v>
      </c>
      <c r="F164" s="219" t="s">
        <v>194</v>
      </c>
      <c r="G164" s="220" t="s">
        <v>129</v>
      </c>
      <c r="H164" s="221">
        <v>3</v>
      </c>
      <c r="I164" s="222"/>
      <c r="J164" s="223">
        <f>ROUND(I164*H164,2)</f>
        <v>0</v>
      </c>
      <c r="K164" s="219" t="s">
        <v>130</v>
      </c>
      <c r="L164" s="43"/>
      <c r="M164" s="224" t="s">
        <v>1</v>
      </c>
      <c r="N164" s="225" t="s">
        <v>43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86</v>
      </c>
      <c r="AT164" s="228" t="s">
        <v>126</v>
      </c>
      <c r="AU164" s="228" t="s">
        <v>88</v>
      </c>
      <c r="AY164" s="16" t="s">
        <v>123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86</v>
      </c>
      <c r="BK164" s="229">
        <f>ROUND(I164*H164,2)</f>
        <v>0</v>
      </c>
      <c r="BL164" s="16" t="s">
        <v>86</v>
      </c>
      <c r="BM164" s="228" t="s">
        <v>195</v>
      </c>
    </row>
    <row r="165" s="2" customFormat="1">
      <c r="A165" s="37"/>
      <c r="B165" s="38"/>
      <c r="C165" s="39"/>
      <c r="D165" s="230" t="s">
        <v>132</v>
      </c>
      <c r="E165" s="39"/>
      <c r="F165" s="231" t="s">
        <v>194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132</v>
      </c>
      <c r="AU165" s="16" t="s">
        <v>88</v>
      </c>
    </row>
    <row r="166" s="2" customFormat="1">
      <c r="A166" s="37"/>
      <c r="B166" s="38"/>
      <c r="C166" s="39"/>
      <c r="D166" s="230" t="s">
        <v>133</v>
      </c>
      <c r="E166" s="39"/>
      <c r="F166" s="235" t="s">
        <v>196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133</v>
      </c>
      <c r="AU166" s="16" t="s">
        <v>88</v>
      </c>
    </row>
    <row r="167" s="2" customFormat="1" ht="16.5" customHeight="1">
      <c r="A167" s="37"/>
      <c r="B167" s="38"/>
      <c r="C167" s="217" t="s">
        <v>197</v>
      </c>
      <c r="D167" s="217" t="s">
        <v>126</v>
      </c>
      <c r="E167" s="218" t="s">
        <v>198</v>
      </c>
      <c r="F167" s="219" t="s">
        <v>199</v>
      </c>
      <c r="G167" s="220" t="s">
        <v>200</v>
      </c>
      <c r="H167" s="221">
        <v>4</v>
      </c>
      <c r="I167" s="222"/>
      <c r="J167" s="223">
        <f>ROUND(I167*H167,2)</f>
        <v>0</v>
      </c>
      <c r="K167" s="219" t="s">
        <v>130</v>
      </c>
      <c r="L167" s="43"/>
      <c r="M167" s="224" t="s">
        <v>1</v>
      </c>
      <c r="N167" s="225" t="s">
        <v>43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86</v>
      </c>
      <c r="AT167" s="228" t="s">
        <v>126</v>
      </c>
      <c r="AU167" s="228" t="s">
        <v>88</v>
      </c>
      <c r="AY167" s="16" t="s">
        <v>123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86</v>
      </c>
      <c r="BK167" s="229">
        <f>ROUND(I167*H167,2)</f>
        <v>0</v>
      </c>
      <c r="BL167" s="16" t="s">
        <v>86</v>
      </c>
      <c r="BM167" s="228" t="s">
        <v>201</v>
      </c>
    </row>
    <row r="168" s="2" customFormat="1">
      <c r="A168" s="37"/>
      <c r="B168" s="38"/>
      <c r="C168" s="39"/>
      <c r="D168" s="230" t="s">
        <v>132</v>
      </c>
      <c r="E168" s="39"/>
      <c r="F168" s="231" t="s">
        <v>199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132</v>
      </c>
      <c r="AU168" s="16" t="s">
        <v>88</v>
      </c>
    </row>
    <row r="169" s="2" customFormat="1">
      <c r="A169" s="37"/>
      <c r="B169" s="38"/>
      <c r="C169" s="39"/>
      <c r="D169" s="230" t="s">
        <v>133</v>
      </c>
      <c r="E169" s="39"/>
      <c r="F169" s="235" t="s">
        <v>202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133</v>
      </c>
      <c r="AU169" s="16" t="s">
        <v>88</v>
      </c>
    </row>
    <row r="170" s="2" customFormat="1" ht="21.75" customHeight="1">
      <c r="A170" s="37"/>
      <c r="B170" s="38"/>
      <c r="C170" s="217" t="s">
        <v>203</v>
      </c>
      <c r="D170" s="217" t="s">
        <v>126</v>
      </c>
      <c r="E170" s="218" t="s">
        <v>204</v>
      </c>
      <c r="F170" s="219" t="s">
        <v>205</v>
      </c>
      <c r="G170" s="220" t="s">
        <v>129</v>
      </c>
      <c r="H170" s="221">
        <v>3</v>
      </c>
      <c r="I170" s="222"/>
      <c r="J170" s="223">
        <f>ROUND(I170*H170,2)</f>
        <v>0</v>
      </c>
      <c r="K170" s="219" t="s">
        <v>130</v>
      </c>
      <c r="L170" s="43"/>
      <c r="M170" s="224" t="s">
        <v>1</v>
      </c>
      <c r="N170" s="225" t="s">
        <v>43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86</v>
      </c>
      <c r="AT170" s="228" t="s">
        <v>126</v>
      </c>
      <c r="AU170" s="228" t="s">
        <v>88</v>
      </c>
      <c r="AY170" s="16" t="s">
        <v>123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86</v>
      </c>
      <c r="BK170" s="229">
        <f>ROUND(I170*H170,2)</f>
        <v>0</v>
      </c>
      <c r="BL170" s="16" t="s">
        <v>86</v>
      </c>
      <c r="BM170" s="228" t="s">
        <v>206</v>
      </c>
    </row>
    <row r="171" s="2" customFormat="1">
      <c r="A171" s="37"/>
      <c r="B171" s="38"/>
      <c r="C171" s="39"/>
      <c r="D171" s="230" t="s">
        <v>132</v>
      </c>
      <c r="E171" s="39"/>
      <c r="F171" s="231" t="s">
        <v>205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132</v>
      </c>
      <c r="AU171" s="16" t="s">
        <v>88</v>
      </c>
    </row>
    <row r="172" s="2" customFormat="1">
      <c r="A172" s="37"/>
      <c r="B172" s="38"/>
      <c r="C172" s="39"/>
      <c r="D172" s="230" t="s">
        <v>133</v>
      </c>
      <c r="E172" s="39"/>
      <c r="F172" s="235" t="s">
        <v>183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133</v>
      </c>
      <c r="AU172" s="16" t="s">
        <v>88</v>
      </c>
    </row>
    <row r="173" s="2" customFormat="1" ht="16.5" customHeight="1">
      <c r="A173" s="37"/>
      <c r="B173" s="38"/>
      <c r="C173" s="217" t="s">
        <v>207</v>
      </c>
      <c r="D173" s="217" t="s">
        <v>126</v>
      </c>
      <c r="E173" s="218" t="s">
        <v>208</v>
      </c>
      <c r="F173" s="219" t="s">
        <v>209</v>
      </c>
      <c r="G173" s="220" t="s">
        <v>129</v>
      </c>
      <c r="H173" s="221">
        <v>1</v>
      </c>
      <c r="I173" s="222"/>
      <c r="J173" s="223">
        <f>ROUND(I173*H173,2)</f>
        <v>0</v>
      </c>
      <c r="K173" s="219" t="s">
        <v>130</v>
      </c>
      <c r="L173" s="43"/>
      <c r="M173" s="224" t="s">
        <v>1</v>
      </c>
      <c r="N173" s="225" t="s">
        <v>43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86</v>
      </c>
      <c r="AT173" s="228" t="s">
        <v>126</v>
      </c>
      <c r="AU173" s="228" t="s">
        <v>88</v>
      </c>
      <c r="AY173" s="16" t="s">
        <v>123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86</v>
      </c>
      <c r="BK173" s="229">
        <f>ROUND(I173*H173,2)</f>
        <v>0</v>
      </c>
      <c r="BL173" s="16" t="s">
        <v>86</v>
      </c>
      <c r="BM173" s="228" t="s">
        <v>210</v>
      </c>
    </row>
    <row r="174" s="2" customFormat="1">
      <c r="A174" s="37"/>
      <c r="B174" s="38"/>
      <c r="C174" s="39"/>
      <c r="D174" s="230" t="s">
        <v>132</v>
      </c>
      <c r="E174" s="39"/>
      <c r="F174" s="231" t="s">
        <v>209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132</v>
      </c>
      <c r="AU174" s="16" t="s">
        <v>88</v>
      </c>
    </row>
    <row r="175" s="2" customFormat="1">
      <c r="A175" s="37"/>
      <c r="B175" s="38"/>
      <c r="C175" s="39"/>
      <c r="D175" s="230" t="s">
        <v>133</v>
      </c>
      <c r="E175" s="39"/>
      <c r="F175" s="235" t="s">
        <v>183</v>
      </c>
      <c r="G175" s="39"/>
      <c r="H175" s="39"/>
      <c r="I175" s="232"/>
      <c r="J175" s="39"/>
      <c r="K175" s="39"/>
      <c r="L175" s="43"/>
      <c r="M175" s="233"/>
      <c r="N175" s="234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133</v>
      </c>
      <c r="AU175" s="16" t="s">
        <v>88</v>
      </c>
    </row>
    <row r="176" s="2" customFormat="1" ht="44.25" customHeight="1">
      <c r="A176" s="37"/>
      <c r="B176" s="38"/>
      <c r="C176" s="217" t="s">
        <v>148</v>
      </c>
      <c r="D176" s="217" t="s">
        <v>126</v>
      </c>
      <c r="E176" s="218" t="s">
        <v>211</v>
      </c>
      <c r="F176" s="219" t="s">
        <v>212</v>
      </c>
      <c r="G176" s="220" t="s">
        <v>213</v>
      </c>
      <c r="H176" s="221">
        <v>20</v>
      </c>
      <c r="I176" s="222"/>
      <c r="J176" s="223">
        <f>ROUND(I176*H176,2)</f>
        <v>0</v>
      </c>
      <c r="K176" s="219" t="s">
        <v>130</v>
      </c>
      <c r="L176" s="43"/>
      <c r="M176" s="224" t="s">
        <v>1</v>
      </c>
      <c r="N176" s="225" t="s">
        <v>43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86</v>
      </c>
      <c r="AT176" s="228" t="s">
        <v>126</v>
      </c>
      <c r="AU176" s="228" t="s">
        <v>88</v>
      </c>
      <c r="AY176" s="16" t="s">
        <v>123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86</v>
      </c>
      <c r="BK176" s="229">
        <f>ROUND(I176*H176,2)</f>
        <v>0</v>
      </c>
      <c r="BL176" s="16" t="s">
        <v>86</v>
      </c>
      <c r="BM176" s="228" t="s">
        <v>214</v>
      </c>
    </row>
    <row r="177" s="2" customFormat="1">
      <c r="A177" s="37"/>
      <c r="B177" s="38"/>
      <c r="C177" s="39"/>
      <c r="D177" s="230" t="s">
        <v>132</v>
      </c>
      <c r="E177" s="39"/>
      <c r="F177" s="231" t="s">
        <v>212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132</v>
      </c>
      <c r="AU177" s="16" t="s">
        <v>88</v>
      </c>
    </row>
    <row r="178" s="2" customFormat="1">
      <c r="A178" s="37"/>
      <c r="B178" s="38"/>
      <c r="C178" s="39"/>
      <c r="D178" s="230" t="s">
        <v>133</v>
      </c>
      <c r="E178" s="39"/>
      <c r="F178" s="235" t="s">
        <v>215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133</v>
      </c>
      <c r="AU178" s="16" t="s">
        <v>88</v>
      </c>
    </row>
    <row r="179" s="2" customFormat="1" ht="24.15" customHeight="1">
      <c r="A179" s="37"/>
      <c r="B179" s="38"/>
      <c r="C179" s="217" t="s">
        <v>216</v>
      </c>
      <c r="D179" s="217" t="s">
        <v>126</v>
      </c>
      <c r="E179" s="218" t="s">
        <v>217</v>
      </c>
      <c r="F179" s="219" t="s">
        <v>218</v>
      </c>
      <c r="G179" s="220" t="s">
        <v>152</v>
      </c>
      <c r="H179" s="221">
        <v>10</v>
      </c>
      <c r="I179" s="222"/>
      <c r="J179" s="223">
        <f>ROUND(I179*H179,2)</f>
        <v>0</v>
      </c>
      <c r="K179" s="219" t="s">
        <v>130</v>
      </c>
      <c r="L179" s="43"/>
      <c r="M179" s="224" t="s">
        <v>1</v>
      </c>
      <c r="N179" s="225" t="s">
        <v>43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86</v>
      </c>
      <c r="AT179" s="228" t="s">
        <v>126</v>
      </c>
      <c r="AU179" s="228" t="s">
        <v>88</v>
      </c>
      <c r="AY179" s="16" t="s">
        <v>123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86</v>
      </c>
      <c r="BK179" s="229">
        <f>ROUND(I179*H179,2)</f>
        <v>0</v>
      </c>
      <c r="BL179" s="16" t="s">
        <v>86</v>
      </c>
      <c r="BM179" s="228" t="s">
        <v>219</v>
      </c>
    </row>
    <row r="180" s="2" customFormat="1">
      <c r="A180" s="37"/>
      <c r="B180" s="38"/>
      <c r="C180" s="39"/>
      <c r="D180" s="230" t="s">
        <v>132</v>
      </c>
      <c r="E180" s="39"/>
      <c r="F180" s="231" t="s">
        <v>218</v>
      </c>
      <c r="G180" s="39"/>
      <c r="H180" s="39"/>
      <c r="I180" s="232"/>
      <c r="J180" s="39"/>
      <c r="K180" s="39"/>
      <c r="L180" s="43"/>
      <c r="M180" s="233"/>
      <c r="N180" s="234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132</v>
      </c>
      <c r="AU180" s="16" t="s">
        <v>88</v>
      </c>
    </row>
    <row r="181" s="2" customFormat="1">
      <c r="A181" s="37"/>
      <c r="B181" s="38"/>
      <c r="C181" s="39"/>
      <c r="D181" s="230" t="s">
        <v>133</v>
      </c>
      <c r="E181" s="39"/>
      <c r="F181" s="235" t="s">
        <v>183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133</v>
      </c>
      <c r="AU181" s="16" t="s">
        <v>88</v>
      </c>
    </row>
    <row r="182" s="2" customFormat="1" ht="16.5" customHeight="1">
      <c r="A182" s="37"/>
      <c r="B182" s="38"/>
      <c r="C182" s="217" t="s">
        <v>220</v>
      </c>
      <c r="D182" s="217" t="s">
        <v>126</v>
      </c>
      <c r="E182" s="218" t="s">
        <v>221</v>
      </c>
      <c r="F182" s="219" t="s">
        <v>222</v>
      </c>
      <c r="G182" s="220" t="s">
        <v>129</v>
      </c>
      <c r="H182" s="221">
        <v>2</v>
      </c>
      <c r="I182" s="222"/>
      <c r="J182" s="223">
        <f>ROUND(I182*H182,2)</f>
        <v>0</v>
      </c>
      <c r="K182" s="219" t="s">
        <v>130</v>
      </c>
      <c r="L182" s="43"/>
      <c r="M182" s="224" t="s">
        <v>1</v>
      </c>
      <c r="N182" s="225" t="s">
        <v>43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86</v>
      </c>
      <c r="AT182" s="228" t="s">
        <v>126</v>
      </c>
      <c r="AU182" s="228" t="s">
        <v>88</v>
      </c>
      <c r="AY182" s="16" t="s">
        <v>123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86</v>
      </c>
      <c r="BK182" s="229">
        <f>ROUND(I182*H182,2)</f>
        <v>0</v>
      </c>
      <c r="BL182" s="16" t="s">
        <v>86</v>
      </c>
      <c r="BM182" s="228" t="s">
        <v>223</v>
      </c>
    </row>
    <row r="183" s="2" customFormat="1">
      <c r="A183" s="37"/>
      <c r="B183" s="38"/>
      <c r="C183" s="39"/>
      <c r="D183" s="230" t="s">
        <v>132</v>
      </c>
      <c r="E183" s="39"/>
      <c r="F183" s="231" t="s">
        <v>222</v>
      </c>
      <c r="G183" s="39"/>
      <c r="H183" s="39"/>
      <c r="I183" s="232"/>
      <c r="J183" s="39"/>
      <c r="K183" s="39"/>
      <c r="L183" s="43"/>
      <c r="M183" s="233"/>
      <c r="N183" s="234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132</v>
      </c>
      <c r="AU183" s="16" t="s">
        <v>88</v>
      </c>
    </row>
    <row r="184" s="2" customFormat="1">
      <c r="A184" s="37"/>
      <c r="B184" s="38"/>
      <c r="C184" s="39"/>
      <c r="D184" s="230" t="s">
        <v>133</v>
      </c>
      <c r="E184" s="39"/>
      <c r="F184" s="235" t="s">
        <v>183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133</v>
      </c>
      <c r="AU184" s="16" t="s">
        <v>88</v>
      </c>
    </row>
    <row r="185" s="2" customFormat="1" ht="24.15" customHeight="1">
      <c r="A185" s="37"/>
      <c r="B185" s="38"/>
      <c r="C185" s="217" t="s">
        <v>224</v>
      </c>
      <c r="D185" s="217" t="s">
        <v>126</v>
      </c>
      <c r="E185" s="218" t="s">
        <v>225</v>
      </c>
      <c r="F185" s="219" t="s">
        <v>226</v>
      </c>
      <c r="G185" s="220" t="s">
        <v>200</v>
      </c>
      <c r="H185" s="221">
        <v>20</v>
      </c>
      <c r="I185" s="222"/>
      <c r="J185" s="223">
        <f>ROUND(I185*H185,2)</f>
        <v>0</v>
      </c>
      <c r="K185" s="219" t="s">
        <v>130</v>
      </c>
      <c r="L185" s="43"/>
      <c r="M185" s="224" t="s">
        <v>1</v>
      </c>
      <c r="N185" s="225" t="s">
        <v>43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144</v>
      </c>
      <c r="AT185" s="228" t="s">
        <v>126</v>
      </c>
      <c r="AU185" s="228" t="s">
        <v>88</v>
      </c>
      <c r="AY185" s="16" t="s">
        <v>123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86</v>
      </c>
      <c r="BK185" s="229">
        <f>ROUND(I185*H185,2)</f>
        <v>0</v>
      </c>
      <c r="BL185" s="16" t="s">
        <v>144</v>
      </c>
      <c r="BM185" s="228" t="s">
        <v>227</v>
      </c>
    </row>
    <row r="186" s="2" customFormat="1">
      <c r="A186" s="37"/>
      <c r="B186" s="38"/>
      <c r="C186" s="39"/>
      <c r="D186" s="230" t="s">
        <v>132</v>
      </c>
      <c r="E186" s="39"/>
      <c r="F186" s="231" t="s">
        <v>226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132</v>
      </c>
      <c r="AU186" s="16" t="s">
        <v>88</v>
      </c>
    </row>
    <row r="187" s="2" customFormat="1" ht="24.15" customHeight="1">
      <c r="A187" s="37"/>
      <c r="B187" s="38"/>
      <c r="C187" s="217" t="s">
        <v>228</v>
      </c>
      <c r="D187" s="217" t="s">
        <v>126</v>
      </c>
      <c r="E187" s="218" t="s">
        <v>135</v>
      </c>
      <c r="F187" s="219" t="s">
        <v>136</v>
      </c>
      <c r="G187" s="220" t="s">
        <v>137</v>
      </c>
      <c r="H187" s="221">
        <v>25</v>
      </c>
      <c r="I187" s="222"/>
      <c r="J187" s="223">
        <f>ROUND(I187*H187,2)</f>
        <v>0</v>
      </c>
      <c r="K187" s="219" t="s">
        <v>130</v>
      </c>
      <c r="L187" s="43"/>
      <c r="M187" s="224" t="s">
        <v>1</v>
      </c>
      <c r="N187" s="225" t="s">
        <v>43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86</v>
      </c>
      <c r="AT187" s="228" t="s">
        <v>126</v>
      </c>
      <c r="AU187" s="228" t="s">
        <v>88</v>
      </c>
      <c r="AY187" s="16" t="s">
        <v>123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86</v>
      </c>
      <c r="BK187" s="229">
        <f>ROUND(I187*H187,2)</f>
        <v>0</v>
      </c>
      <c r="BL187" s="16" t="s">
        <v>86</v>
      </c>
      <c r="BM187" s="228" t="s">
        <v>229</v>
      </c>
    </row>
    <row r="188" s="2" customFormat="1">
      <c r="A188" s="37"/>
      <c r="B188" s="38"/>
      <c r="C188" s="39"/>
      <c r="D188" s="230" t="s">
        <v>132</v>
      </c>
      <c r="E188" s="39"/>
      <c r="F188" s="231" t="s">
        <v>136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132</v>
      </c>
      <c r="AU188" s="16" t="s">
        <v>88</v>
      </c>
    </row>
    <row r="189" s="2" customFormat="1">
      <c r="A189" s="37"/>
      <c r="B189" s="38"/>
      <c r="C189" s="39"/>
      <c r="D189" s="230" t="s">
        <v>133</v>
      </c>
      <c r="E189" s="39"/>
      <c r="F189" s="235" t="s">
        <v>230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133</v>
      </c>
      <c r="AU189" s="16" t="s">
        <v>88</v>
      </c>
    </row>
    <row r="190" s="13" customFormat="1">
      <c r="A190" s="13"/>
      <c r="B190" s="236"/>
      <c r="C190" s="237"/>
      <c r="D190" s="230" t="s">
        <v>140</v>
      </c>
      <c r="E190" s="238" t="s">
        <v>1</v>
      </c>
      <c r="F190" s="239" t="s">
        <v>231</v>
      </c>
      <c r="G190" s="237"/>
      <c r="H190" s="240">
        <v>3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140</v>
      </c>
      <c r="AU190" s="246" t="s">
        <v>88</v>
      </c>
      <c r="AV190" s="13" t="s">
        <v>88</v>
      </c>
      <c r="AW190" s="13" t="s">
        <v>34</v>
      </c>
      <c r="AX190" s="13" t="s">
        <v>78</v>
      </c>
      <c r="AY190" s="246" t="s">
        <v>123</v>
      </c>
    </row>
    <row r="191" s="13" customFormat="1">
      <c r="A191" s="13"/>
      <c r="B191" s="236"/>
      <c r="C191" s="237"/>
      <c r="D191" s="230" t="s">
        <v>140</v>
      </c>
      <c r="E191" s="238" t="s">
        <v>1</v>
      </c>
      <c r="F191" s="239" t="s">
        <v>232</v>
      </c>
      <c r="G191" s="237"/>
      <c r="H191" s="240">
        <v>10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140</v>
      </c>
      <c r="AU191" s="246" t="s">
        <v>88</v>
      </c>
      <c r="AV191" s="13" t="s">
        <v>88</v>
      </c>
      <c r="AW191" s="13" t="s">
        <v>34</v>
      </c>
      <c r="AX191" s="13" t="s">
        <v>78</v>
      </c>
      <c r="AY191" s="246" t="s">
        <v>123</v>
      </c>
    </row>
    <row r="192" s="13" customFormat="1">
      <c r="A192" s="13"/>
      <c r="B192" s="236"/>
      <c r="C192" s="237"/>
      <c r="D192" s="230" t="s">
        <v>140</v>
      </c>
      <c r="E192" s="238" t="s">
        <v>1</v>
      </c>
      <c r="F192" s="239" t="s">
        <v>233</v>
      </c>
      <c r="G192" s="237"/>
      <c r="H192" s="240">
        <v>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140</v>
      </c>
      <c r="AU192" s="246" t="s">
        <v>88</v>
      </c>
      <c r="AV192" s="13" t="s">
        <v>88</v>
      </c>
      <c r="AW192" s="13" t="s">
        <v>34</v>
      </c>
      <c r="AX192" s="13" t="s">
        <v>78</v>
      </c>
      <c r="AY192" s="246" t="s">
        <v>123</v>
      </c>
    </row>
    <row r="193" s="13" customFormat="1">
      <c r="A193" s="13"/>
      <c r="B193" s="236"/>
      <c r="C193" s="237"/>
      <c r="D193" s="230" t="s">
        <v>140</v>
      </c>
      <c r="E193" s="238" t="s">
        <v>1</v>
      </c>
      <c r="F193" s="239" t="s">
        <v>234</v>
      </c>
      <c r="G193" s="237"/>
      <c r="H193" s="240">
        <v>10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140</v>
      </c>
      <c r="AU193" s="246" t="s">
        <v>88</v>
      </c>
      <c r="AV193" s="13" t="s">
        <v>88</v>
      </c>
      <c r="AW193" s="13" t="s">
        <v>34</v>
      </c>
      <c r="AX193" s="13" t="s">
        <v>78</v>
      </c>
      <c r="AY193" s="246" t="s">
        <v>123</v>
      </c>
    </row>
    <row r="194" s="14" customFormat="1">
      <c r="A194" s="14"/>
      <c r="B194" s="247"/>
      <c r="C194" s="248"/>
      <c r="D194" s="230" t="s">
        <v>140</v>
      </c>
      <c r="E194" s="249" t="s">
        <v>1</v>
      </c>
      <c r="F194" s="250" t="s">
        <v>143</v>
      </c>
      <c r="G194" s="248"/>
      <c r="H194" s="251">
        <v>25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140</v>
      </c>
      <c r="AU194" s="257" t="s">
        <v>88</v>
      </c>
      <c r="AV194" s="14" t="s">
        <v>144</v>
      </c>
      <c r="AW194" s="14" t="s">
        <v>34</v>
      </c>
      <c r="AX194" s="14" t="s">
        <v>86</v>
      </c>
      <c r="AY194" s="257" t="s">
        <v>123</v>
      </c>
    </row>
    <row r="195" s="2" customFormat="1" ht="16.5" customHeight="1">
      <c r="A195" s="37"/>
      <c r="B195" s="38"/>
      <c r="C195" s="217" t="s">
        <v>7</v>
      </c>
      <c r="D195" s="217" t="s">
        <v>126</v>
      </c>
      <c r="E195" s="218" t="s">
        <v>235</v>
      </c>
      <c r="F195" s="219" t="s">
        <v>236</v>
      </c>
      <c r="G195" s="220" t="s">
        <v>200</v>
      </c>
      <c r="H195" s="221">
        <v>100</v>
      </c>
      <c r="I195" s="222"/>
      <c r="J195" s="223">
        <f>ROUND(I195*H195,2)</f>
        <v>0</v>
      </c>
      <c r="K195" s="219" t="s">
        <v>130</v>
      </c>
      <c r="L195" s="43"/>
      <c r="M195" s="224" t="s">
        <v>1</v>
      </c>
      <c r="N195" s="225" t="s">
        <v>43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148</v>
      </c>
      <c r="AT195" s="228" t="s">
        <v>126</v>
      </c>
      <c r="AU195" s="228" t="s">
        <v>88</v>
      </c>
      <c r="AY195" s="16" t="s">
        <v>123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86</v>
      </c>
      <c r="BK195" s="229">
        <f>ROUND(I195*H195,2)</f>
        <v>0</v>
      </c>
      <c r="BL195" s="16" t="s">
        <v>148</v>
      </c>
      <c r="BM195" s="228" t="s">
        <v>237</v>
      </c>
    </row>
    <row r="196" s="2" customFormat="1">
      <c r="A196" s="37"/>
      <c r="B196" s="38"/>
      <c r="C196" s="39"/>
      <c r="D196" s="230" t="s">
        <v>132</v>
      </c>
      <c r="E196" s="39"/>
      <c r="F196" s="231" t="s">
        <v>236</v>
      </c>
      <c r="G196" s="39"/>
      <c r="H196" s="39"/>
      <c r="I196" s="232"/>
      <c r="J196" s="39"/>
      <c r="K196" s="39"/>
      <c r="L196" s="43"/>
      <c r="M196" s="233"/>
      <c r="N196" s="234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132</v>
      </c>
      <c r="AU196" s="16" t="s">
        <v>88</v>
      </c>
    </row>
    <row r="197" s="2" customFormat="1">
      <c r="A197" s="37"/>
      <c r="B197" s="38"/>
      <c r="C197" s="39"/>
      <c r="D197" s="230" t="s">
        <v>133</v>
      </c>
      <c r="E197" s="39"/>
      <c r="F197" s="235" t="s">
        <v>238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133</v>
      </c>
      <c r="AU197" s="16" t="s">
        <v>88</v>
      </c>
    </row>
    <row r="198" s="2" customFormat="1" ht="16.5" customHeight="1">
      <c r="A198" s="37"/>
      <c r="B198" s="38"/>
      <c r="C198" s="217" t="s">
        <v>239</v>
      </c>
      <c r="D198" s="217" t="s">
        <v>126</v>
      </c>
      <c r="E198" s="218" t="s">
        <v>240</v>
      </c>
      <c r="F198" s="219" t="s">
        <v>241</v>
      </c>
      <c r="G198" s="220" t="s">
        <v>242</v>
      </c>
      <c r="H198" s="221">
        <v>2</v>
      </c>
      <c r="I198" s="222"/>
      <c r="J198" s="223">
        <f>ROUND(I198*H198,2)</f>
        <v>0</v>
      </c>
      <c r="K198" s="219" t="s">
        <v>130</v>
      </c>
      <c r="L198" s="43"/>
      <c r="M198" s="224" t="s">
        <v>1</v>
      </c>
      <c r="N198" s="225" t="s">
        <v>43</v>
      </c>
      <c r="O198" s="90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144</v>
      </c>
      <c r="AT198" s="228" t="s">
        <v>126</v>
      </c>
      <c r="AU198" s="228" t="s">
        <v>88</v>
      </c>
      <c r="AY198" s="16" t="s">
        <v>123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86</v>
      </c>
      <c r="BK198" s="229">
        <f>ROUND(I198*H198,2)</f>
        <v>0</v>
      </c>
      <c r="BL198" s="16" t="s">
        <v>144</v>
      </c>
      <c r="BM198" s="228" t="s">
        <v>243</v>
      </c>
    </row>
    <row r="199" s="2" customFormat="1">
      <c r="A199" s="37"/>
      <c r="B199" s="38"/>
      <c r="C199" s="39"/>
      <c r="D199" s="230" t="s">
        <v>132</v>
      </c>
      <c r="E199" s="39"/>
      <c r="F199" s="231" t="s">
        <v>241</v>
      </c>
      <c r="G199" s="39"/>
      <c r="H199" s="39"/>
      <c r="I199" s="232"/>
      <c r="J199" s="39"/>
      <c r="K199" s="39"/>
      <c r="L199" s="43"/>
      <c r="M199" s="233"/>
      <c r="N199" s="234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132</v>
      </c>
      <c r="AU199" s="16" t="s">
        <v>88</v>
      </c>
    </row>
    <row r="200" s="2" customFormat="1">
      <c r="A200" s="37"/>
      <c r="B200" s="38"/>
      <c r="C200" s="39"/>
      <c r="D200" s="230" t="s">
        <v>133</v>
      </c>
      <c r="E200" s="39"/>
      <c r="F200" s="235" t="s">
        <v>244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133</v>
      </c>
      <c r="AU200" s="16" t="s">
        <v>88</v>
      </c>
    </row>
    <row r="201" s="2" customFormat="1" ht="16.5" customHeight="1">
      <c r="A201" s="37"/>
      <c r="B201" s="38"/>
      <c r="C201" s="217" t="s">
        <v>245</v>
      </c>
      <c r="D201" s="217" t="s">
        <v>126</v>
      </c>
      <c r="E201" s="218" t="s">
        <v>246</v>
      </c>
      <c r="F201" s="219" t="s">
        <v>247</v>
      </c>
      <c r="G201" s="220" t="s">
        <v>200</v>
      </c>
      <c r="H201" s="221">
        <v>30</v>
      </c>
      <c r="I201" s="222"/>
      <c r="J201" s="223">
        <f>ROUND(I201*H201,2)</f>
        <v>0</v>
      </c>
      <c r="K201" s="219" t="s">
        <v>130</v>
      </c>
      <c r="L201" s="43"/>
      <c r="M201" s="224" t="s">
        <v>1</v>
      </c>
      <c r="N201" s="225" t="s">
        <v>43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148</v>
      </c>
      <c r="AT201" s="228" t="s">
        <v>126</v>
      </c>
      <c r="AU201" s="228" t="s">
        <v>88</v>
      </c>
      <c r="AY201" s="16" t="s">
        <v>123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86</v>
      </c>
      <c r="BK201" s="229">
        <f>ROUND(I201*H201,2)</f>
        <v>0</v>
      </c>
      <c r="BL201" s="16" t="s">
        <v>148</v>
      </c>
      <c r="BM201" s="228" t="s">
        <v>248</v>
      </c>
    </row>
    <row r="202" s="2" customFormat="1">
      <c r="A202" s="37"/>
      <c r="B202" s="38"/>
      <c r="C202" s="39"/>
      <c r="D202" s="230" t="s">
        <v>132</v>
      </c>
      <c r="E202" s="39"/>
      <c r="F202" s="231" t="s">
        <v>247</v>
      </c>
      <c r="G202" s="39"/>
      <c r="H202" s="39"/>
      <c r="I202" s="232"/>
      <c r="J202" s="39"/>
      <c r="K202" s="39"/>
      <c r="L202" s="43"/>
      <c r="M202" s="233"/>
      <c r="N202" s="234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132</v>
      </c>
      <c r="AU202" s="16" t="s">
        <v>88</v>
      </c>
    </row>
    <row r="203" s="2" customFormat="1">
      <c r="A203" s="37"/>
      <c r="B203" s="38"/>
      <c r="C203" s="39"/>
      <c r="D203" s="230" t="s">
        <v>133</v>
      </c>
      <c r="E203" s="39"/>
      <c r="F203" s="235" t="s">
        <v>249</v>
      </c>
      <c r="G203" s="39"/>
      <c r="H203" s="39"/>
      <c r="I203" s="232"/>
      <c r="J203" s="39"/>
      <c r="K203" s="39"/>
      <c r="L203" s="43"/>
      <c r="M203" s="233"/>
      <c r="N203" s="234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133</v>
      </c>
      <c r="AU203" s="16" t="s">
        <v>88</v>
      </c>
    </row>
    <row r="204" s="2" customFormat="1" ht="24.15" customHeight="1">
      <c r="A204" s="37"/>
      <c r="B204" s="38"/>
      <c r="C204" s="217" t="s">
        <v>250</v>
      </c>
      <c r="D204" s="217" t="s">
        <v>126</v>
      </c>
      <c r="E204" s="218" t="s">
        <v>251</v>
      </c>
      <c r="F204" s="219" t="s">
        <v>252</v>
      </c>
      <c r="G204" s="220" t="s">
        <v>200</v>
      </c>
      <c r="H204" s="221">
        <v>20</v>
      </c>
      <c r="I204" s="222"/>
      <c r="J204" s="223">
        <f>ROUND(I204*H204,2)</f>
        <v>0</v>
      </c>
      <c r="K204" s="219" t="s">
        <v>130</v>
      </c>
      <c r="L204" s="43"/>
      <c r="M204" s="224" t="s">
        <v>1</v>
      </c>
      <c r="N204" s="225" t="s">
        <v>43</v>
      </c>
      <c r="O204" s="90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148</v>
      </c>
      <c r="AT204" s="228" t="s">
        <v>126</v>
      </c>
      <c r="AU204" s="228" t="s">
        <v>88</v>
      </c>
      <c r="AY204" s="16" t="s">
        <v>123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86</v>
      </c>
      <c r="BK204" s="229">
        <f>ROUND(I204*H204,2)</f>
        <v>0</v>
      </c>
      <c r="BL204" s="16" t="s">
        <v>148</v>
      </c>
      <c r="BM204" s="228" t="s">
        <v>253</v>
      </c>
    </row>
    <row r="205" s="2" customFormat="1">
      <c r="A205" s="37"/>
      <c r="B205" s="38"/>
      <c r="C205" s="39"/>
      <c r="D205" s="230" t="s">
        <v>132</v>
      </c>
      <c r="E205" s="39"/>
      <c r="F205" s="231" t="s">
        <v>252</v>
      </c>
      <c r="G205" s="39"/>
      <c r="H205" s="39"/>
      <c r="I205" s="232"/>
      <c r="J205" s="39"/>
      <c r="K205" s="39"/>
      <c r="L205" s="43"/>
      <c r="M205" s="233"/>
      <c r="N205" s="234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132</v>
      </c>
      <c r="AU205" s="16" t="s">
        <v>88</v>
      </c>
    </row>
    <row r="206" s="2" customFormat="1">
      <c r="A206" s="37"/>
      <c r="B206" s="38"/>
      <c r="C206" s="39"/>
      <c r="D206" s="230" t="s">
        <v>133</v>
      </c>
      <c r="E206" s="39"/>
      <c r="F206" s="235" t="s">
        <v>254</v>
      </c>
      <c r="G206" s="39"/>
      <c r="H206" s="39"/>
      <c r="I206" s="232"/>
      <c r="J206" s="39"/>
      <c r="K206" s="39"/>
      <c r="L206" s="43"/>
      <c r="M206" s="233"/>
      <c r="N206" s="234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133</v>
      </c>
      <c r="AU206" s="16" t="s">
        <v>88</v>
      </c>
    </row>
    <row r="207" s="12" customFormat="1" ht="22.8" customHeight="1">
      <c r="A207" s="12"/>
      <c r="B207" s="201"/>
      <c r="C207" s="202"/>
      <c r="D207" s="203" t="s">
        <v>77</v>
      </c>
      <c r="E207" s="215" t="s">
        <v>255</v>
      </c>
      <c r="F207" s="215" t="s">
        <v>256</v>
      </c>
      <c r="G207" s="202"/>
      <c r="H207" s="202"/>
      <c r="I207" s="205"/>
      <c r="J207" s="216">
        <f>BK207</f>
        <v>0</v>
      </c>
      <c r="K207" s="202"/>
      <c r="L207" s="207"/>
      <c r="M207" s="208"/>
      <c r="N207" s="209"/>
      <c r="O207" s="209"/>
      <c r="P207" s="210">
        <f>SUM(P208:P229)</f>
        <v>0</v>
      </c>
      <c r="Q207" s="209"/>
      <c r="R207" s="210">
        <f>SUM(R208:R229)</f>
        <v>0</v>
      </c>
      <c r="S207" s="209"/>
      <c r="T207" s="211">
        <f>SUM(T208:T229)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2" t="s">
        <v>86</v>
      </c>
      <c r="AT207" s="213" t="s">
        <v>77</v>
      </c>
      <c r="AU207" s="213" t="s">
        <v>86</v>
      </c>
      <c r="AY207" s="212" t="s">
        <v>123</v>
      </c>
      <c r="BK207" s="214">
        <f>SUM(BK208:BK229)</f>
        <v>0</v>
      </c>
    </row>
    <row r="208" s="2" customFormat="1" ht="24.15" customHeight="1">
      <c r="A208" s="37"/>
      <c r="B208" s="38"/>
      <c r="C208" s="217" t="s">
        <v>257</v>
      </c>
      <c r="D208" s="217" t="s">
        <v>126</v>
      </c>
      <c r="E208" s="218" t="s">
        <v>258</v>
      </c>
      <c r="F208" s="219" t="s">
        <v>259</v>
      </c>
      <c r="G208" s="220" t="s">
        <v>129</v>
      </c>
      <c r="H208" s="221">
        <v>1</v>
      </c>
      <c r="I208" s="222"/>
      <c r="J208" s="223">
        <f>ROUND(I208*H208,2)</f>
        <v>0</v>
      </c>
      <c r="K208" s="219" t="s">
        <v>130</v>
      </c>
      <c r="L208" s="43"/>
      <c r="M208" s="224" t="s">
        <v>1</v>
      </c>
      <c r="N208" s="225" t="s">
        <v>43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148</v>
      </c>
      <c r="AT208" s="228" t="s">
        <v>126</v>
      </c>
      <c r="AU208" s="228" t="s">
        <v>88</v>
      </c>
      <c r="AY208" s="16" t="s">
        <v>123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86</v>
      </c>
      <c r="BK208" s="229">
        <f>ROUND(I208*H208,2)</f>
        <v>0</v>
      </c>
      <c r="BL208" s="16" t="s">
        <v>148</v>
      </c>
      <c r="BM208" s="228" t="s">
        <v>260</v>
      </c>
    </row>
    <row r="209" s="2" customFormat="1">
      <c r="A209" s="37"/>
      <c r="B209" s="38"/>
      <c r="C209" s="39"/>
      <c r="D209" s="230" t="s">
        <v>132</v>
      </c>
      <c r="E209" s="39"/>
      <c r="F209" s="231" t="s">
        <v>259</v>
      </c>
      <c r="G209" s="39"/>
      <c r="H209" s="39"/>
      <c r="I209" s="232"/>
      <c r="J209" s="39"/>
      <c r="K209" s="39"/>
      <c r="L209" s="43"/>
      <c r="M209" s="233"/>
      <c r="N209" s="234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132</v>
      </c>
      <c r="AU209" s="16" t="s">
        <v>88</v>
      </c>
    </row>
    <row r="210" s="2" customFormat="1">
      <c r="A210" s="37"/>
      <c r="B210" s="38"/>
      <c r="C210" s="39"/>
      <c r="D210" s="230" t="s">
        <v>133</v>
      </c>
      <c r="E210" s="39"/>
      <c r="F210" s="235" t="s">
        <v>183</v>
      </c>
      <c r="G210" s="39"/>
      <c r="H210" s="39"/>
      <c r="I210" s="232"/>
      <c r="J210" s="39"/>
      <c r="K210" s="39"/>
      <c r="L210" s="43"/>
      <c r="M210" s="233"/>
      <c r="N210" s="234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133</v>
      </c>
      <c r="AU210" s="16" t="s">
        <v>88</v>
      </c>
    </row>
    <row r="211" s="2" customFormat="1" ht="24.15" customHeight="1">
      <c r="A211" s="37"/>
      <c r="B211" s="38"/>
      <c r="C211" s="217" t="s">
        <v>261</v>
      </c>
      <c r="D211" s="217" t="s">
        <v>126</v>
      </c>
      <c r="E211" s="218" t="s">
        <v>262</v>
      </c>
      <c r="F211" s="219" t="s">
        <v>263</v>
      </c>
      <c r="G211" s="220" t="s">
        <v>129</v>
      </c>
      <c r="H211" s="221">
        <v>1</v>
      </c>
      <c r="I211" s="222"/>
      <c r="J211" s="223">
        <f>ROUND(I211*H211,2)</f>
        <v>0</v>
      </c>
      <c r="K211" s="219" t="s">
        <v>130</v>
      </c>
      <c r="L211" s="43"/>
      <c r="M211" s="224" t="s">
        <v>1</v>
      </c>
      <c r="N211" s="225" t="s">
        <v>43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148</v>
      </c>
      <c r="AT211" s="228" t="s">
        <v>126</v>
      </c>
      <c r="AU211" s="228" t="s">
        <v>88</v>
      </c>
      <c r="AY211" s="16" t="s">
        <v>123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86</v>
      </c>
      <c r="BK211" s="229">
        <f>ROUND(I211*H211,2)</f>
        <v>0</v>
      </c>
      <c r="BL211" s="16" t="s">
        <v>148</v>
      </c>
      <c r="BM211" s="228" t="s">
        <v>264</v>
      </c>
    </row>
    <row r="212" s="2" customFormat="1">
      <c r="A212" s="37"/>
      <c r="B212" s="38"/>
      <c r="C212" s="39"/>
      <c r="D212" s="230" t="s">
        <v>132</v>
      </c>
      <c r="E212" s="39"/>
      <c r="F212" s="231" t="s">
        <v>263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132</v>
      </c>
      <c r="AU212" s="16" t="s">
        <v>88</v>
      </c>
    </row>
    <row r="213" s="2" customFormat="1" ht="24.15" customHeight="1">
      <c r="A213" s="37"/>
      <c r="B213" s="38"/>
      <c r="C213" s="217" t="s">
        <v>265</v>
      </c>
      <c r="D213" s="217" t="s">
        <v>126</v>
      </c>
      <c r="E213" s="218" t="s">
        <v>266</v>
      </c>
      <c r="F213" s="219" t="s">
        <v>267</v>
      </c>
      <c r="G213" s="220" t="s">
        <v>268</v>
      </c>
      <c r="H213" s="221">
        <v>1</v>
      </c>
      <c r="I213" s="222"/>
      <c r="J213" s="223">
        <f>ROUND(I213*H213,2)</f>
        <v>0</v>
      </c>
      <c r="K213" s="219" t="s">
        <v>130</v>
      </c>
      <c r="L213" s="43"/>
      <c r="M213" s="224" t="s">
        <v>1</v>
      </c>
      <c r="N213" s="225" t="s">
        <v>43</v>
      </c>
      <c r="O213" s="90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8" t="s">
        <v>269</v>
      </c>
      <c r="AT213" s="228" t="s">
        <v>126</v>
      </c>
      <c r="AU213" s="228" t="s">
        <v>88</v>
      </c>
      <c r="AY213" s="16" t="s">
        <v>123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6" t="s">
        <v>86</v>
      </c>
      <c r="BK213" s="229">
        <f>ROUND(I213*H213,2)</f>
        <v>0</v>
      </c>
      <c r="BL213" s="16" t="s">
        <v>269</v>
      </c>
      <c r="BM213" s="228" t="s">
        <v>270</v>
      </c>
    </row>
    <row r="214" s="2" customFormat="1">
      <c r="A214" s="37"/>
      <c r="B214" s="38"/>
      <c r="C214" s="39"/>
      <c r="D214" s="230" t="s">
        <v>132</v>
      </c>
      <c r="E214" s="39"/>
      <c r="F214" s="231" t="s">
        <v>267</v>
      </c>
      <c r="G214" s="39"/>
      <c r="H214" s="39"/>
      <c r="I214" s="232"/>
      <c r="J214" s="39"/>
      <c r="K214" s="39"/>
      <c r="L214" s="43"/>
      <c r="M214" s="233"/>
      <c r="N214" s="234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132</v>
      </c>
      <c r="AU214" s="16" t="s">
        <v>88</v>
      </c>
    </row>
    <row r="215" s="2" customFormat="1">
      <c r="A215" s="37"/>
      <c r="B215" s="38"/>
      <c r="C215" s="39"/>
      <c r="D215" s="230" t="s">
        <v>133</v>
      </c>
      <c r="E215" s="39"/>
      <c r="F215" s="235" t="s">
        <v>271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133</v>
      </c>
      <c r="AU215" s="16" t="s">
        <v>88</v>
      </c>
    </row>
    <row r="216" s="2" customFormat="1" ht="16.5" customHeight="1">
      <c r="A216" s="37"/>
      <c r="B216" s="38"/>
      <c r="C216" s="217" t="s">
        <v>272</v>
      </c>
      <c r="D216" s="217" t="s">
        <v>126</v>
      </c>
      <c r="E216" s="218" t="s">
        <v>273</v>
      </c>
      <c r="F216" s="219" t="s">
        <v>274</v>
      </c>
      <c r="G216" s="220" t="s">
        <v>268</v>
      </c>
      <c r="H216" s="221">
        <v>1</v>
      </c>
      <c r="I216" s="222"/>
      <c r="J216" s="223">
        <f>ROUND(I216*H216,2)</f>
        <v>0</v>
      </c>
      <c r="K216" s="219" t="s">
        <v>130</v>
      </c>
      <c r="L216" s="43"/>
      <c r="M216" s="224" t="s">
        <v>1</v>
      </c>
      <c r="N216" s="225" t="s">
        <v>43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86</v>
      </c>
      <c r="AT216" s="228" t="s">
        <v>126</v>
      </c>
      <c r="AU216" s="228" t="s">
        <v>88</v>
      </c>
      <c r="AY216" s="16" t="s">
        <v>123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86</v>
      </c>
      <c r="BK216" s="229">
        <f>ROUND(I216*H216,2)</f>
        <v>0</v>
      </c>
      <c r="BL216" s="16" t="s">
        <v>86</v>
      </c>
      <c r="BM216" s="228" t="s">
        <v>275</v>
      </c>
    </row>
    <row r="217" s="2" customFormat="1">
      <c r="A217" s="37"/>
      <c r="B217" s="38"/>
      <c r="C217" s="39"/>
      <c r="D217" s="230" t="s">
        <v>132</v>
      </c>
      <c r="E217" s="39"/>
      <c r="F217" s="231" t="s">
        <v>274</v>
      </c>
      <c r="G217" s="39"/>
      <c r="H217" s="39"/>
      <c r="I217" s="232"/>
      <c r="J217" s="39"/>
      <c r="K217" s="39"/>
      <c r="L217" s="43"/>
      <c r="M217" s="233"/>
      <c r="N217" s="234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132</v>
      </c>
      <c r="AU217" s="16" t="s">
        <v>88</v>
      </c>
    </row>
    <row r="218" s="2" customFormat="1" ht="16.5" customHeight="1">
      <c r="A218" s="37"/>
      <c r="B218" s="38"/>
      <c r="C218" s="217" t="s">
        <v>276</v>
      </c>
      <c r="D218" s="217" t="s">
        <v>126</v>
      </c>
      <c r="E218" s="218" t="s">
        <v>277</v>
      </c>
      <c r="F218" s="219" t="s">
        <v>278</v>
      </c>
      <c r="G218" s="220" t="s">
        <v>268</v>
      </c>
      <c r="H218" s="221">
        <v>1</v>
      </c>
      <c r="I218" s="222"/>
      <c r="J218" s="223">
        <f>ROUND(I218*H218,2)</f>
        <v>0</v>
      </c>
      <c r="K218" s="219" t="s">
        <v>130</v>
      </c>
      <c r="L218" s="43"/>
      <c r="M218" s="224" t="s">
        <v>1</v>
      </c>
      <c r="N218" s="225" t="s">
        <v>43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86</v>
      </c>
      <c r="AT218" s="228" t="s">
        <v>126</v>
      </c>
      <c r="AU218" s="228" t="s">
        <v>88</v>
      </c>
      <c r="AY218" s="16" t="s">
        <v>123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86</v>
      </c>
      <c r="BK218" s="229">
        <f>ROUND(I218*H218,2)</f>
        <v>0</v>
      </c>
      <c r="BL218" s="16" t="s">
        <v>86</v>
      </c>
      <c r="BM218" s="228" t="s">
        <v>279</v>
      </c>
    </row>
    <row r="219" s="2" customFormat="1">
      <c r="A219" s="37"/>
      <c r="B219" s="38"/>
      <c r="C219" s="39"/>
      <c r="D219" s="230" t="s">
        <v>132</v>
      </c>
      <c r="E219" s="39"/>
      <c r="F219" s="231" t="s">
        <v>278</v>
      </c>
      <c r="G219" s="39"/>
      <c r="H219" s="39"/>
      <c r="I219" s="232"/>
      <c r="J219" s="39"/>
      <c r="K219" s="39"/>
      <c r="L219" s="43"/>
      <c r="M219" s="233"/>
      <c r="N219" s="234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132</v>
      </c>
      <c r="AU219" s="16" t="s">
        <v>88</v>
      </c>
    </row>
    <row r="220" s="2" customFormat="1">
      <c r="A220" s="37"/>
      <c r="B220" s="38"/>
      <c r="C220" s="39"/>
      <c r="D220" s="230" t="s">
        <v>133</v>
      </c>
      <c r="E220" s="39"/>
      <c r="F220" s="235" t="s">
        <v>280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133</v>
      </c>
      <c r="AU220" s="16" t="s">
        <v>88</v>
      </c>
    </row>
    <row r="221" s="2" customFormat="1" ht="24.15" customHeight="1">
      <c r="A221" s="37"/>
      <c r="B221" s="38"/>
      <c r="C221" s="217" t="s">
        <v>281</v>
      </c>
      <c r="D221" s="217" t="s">
        <v>126</v>
      </c>
      <c r="E221" s="218" t="s">
        <v>282</v>
      </c>
      <c r="F221" s="219" t="s">
        <v>283</v>
      </c>
      <c r="G221" s="220" t="s">
        <v>268</v>
      </c>
      <c r="H221" s="221">
        <v>1</v>
      </c>
      <c r="I221" s="222"/>
      <c r="J221" s="223">
        <f>ROUND(I221*H221,2)</f>
        <v>0</v>
      </c>
      <c r="K221" s="219" t="s">
        <v>130</v>
      </c>
      <c r="L221" s="43"/>
      <c r="M221" s="224" t="s">
        <v>1</v>
      </c>
      <c r="N221" s="225" t="s">
        <v>43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86</v>
      </c>
      <c r="AT221" s="228" t="s">
        <v>126</v>
      </c>
      <c r="AU221" s="228" t="s">
        <v>88</v>
      </c>
      <c r="AY221" s="16" t="s">
        <v>123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86</v>
      </c>
      <c r="BK221" s="229">
        <f>ROUND(I221*H221,2)</f>
        <v>0</v>
      </c>
      <c r="BL221" s="16" t="s">
        <v>86</v>
      </c>
      <c r="BM221" s="228" t="s">
        <v>284</v>
      </c>
    </row>
    <row r="222" s="2" customFormat="1">
      <c r="A222" s="37"/>
      <c r="B222" s="38"/>
      <c r="C222" s="39"/>
      <c r="D222" s="230" t="s">
        <v>132</v>
      </c>
      <c r="E222" s="39"/>
      <c r="F222" s="231" t="s">
        <v>283</v>
      </c>
      <c r="G222" s="39"/>
      <c r="H222" s="39"/>
      <c r="I222" s="232"/>
      <c r="J222" s="39"/>
      <c r="K222" s="39"/>
      <c r="L222" s="43"/>
      <c r="M222" s="233"/>
      <c r="N222" s="234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132</v>
      </c>
      <c r="AU222" s="16" t="s">
        <v>88</v>
      </c>
    </row>
    <row r="223" s="2" customFormat="1">
      <c r="A223" s="37"/>
      <c r="B223" s="38"/>
      <c r="C223" s="39"/>
      <c r="D223" s="230" t="s">
        <v>133</v>
      </c>
      <c r="E223" s="39"/>
      <c r="F223" s="235" t="s">
        <v>285</v>
      </c>
      <c r="G223" s="39"/>
      <c r="H223" s="39"/>
      <c r="I223" s="232"/>
      <c r="J223" s="39"/>
      <c r="K223" s="39"/>
      <c r="L223" s="43"/>
      <c r="M223" s="233"/>
      <c r="N223" s="234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133</v>
      </c>
      <c r="AU223" s="16" t="s">
        <v>88</v>
      </c>
    </row>
    <row r="224" s="2" customFormat="1" ht="16.5" customHeight="1">
      <c r="A224" s="37"/>
      <c r="B224" s="38"/>
      <c r="C224" s="217" t="s">
        <v>286</v>
      </c>
      <c r="D224" s="217" t="s">
        <v>126</v>
      </c>
      <c r="E224" s="218" t="s">
        <v>287</v>
      </c>
      <c r="F224" s="219" t="s">
        <v>288</v>
      </c>
      <c r="G224" s="220" t="s">
        <v>137</v>
      </c>
      <c r="H224" s="221">
        <v>1</v>
      </c>
      <c r="I224" s="222"/>
      <c r="J224" s="223">
        <f>ROUND(I224*H224,2)</f>
        <v>0</v>
      </c>
      <c r="K224" s="219" t="s">
        <v>130</v>
      </c>
      <c r="L224" s="43"/>
      <c r="M224" s="224" t="s">
        <v>1</v>
      </c>
      <c r="N224" s="225" t="s">
        <v>43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86</v>
      </c>
      <c r="AT224" s="228" t="s">
        <v>126</v>
      </c>
      <c r="AU224" s="228" t="s">
        <v>88</v>
      </c>
      <c r="AY224" s="16" t="s">
        <v>123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86</v>
      </c>
      <c r="BK224" s="229">
        <f>ROUND(I224*H224,2)</f>
        <v>0</v>
      </c>
      <c r="BL224" s="16" t="s">
        <v>86</v>
      </c>
      <c r="BM224" s="228" t="s">
        <v>289</v>
      </c>
    </row>
    <row r="225" s="2" customFormat="1">
      <c r="A225" s="37"/>
      <c r="B225" s="38"/>
      <c r="C225" s="39"/>
      <c r="D225" s="230" t="s">
        <v>132</v>
      </c>
      <c r="E225" s="39"/>
      <c r="F225" s="231" t="s">
        <v>288</v>
      </c>
      <c r="G225" s="39"/>
      <c r="H225" s="39"/>
      <c r="I225" s="232"/>
      <c r="J225" s="39"/>
      <c r="K225" s="39"/>
      <c r="L225" s="43"/>
      <c r="M225" s="233"/>
      <c r="N225" s="234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132</v>
      </c>
      <c r="AU225" s="16" t="s">
        <v>88</v>
      </c>
    </row>
    <row r="226" s="2" customFormat="1" ht="37.8" customHeight="1">
      <c r="A226" s="37"/>
      <c r="B226" s="38"/>
      <c r="C226" s="217" t="s">
        <v>290</v>
      </c>
      <c r="D226" s="217" t="s">
        <v>126</v>
      </c>
      <c r="E226" s="218" t="s">
        <v>291</v>
      </c>
      <c r="F226" s="219" t="s">
        <v>292</v>
      </c>
      <c r="G226" s="220" t="s">
        <v>129</v>
      </c>
      <c r="H226" s="221">
        <v>1</v>
      </c>
      <c r="I226" s="222"/>
      <c r="J226" s="223">
        <f>ROUND(I226*H226,2)</f>
        <v>0</v>
      </c>
      <c r="K226" s="219" t="s">
        <v>130</v>
      </c>
      <c r="L226" s="43"/>
      <c r="M226" s="224" t="s">
        <v>1</v>
      </c>
      <c r="N226" s="225" t="s">
        <v>43</v>
      </c>
      <c r="O226" s="90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86</v>
      </c>
      <c r="AT226" s="228" t="s">
        <v>126</v>
      </c>
      <c r="AU226" s="228" t="s">
        <v>88</v>
      </c>
      <c r="AY226" s="16" t="s">
        <v>123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6" t="s">
        <v>86</v>
      </c>
      <c r="BK226" s="229">
        <f>ROUND(I226*H226,2)</f>
        <v>0</v>
      </c>
      <c r="BL226" s="16" t="s">
        <v>86</v>
      </c>
      <c r="BM226" s="228" t="s">
        <v>293</v>
      </c>
    </row>
    <row r="227" s="2" customFormat="1">
      <c r="A227" s="37"/>
      <c r="B227" s="38"/>
      <c r="C227" s="39"/>
      <c r="D227" s="230" t="s">
        <v>132</v>
      </c>
      <c r="E227" s="39"/>
      <c r="F227" s="231" t="s">
        <v>292</v>
      </c>
      <c r="G227" s="39"/>
      <c r="H227" s="39"/>
      <c r="I227" s="232"/>
      <c r="J227" s="39"/>
      <c r="K227" s="39"/>
      <c r="L227" s="43"/>
      <c r="M227" s="233"/>
      <c r="N227" s="234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132</v>
      </c>
      <c r="AU227" s="16" t="s">
        <v>88</v>
      </c>
    </row>
    <row r="228" s="2" customFormat="1" ht="33" customHeight="1">
      <c r="A228" s="37"/>
      <c r="B228" s="38"/>
      <c r="C228" s="217" t="s">
        <v>294</v>
      </c>
      <c r="D228" s="217" t="s">
        <v>126</v>
      </c>
      <c r="E228" s="218" t="s">
        <v>295</v>
      </c>
      <c r="F228" s="219" t="s">
        <v>296</v>
      </c>
      <c r="G228" s="220" t="s">
        <v>129</v>
      </c>
      <c r="H228" s="221">
        <v>1</v>
      </c>
      <c r="I228" s="222"/>
      <c r="J228" s="223">
        <f>ROUND(I228*H228,2)</f>
        <v>0</v>
      </c>
      <c r="K228" s="219" t="s">
        <v>130</v>
      </c>
      <c r="L228" s="43"/>
      <c r="M228" s="224" t="s">
        <v>1</v>
      </c>
      <c r="N228" s="225" t="s">
        <v>43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86</v>
      </c>
      <c r="AT228" s="228" t="s">
        <v>126</v>
      </c>
      <c r="AU228" s="228" t="s">
        <v>88</v>
      </c>
      <c r="AY228" s="16" t="s">
        <v>123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86</v>
      </c>
      <c r="BK228" s="229">
        <f>ROUND(I228*H228,2)</f>
        <v>0</v>
      </c>
      <c r="BL228" s="16" t="s">
        <v>86</v>
      </c>
      <c r="BM228" s="228" t="s">
        <v>297</v>
      </c>
    </row>
    <row r="229" s="2" customFormat="1">
      <c r="A229" s="37"/>
      <c r="B229" s="38"/>
      <c r="C229" s="39"/>
      <c r="D229" s="230" t="s">
        <v>132</v>
      </c>
      <c r="E229" s="39"/>
      <c r="F229" s="231" t="s">
        <v>296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132</v>
      </c>
      <c r="AU229" s="16" t="s">
        <v>88</v>
      </c>
    </row>
    <row r="230" s="12" customFormat="1" ht="25.92" customHeight="1">
      <c r="A230" s="12"/>
      <c r="B230" s="201"/>
      <c r="C230" s="202"/>
      <c r="D230" s="203" t="s">
        <v>77</v>
      </c>
      <c r="E230" s="204" t="s">
        <v>298</v>
      </c>
      <c r="F230" s="204" t="s">
        <v>299</v>
      </c>
      <c r="G230" s="202"/>
      <c r="H230" s="202"/>
      <c r="I230" s="205"/>
      <c r="J230" s="206">
        <f>BK230</f>
        <v>0</v>
      </c>
      <c r="K230" s="202"/>
      <c r="L230" s="207"/>
      <c r="M230" s="208"/>
      <c r="N230" s="209"/>
      <c r="O230" s="209"/>
      <c r="P230" s="210">
        <f>P231+P256+P329</f>
        <v>0</v>
      </c>
      <c r="Q230" s="209"/>
      <c r="R230" s="210">
        <f>R231+R256+R329</f>
        <v>0</v>
      </c>
      <c r="S230" s="209"/>
      <c r="T230" s="211">
        <f>T231+T256+T329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2" t="s">
        <v>86</v>
      </c>
      <c r="AT230" s="213" t="s">
        <v>77</v>
      </c>
      <c r="AU230" s="213" t="s">
        <v>78</v>
      </c>
      <c r="AY230" s="212" t="s">
        <v>123</v>
      </c>
      <c r="BK230" s="214">
        <f>BK231+BK256+BK329</f>
        <v>0</v>
      </c>
    </row>
    <row r="231" s="12" customFormat="1" ht="22.8" customHeight="1">
      <c r="A231" s="12"/>
      <c r="B231" s="201"/>
      <c r="C231" s="202"/>
      <c r="D231" s="203" t="s">
        <v>77</v>
      </c>
      <c r="E231" s="215" t="s">
        <v>300</v>
      </c>
      <c r="F231" s="215" t="s">
        <v>125</v>
      </c>
      <c r="G231" s="202"/>
      <c r="H231" s="202"/>
      <c r="I231" s="205"/>
      <c r="J231" s="216">
        <f>BK231</f>
        <v>0</v>
      </c>
      <c r="K231" s="202"/>
      <c r="L231" s="207"/>
      <c r="M231" s="208"/>
      <c r="N231" s="209"/>
      <c r="O231" s="209"/>
      <c r="P231" s="210">
        <f>SUM(P232:P255)</f>
        <v>0</v>
      </c>
      <c r="Q231" s="209"/>
      <c r="R231" s="210">
        <f>SUM(R232:R255)</f>
        <v>0</v>
      </c>
      <c r="S231" s="209"/>
      <c r="T231" s="211">
        <f>SUM(T232:T255)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2" t="s">
        <v>86</v>
      </c>
      <c r="AT231" s="213" t="s">
        <v>77</v>
      </c>
      <c r="AU231" s="213" t="s">
        <v>86</v>
      </c>
      <c r="AY231" s="212" t="s">
        <v>123</v>
      </c>
      <c r="BK231" s="214">
        <f>SUM(BK232:BK255)</f>
        <v>0</v>
      </c>
    </row>
    <row r="232" s="2" customFormat="1" ht="37.8" customHeight="1">
      <c r="A232" s="37"/>
      <c r="B232" s="38"/>
      <c r="C232" s="217" t="s">
        <v>301</v>
      </c>
      <c r="D232" s="217" t="s">
        <v>126</v>
      </c>
      <c r="E232" s="218" t="s">
        <v>127</v>
      </c>
      <c r="F232" s="219" t="s">
        <v>128</v>
      </c>
      <c r="G232" s="220" t="s">
        <v>129</v>
      </c>
      <c r="H232" s="221">
        <v>2</v>
      </c>
      <c r="I232" s="222"/>
      <c r="J232" s="223">
        <f>ROUND(I232*H232,2)</f>
        <v>0</v>
      </c>
      <c r="K232" s="219" t="s">
        <v>130</v>
      </c>
      <c r="L232" s="43"/>
      <c r="M232" s="224" t="s">
        <v>1</v>
      </c>
      <c r="N232" s="225" t="s">
        <v>43</v>
      </c>
      <c r="O232" s="90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148</v>
      </c>
      <c r="AT232" s="228" t="s">
        <v>126</v>
      </c>
      <c r="AU232" s="228" t="s">
        <v>88</v>
      </c>
      <c r="AY232" s="16" t="s">
        <v>123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86</v>
      </c>
      <c r="BK232" s="229">
        <f>ROUND(I232*H232,2)</f>
        <v>0</v>
      </c>
      <c r="BL232" s="16" t="s">
        <v>148</v>
      </c>
      <c r="BM232" s="228" t="s">
        <v>302</v>
      </c>
    </row>
    <row r="233" s="2" customFormat="1">
      <c r="A233" s="37"/>
      <c r="B233" s="38"/>
      <c r="C233" s="39"/>
      <c r="D233" s="230" t="s">
        <v>132</v>
      </c>
      <c r="E233" s="39"/>
      <c r="F233" s="231" t="s">
        <v>128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132</v>
      </c>
      <c r="AU233" s="16" t="s">
        <v>88</v>
      </c>
    </row>
    <row r="234" s="2" customFormat="1">
      <c r="A234" s="37"/>
      <c r="B234" s="38"/>
      <c r="C234" s="39"/>
      <c r="D234" s="230" t="s">
        <v>133</v>
      </c>
      <c r="E234" s="39"/>
      <c r="F234" s="235" t="s">
        <v>303</v>
      </c>
      <c r="G234" s="39"/>
      <c r="H234" s="39"/>
      <c r="I234" s="232"/>
      <c r="J234" s="39"/>
      <c r="K234" s="39"/>
      <c r="L234" s="43"/>
      <c r="M234" s="233"/>
      <c r="N234" s="234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133</v>
      </c>
      <c r="AU234" s="16" t="s">
        <v>88</v>
      </c>
    </row>
    <row r="235" s="2" customFormat="1" ht="24.15" customHeight="1">
      <c r="A235" s="37"/>
      <c r="B235" s="38"/>
      <c r="C235" s="217" t="s">
        <v>304</v>
      </c>
      <c r="D235" s="217" t="s">
        <v>126</v>
      </c>
      <c r="E235" s="218" t="s">
        <v>305</v>
      </c>
      <c r="F235" s="219" t="s">
        <v>306</v>
      </c>
      <c r="G235" s="220" t="s">
        <v>129</v>
      </c>
      <c r="H235" s="221">
        <v>2</v>
      </c>
      <c r="I235" s="222"/>
      <c r="J235" s="223">
        <f>ROUND(I235*H235,2)</f>
        <v>0</v>
      </c>
      <c r="K235" s="219" t="s">
        <v>130</v>
      </c>
      <c r="L235" s="43"/>
      <c r="M235" s="224" t="s">
        <v>1</v>
      </c>
      <c r="N235" s="225" t="s">
        <v>43</v>
      </c>
      <c r="O235" s="90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144</v>
      </c>
      <c r="AT235" s="228" t="s">
        <v>126</v>
      </c>
      <c r="AU235" s="228" t="s">
        <v>88</v>
      </c>
      <c r="AY235" s="16" t="s">
        <v>123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86</v>
      </c>
      <c r="BK235" s="229">
        <f>ROUND(I235*H235,2)</f>
        <v>0</v>
      </c>
      <c r="BL235" s="16" t="s">
        <v>144</v>
      </c>
      <c r="BM235" s="228" t="s">
        <v>307</v>
      </c>
    </row>
    <row r="236" s="2" customFormat="1">
      <c r="A236" s="37"/>
      <c r="B236" s="38"/>
      <c r="C236" s="39"/>
      <c r="D236" s="230" t="s">
        <v>132</v>
      </c>
      <c r="E236" s="39"/>
      <c r="F236" s="231" t="s">
        <v>306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132</v>
      </c>
      <c r="AU236" s="16" t="s">
        <v>88</v>
      </c>
    </row>
    <row r="237" s="2" customFormat="1">
      <c r="A237" s="37"/>
      <c r="B237" s="38"/>
      <c r="C237" s="39"/>
      <c r="D237" s="230" t="s">
        <v>133</v>
      </c>
      <c r="E237" s="39"/>
      <c r="F237" s="235" t="s">
        <v>308</v>
      </c>
      <c r="G237" s="39"/>
      <c r="H237" s="39"/>
      <c r="I237" s="232"/>
      <c r="J237" s="39"/>
      <c r="K237" s="39"/>
      <c r="L237" s="43"/>
      <c r="M237" s="233"/>
      <c r="N237" s="234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133</v>
      </c>
      <c r="AU237" s="16" t="s">
        <v>88</v>
      </c>
    </row>
    <row r="238" s="2" customFormat="1" ht="24.15" customHeight="1">
      <c r="A238" s="37"/>
      <c r="B238" s="38"/>
      <c r="C238" s="217" t="s">
        <v>309</v>
      </c>
      <c r="D238" s="217" t="s">
        <v>126</v>
      </c>
      <c r="E238" s="218" t="s">
        <v>310</v>
      </c>
      <c r="F238" s="219" t="s">
        <v>311</v>
      </c>
      <c r="G238" s="220" t="s">
        <v>129</v>
      </c>
      <c r="H238" s="221">
        <v>2</v>
      </c>
      <c r="I238" s="222"/>
      <c r="J238" s="223">
        <f>ROUND(I238*H238,2)</f>
        <v>0</v>
      </c>
      <c r="K238" s="219" t="s">
        <v>130</v>
      </c>
      <c r="L238" s="43"/>
      <c r="M238" s="224" t="s">
        <v>1</v>
      </c>
      <c r="N238" s="225" t="s">
        <v>43</v>
      </c>
      <c r="O238" s="90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148</v>
      </c>
      <c r="AT238" s="228" t="s">
        <v>126</v>
      </c>
      <c r="AU238" s="228" t="s">
        <v>88</v>
      </c>
      <c r="AY238" s="16" t="s">
        <v>123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86</v>
      </c>
      <c r="BK238" s="229">
        <f>ROUND(I238*H238,2)</f>
        <v>0</v>
      </c>
      <c r="BL238" s="16" t="s">
        <v>148</v>
      </c>
      <c r="BM238" s="228" t="s">
        <v>312</v>
      </c>
    </row>
    <row r="239" s="2" customFormat="1">
      <c r="A239" s="37"/>
      <c r="B239" s="38"/>
      <c r="C239" s="39"/>
      <c r="D239" s="230" t="s">
        <v>132</v>
      </c>
      <c r="E239" s="39"/>
      <c r="F239" s="231" t="s">
        <v>311</v>
      </c>
      <c r="G239" s="39"/>
      <c r="H239" s="39"/>
      <c r="I239" s="232"/>
      <c r="J239" s="39"/>
      <c r="K239" s="39"/>
      <c r="L239" s="43"/>
      <c r="M239" s="233"/>
      <c r="N239" s="234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132</v>
      </c>
      <c r="AU239" s="16" t="s">
        <v>88</v>
      </c>
    </row>
    <row r="240" s="2" customFormat="1">
      <c r="A240" s="37"/>
      <c r="B240" s="38"/>
      <c r="C240" s="39"/>
      <c r="D240" s="230" t="s">
        <v>133</v>
      </c>
      <c r="E240" s="39"/>
      <c r="F240" s="235" t="s">
        <v>313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133</v>
      </c>
      <c r="AU240" s="16" t="s">
        <v>88</v>
      </c>
    </row>
    <row r="241" s="2" customFormat="1" ht="24.15" customHeight="1">
      <c r="A241" s="37"/>
      <c r="B241" s="38"/>
      <c r="C241" s="217" t="s">
        <v>314</v>
      </c>
      <c r="D241" s="217" t="s">
        <v>126</v>
      </c>
      <c r="E241" s="218" t="s">
        <v>146</v>
      </c>
      <c r="F241" s="219" t="s">
        <v>147</v>
      </c>
      <c r="G241" s="220" t="s">
        <v>129</v>
      </c>
      <c r="H241" s="221">
        <v>2</v>
      </c>
      <c r="I241" s="222"/>
      <c r="J241" s="223">
        <f>ROUND(I241*H241,2)</f>
        <v>0</v>
      </c>
      <c r="K241" s="219" t="s">
        <v>130</v>
      </c>
      <c r="L241" s="43"/>
      <c r="M241" s="224" t="s">
        <v>1</v>
      </c>
      <c r="N241" s="225" t="s">
        <v>43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148</v>
      </c>
      <c r="AT241" s="228" t="s">
        <v>126</v>
      </c>
      <c r="AU241" s="228" t="s">
        <v>88</v>
      </c>
      <c r="AY241" s="16" t="s">
        <v>123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86</v>
      </c>
      <c r="BK241" s="229">
        <f>ROUND(I241*H241,2)</f>
        <v>0</v>
      </c>
      <c r="BL241" s="16" t="s">
        <v>148</v>
      </c>
      <c r="BM241" s="228" t="s">
        <v>315</v>
      </c>
    </row>
    <row r="242" s="2" customFormat="1">
      <c r="A242" s="37"/>
      <c r="B242" s="38"/>
      <c r="C242" s="39"/>
      <c r="D242" s="230" t="s">
        <v>132</v>
      </c>
      <c r="E242" s="39"/>
      <c r="F242" s="231" t="s">
        <v>147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132</v>
      </c>
      <c r="AU242" s="16" t="s">
        <v>88</v>
      </c>
    </row>
    <row r="243" s="2" customFormat="1">
      <c r="A243" s="37"/>
      <c r="B243" s="38"/>
      <c r="C243" s="39"/>
      <c r="D243" s="230" t="s">
        <v>133</v>
      </c>
      <c r="E243" s="39"/>
      <c r="F243" s="235" t="s">
        <v>303</v>
      </c>
      <c r="G243" s="39"/>
      <c r="H243" s="39"/>
      <c r="I243" s="232"/>
      <c r="J243" s="39"/>
      <c r="K243" s="39"/>
      <c r="L243" s="43"/>
      <c r="M243" s="233"/>
      <c r="N243" s="234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133</v>
      </c>
      <c r="AU243" s="16" t="s">
        <v>88</v>
      </c>
    </row>
    <row r="244" s="2" customFormat="1" ht="24.15" customHeight="1">
      <c r="A244" s="37"/>
      <c r="B244" s="38"/>
      <c r="C244" s="217" t="s">
        <v>316</v>
      </c>
      <c r="D244" s="217" t="s">
        <v>126</v>
      </c>
      <c r="E244" s="218" t="s">
        <v>150</v>
      </c>
      <c r="F244" s="219" t="s">
        <v>151</v>
      </c>
      <c r="G244" s="220" t="s">
        <v>152</v>
      </c>
      <c r="H244" s="221">
        <v>25</v>
      </c>
      <c r="I244" s="222"/>
      <c r="J244" s="223">
        <f>ROUND(I244*H244,2)</f>
        <v>0</v>
      </c>
      <c r="K244" s="219" t="s">
        <v>130</v>
      </c>
      <c r="L244" s="43"/>
      <c r="M244" s="224" t="s">
        <v>1</v>
      </c>
      <c r="N244" s="225" t="s">
        <v>43</v>
      </c>
      <c r="O244" s="90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8" t="s">
        <v>148</v>
      </c>
      <c r="AT244" s="228" t="s">
        <v>126</v>
      </c>
      <c r="AU244" s="228" t="s">
        <v>88</v>
      </c>
      <c r="AY244" s="16" t="s">
        <v>123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6" t="s">
        <v>86</v>
      </c>
      <c r="BK244" s="229">
        <f>ROUND(I244*H244,2)</f>
        <v>0</v>
      </c>
      <c r="BL244" s="16" t="s">
        <v>148</v>
      </c>
      <c r="BM244" s="228" t="s">
        <v>317</v>
      </c>
    </row>
    <row r="245" s="2" customFormat="1">
      <c r="A245" s="37"/>
      <c r="B245" s="38"/>
      <c r="C245" s="39"/>
      <c r="D245" s="230" t="s">
        <v>132</v>
      </c>
      <c r="E245" s="39"/>
      <c r="F245" s="231" t="s">
        <v>151</v>
      </c>
      <c r="G245" s="39"/>
      <c r="H245" s="39"/>
      <c r="I245" s="232"/>
      <c r="J245" s="39"/>
      <c r="K245" s="39"/>
      <c r="L245" s="43"/>
      <c r="M245" s="233"/>
      <c r="N245" s="234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132</v>
      </c>
      <c r="AU245" s="16" t="s">
        <v>88</v>
      </c>
    </row>
    <row r="246" s="2" customFormat="1">
      <c r="A246" s="37"/>
      <c r="B246" s="38"/>
      <c r="C246" s="39"/>
      <c r="D246" s="230" t="s">
        <v>133</v>
      </c>
      <c r="E246" s="39"/>
      <c r="F246" s="235" t="s">
        <v>318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133</v>
      </c>
      <c r="AU246" s="16" t="s">
        <v>88</v>
      </c>
    </row>
    <row r="247" s="2" customFormat="1" ht="16.5" customHeight="1">
      <c r="A247" s="37"/>
      <c r="B247" s="38"/>
      <c r="C247" s="217" t="s">
        <v>319</v>
      </c>
      <c r="D247" s="217" t="s">
        <v>126</v>
      </c>
      <c r="E247" s="218" t="s">
        <v>320</v>
      </c>
      <c r="F247" s="219" t="s">
        <v>321</v>
      </c>
      <c r="G247" s="220" t="s">
        <v>129</v>
      </c>
      <c r="H247" s="221">
        <v>6</v>
      </c>
      <c r="I247" s="222"/>
      <c r="J247" s="223">
        <f>ROUND(I247*H247,2)</f>
        <v>0</v>
      </c>
      <c r="K247" s="219" t="s">
        <v>130</v>
      </c>
      <c r="L247" s="43"/>
      <c r="M247" s="224" t="s">
        <v>1</v>
      </c>
      <c r="N247" s="225" t="s">
        <v>43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148</v>
      </c>
      <c r="AT247" s="228" t="s">
        <v>126</v>
      </c>
      <c r="AU247" s="228" t="s">
        <v>88</v>
      </c>
      <c r="AY247" s="16" t="s">
        <v>123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86</v>
      </c>
      <c r="BK247" s="229">
        <f>ROUND(I247*H247,2)</f>
        <v>0</v>
      </c>
      <c r="BL247" s="16" t="s">
        <v>148</v>
      </c>
      <c r="BM247" s="228" t="s">
        <v>322</v>
      </c>
    </row>
    <row r="248" s="2" customFormat="1">
      <c r="A248" s="37"/>
      <c r="B248" s="38"/>
      <c r="C248" s="39"/>
      <c r="D248" s="230" t="s">
        <v>132</v>
      </c>
      <c r="E248" s="39"/>
      <c r="F248" s="231" t="s">
        <v>321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132</v>
      </c>
      <c r="AU248" s="16" t="s">
        <v>88</v>
      </c>
    </row>
    <row r="249" s="2" customFormat="1">
      <c r="A249" s="37"/>
      <c r="B249" s="38"/>
      <c r="C249" s="39"/>
      <c r="D249" s="230" t="s">
        <v>133</v>
      </c>
      <c r="E249" s="39"/>
      <c r="F249" s="235" t="s">
        <v>323</v>
      </c>
      <c r="G249" s="39"/>
      <c r="H249" s="39"/>
      <c r="I249" s="232"/>
      <c r="J249" s="39"/>
      <c r="K249" s="39"/>
      <c r="L249" s="43"/>
      <c r="M249" s="233"/>
      <c r="N249" s="234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133</v>
      </c>
      <c r="AU249" s="16" t="s">
        <v>88</v>
      </c>
    </row>
    <row r="250" s="2" customFormat="1" ht="16.5" customHeight="1">
      <c r="A250" s="37"/>
      <c r="B250" s="38"/>
      <c r="C250" s="217" t="s">
        <v>324</v>
      </c>
      <c r="D250" s="217" t="s">
        <v>126</v>
      </c>
      <c r="E250" s="218" t="s">
        <v>325</v>
      </c>
      <c r="F250" s="219" t="s">
        <v>326</v>
      </c>
      <c r="G250" s="220" t="s">
        <v>129</v>
      </c>
      <c r="H250" s="221">
        <v>2</v>
      </c>
      <c r="I250" s="222"/>
      <c r="J250" s="223">
        <f>ROUND(I250*H250,2)</f>
        <v>0</v>
      </c>
      <c r="K250" s="219" t="s">
        <v>130</v>
      </c>
      <c r="L250" s="43"/>
      <c r="M250" s="224" t="s">
        <v>1</v>
      </c>
      <c r="N250" s="225" t="s">
        <v>43</v>
      </c>
      <c r="O250" s="90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148</v>
      </c>
      <c r="AT250" s="228" t="s">
        <v>126</v>
      </c>
      <c r="AU250" s="228" t="s">
        <v>88</v>
      </c>
      <c r="AY250" s="16" t="s">
        <v>123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86</v>
      </c>
      <c r="BK250" s="229">
        <f>ROUND(I250*H250,2)</f>
        <v>0</v>
      </c>
      <c r="BL250" s="16" t="s">
        <v>148</v>
      </c>
      <c r="BM250" s="228" t="s">
        <v>327</v>
      </c>
    </row>
    <row r="251" s="2" customFormat="1">
      <c r="A251" s="37"/>
      <c r="B251" s="38"/>
      <c r="C251" s="39"/>
      <c r="D251" s="230" t="s">
        <v>132</v>
      </c>
      <c r="E251" s="39"/>
      <c r="F251" s="231" t="s">
        <v>326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132</v>
      </c>
      <c r="AU251" s="16" t="s">
        <v>88</v>
      </c>
    </row>
    <row r="252" s="2" customFormat="1">
      <c r="A252" s="37"/>
      <c r="B252" s="38"/>
      <c r="C252" s="39"/>
      <c r="D252" s="230" t="s">
        <v>133</v>
      </c>
      <c r="E252" s="39"/>
      <c r="F252" s="235" t="s">
        <v>328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133</v>
      </c>
      <c r="AU252" s="16" t="s">
        <v>88</v>
      </c>
    </row>
    <row r="253" s="2" customFormat="1" ht="24.15" customHeight="1">
      <c r="A253" s="37"/>
      <c r="B253" s="38"/>
      <c r="C253" s="217" t="s">
        <v>329</v>
      </c>
      <c r="D253" s="217" t="s">
        <v>126</v>
      </c>
      <c r="E253" s="218" t="s">
        <v>135</v>
      </c>
      <c r="F253" s="219" t="s">
        <v>136</v>
      </c>
      <c r="G253" s="220" t="s">
        <v>137</v>
      </c>
      <c r="H253" s="221">
        <v>5</v>
      </c>
      <c r="I253" s="222"/>
      <c r="J253" s="223">
        <f>ROUND(I253*H253,2)</f>
        <v>0</v>
      </c>
      <c r="K253" s="219" t="s">
        <v>130</v>
      </c>
      <c r="L253" s="43"/>
      <c r="M253" s="224" t="s">
        <v>1</v>
      </c>
      <c r="N253" s="225" t="s">
        <v>43</v>
      </c>
      <c r="O253" s="90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148</v>
      </c>
      <c r="AT253" s="228" t="s">
        <v>126</v>
      </c>
      <c r="AU253" s="228" t="s">
        <v>88</v>
      </c>
      <c r="AY253" s="16" t="s">
        <v>123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86</v>
      </c>
      <c r="BK253" s="229">
        <f>ROUND(I253*H253,2)</f>
        <v>0</v>
      </c>
      <c r="BL253" s="16" t="s">
        <v>148</v>
      </c>
      <c r="BM253" s="228" t="s">
        <v>330</v>
      </c>
    </row>
    <row r="254" s="2" customFormat="1">
      <c r="A254" s="37"/>
      <c r="B254" s="38"/>
      <c r="C254" s="39"/>
      <c r="D254" s="230" t="s">
        <v>132</v>
      </c>
      <c r="E254" s="39"/>
      <c r="F254" s="231" t="s">
        <v>136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132</v>
      </c>
      <c r="AU254" s="16" t="s">
        <v>88</v>
      </c>
    </row>
    <row r="255" s="2" customFormat="1">
      <c r="A255" s="37"/>
      <c r="B255" s="38"/>
      <c r="C255" s="39"/>
      <c r="D255" s="230" t="s">
        <v>133</v>
      </c>
      <c r="E255" s="39"/>
      <c r="F255" s="235" t="s">
        <v>331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133</v>
      </c>
      <c r="AU255" s="16" t="s">
        <v>88</v>
      </c>
    </row>
    <row r="256" s="12" customFormat="1" ht="22.8" customHeight="1">
      <c r="A256" s="12"/>
      <c r="B256" s="201"/>
      <c r="C256" s="202"/>
      <c r="D256" s="203" t="s">
        <v>77</v>
      </c>
      <c r="E256" s="215" t="s">
        <v>332</v>
      </c>
      <c r="F256" s="215" t="s">
        <v>161</v>
      </c>
      <c r="G256" s="202"/>
      <c r="H256" s="202"/>
      <c r="I256" s="205"/>
      <c r="J256" s="216">
        <f>BK256</f>
        <v>0</v>
      </c>
      <c r="K256" s="202"/>
      <c r="L256" s="207"/>
      <c r="M256" s="208"/>
      <c r="N256" s="209"/>
      <c r="O256" s="209"/>
      <c r="P256" s="210">
        <f>SUM(P257:P328)</f>
        <v>0</v>
      </c>
      <c r="Q256" s="209"/>
      <c r="R256" s="210">
        <f>SUM(R257:R328)</f>
        <v>0</v>
      </c>
      <c r="S256" s="209"/>
      <c r="T256" s="211">
        <f>SUM(T257:T328)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2" t="s">
        <v>86</v>
      </c>
      <c r="AT256" s="213" t="s">
        <v>77</v>
      </c>
      <c r="AU256" s="213" t="s">
        <v>86</v>
      </c>
      <c r="AY256" s="212" t="s">
        <v>123</v>
      </c>
      <c r="BK256" s="214">
        <f>SUM(BK257:BK328)</f>
        <v>0</v>
      </c>
    </row>
    <row r="257" s="2" customFormat="1" ht="24.15" customHeight="1">
      <c r="A257" s="37"/>
      <c r="B257" s="38"/>
      <c r="C257" s="217" t="s">
        <v>333</v>
      </c>
      <c r="D257" s="217" t="s">
        <v>126</v>
      </c>
      <c r="E257" s="218" t="s">
        <v>334</v>
      </c>
      <c r="F257" s="219" t="s">
        <v>335</v>
      </c>
      <c r="G257" s="220" t="s">
        <v>152</v>
      </c>
      <c r="H257" s="221">
        <v>30</v>
      </c>
      <c r="I257" s="222"/>
      <c r="J257" s="223">
        <f>ROUND(I257*H257,2)</f>
        <v>0</v>
      </c>
      <c r="K257" s="219" t="s">
        <v>130</v>
      </c>
      <c r="L257" s="43"/>
      <c r="M257" s="224" t="s">
        <v>1</v>
      </c>
      <c r="N257" s="225" t="s">
        <v>43</v>
      </c>
      <c r="O257" s="90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144</v>
      </c>
      <c r="AT257" s="228" t="s">
        <v>126</v>
      </c>
      <c r="AU257" s="228" t="s">
        <v>88</v>
      </c>
      <c r="AY257" s="16" t="s">
        <v>123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86</v>
      </c>
      <c r="BK257" s="229">
        <f>ROUND(I257*H257,2)</f>
        <v>0</v>
      </c>
      <c r="BL257" s="16" t="s">
        <v>144</v>
      </c>
      <c r="BM257" s="228" t="s">
        <v>336</v>
      </c>
    </row>
    <row r="258" s="2" customFormat="1">
      <c r="A258" s="37"/>
      <c r="B258" s="38"/>
      <c r="C258" s="39"/>
      <c r="D258" s="230" t="s">
        <v>132</v>
      </c>
      <c r="E258" s="39"/>
      <c r="F258" s="231" t="s">
        <v>335</v>
      </c>
      <c r="G258" s="39"/>
      <c r="H258" s="39"/>
      <c r="I258" s="232"/>
      <c r="J258" s="39"/>
      <c r="K258" s="39"/>
      <c r="L258" s="43"/>
      <c r="M258" s="233"/>
      <c r="N258" s="234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132</v>
      </c>
      <c r="AU258" s="16" t="s">
        <v>88</v>
      </c>
    </row>
    <row r="259" s="2" customFormat="1">
      <c r="A259" s="37"/>
      <c r="B259" s="38"/>
      <c r="C259" s="39"/>
      <c r="D259" s="230" t="s">
        <v>133</v>
      </c>
      <c r="E259" s="39"/>
      <c r="F259" s="235" t="s">
        <v>337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133</v>
      </c>
      <c r="AU259" s="16" t="s">
        <v>88</v>
      </c>
    </row>
    <row r="260" s="2" customFormat="1" ht="33" customHeight="1">
      <c r="A260" s="37"/>
      <c r="B260" s="38"/>
      <c r="C260" s="217" t="s">
        <v>338</v>
      </c>
      <c r="D260" s="217" t="s">
        <v>126</v>
      </c>
      <c r="E260" s="218" t="s">
        <v>339</v>
      </c>
      <c r="F260" s="219" t="s">
        <v>340</v>
      </c>
      <c r="G260" s="220" t="s">
        <v>129</v>
      </c>
      <c r="H260" s="221">
        <v>12</v>
      </c>
      <c r="I260" s="222"/>
      <c r="J260" s="223">
        <f>ROUND(I260*H260,2)</f>
        <v>0</v>
      </c>
      <c r="K260" s="219" t="s">
        <v>130</v>
      </c>
      <c r="L260" s="43"/>
      <c r="M260" s="224" t="s">
        <v>1</v>
      </c>
      <c r="N260" s="225" t="s">
        <v>43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148</v>
      </c>
      <c r="AT260" s="228" t="s">
        <v>126</v>
      </c>
      <c r="AU260" s="228" t="s">
        <v>88</v>
      </c>
      <c r="AY260" s="16" t="s">
        <v>123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86</v>
      </c>
      <c r="BK260" s="229">
        <f>ROUND(I260*H260,2)</f>
        <v>0</v>
      </c>
      <c r="BL260" s="16" t="s">
        <v>148</v>
      </c>
      <c r="BM260" s="228" t="s">
        <v>341</v>
      </c>
    </row>
    <row r="261" s="2" customFormat="1">
      <c r="A261" s="37"/>
      <c r="B261" s="38"/>
      <c r="C261" s="39"/>
      <c r="D261" s="230" t="s">
        <v>132</v>
      </c>
      <c r="E261" s="39"/>
      <c r="F261" s="231" t="s">
        <v>340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132</v>
      </c>
      <c r="AU261" s="16" t="s">
        <v>88</v>
      </c>
    </row>
    <row r="262" s="2" customFormat="1">
      <c r="A262" s="37"/>
      <c r="B262" s="38"/>
      <c r="C262" s="39"/>
      <c r="D262" s="230" t="s">
        <v>133</v>
      </c>
      <c r="E262" s="39"/>
      <c r="F262" s="235" t="s">
        <v>342</v>
      </c>
      <c r="G262" s="39"/>
      <c r="H262" s="39"/>
      <c r="I262" s="232"/>
      <c r="J262" s="39"/>
      <c r="K262" s="39"/>
      <c r="L262" s="43"/>
      <c r="M262" s="233"/>
      <c r="N262" s="234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133</v>
      </c>
      <c r="AU262" s="16" t="s">
        <v>88</v>
      </c>
    </row>
    <row r="263" s="2" customFormat="1" ht="24.15" customHeight="1">
      <c r="A263" s="37"/>
      <c r="B263" s="38"/>
      <c r="C263" s="217" t="s">
        <v>343</v>
      </c>
      <c r="D263" s="217" t="s">
        <v>126</v>
      </c>
      <c r="E263" s="218" t="s">
        <v>344</v>
      </c>
      <c r="F263" s="219" t="s">
        <v>345</v>
      </c>
      <c r="G263" s="220" t="s">
        <v>129</v>
      </c>
      <c r="H263" s="221">
        <v>2</v>
      </c>
      <c r="I263" s="222"/>
      <c r="J263" s="223">
        <f>ROUND(I263*H263,2)</f>
        <v>0</v>
      </c>
      <c r="K263" s="219" t="s">
        <v>165</v>
      </c>
      <c r="L263" s="43"/>
      <c r="M263" s="224" t="s">
        <v>1</v>
      </c>
      <c r="N263" s="225" t="s">
        <v>43</v>
      </c>
      <c r="O263" s="90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148</v>
      </c>
      <c r="AT263" s="228" t="s">
        <v>126</v>
      </c>
      <c r="AU263" s="228" t="s">
        <v>88</v>
      </c>
      <c r="AY263" s="16" t="s">
        <v>123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86</v>
      </c>
      <c r="BK263" s="229">
        <f>ROUND(I263*H263,2)</f>
        <v>0</v>
      </c>
      <c r="BL263" s="16" t="s">
        <v>148</v>
      </c>
      <c r="BM263" s="228" t="s">
        <v>346</v>
      </c>
    </row>
    <row r="264" s="2" customFormat="1">
      <c r="A264" s="37"/>
      <c r="B264" s="38"/>
      <c r="C264" s="39"/>
      <c r="D264" s="230" t="s">
        <v>132</v>
      </c>
      <c r="E264" s="39"/>
      <c r="F264" s="231" t="s">
        <v>345</v>
      </c>
      <c r="G264" s="39"/>
      <c r="H264" s="39"/>
      <c r="I264" s="232"/>
      <c r="J264" s="39"/>
      <c r="K264" s="39"/>
      <c r="L264" s="43"/>
      <c r="M264" s="233"/>
      <c r="N264" s="234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132</v>
      </c>
      <c r="AU264" s="16" t="s">
        <v>88</v>
      </c>
    </row>
    <row r="265" s="2" customFormat="1">
      <c r="A265" s="37"/>
      <c r="B265" s="38"/>
      <c r="C265" s="39"/>
      <c r="D265" s="230" t="s">
        <v>133</v>
      </c>
      <c r="E265" s="39"/>
      <c r="F265" s="235" t="s">
        <v>347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133</v>
      </c>
      <c r="AU265" s="16" t="s">
        <v>88</v>
      </c>
    </row>
    <row r="266" s="13" customFormat="1">
      <c r="A266" s="13"/>
      <c r="B266" s="236"/>
      <c r="C266" s="237"/>
      <c r="D266" s="230" t="s">
        <v>140</v>
      </c>
      <c r="E266" s="237"/>
      <c r="F266" s="239" t="s">
        <v>348</v>
      </c>
      <c r="G266" s="237"/>
      <c r="H266" s="240">
        <v>2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140</v>
      </c>
      <c r="AU266" s="246" t="s">
        <v>88</v>
      </c>
      <c r="AV266" s="13" t="s">
        <v>88</v>
      </c>
      <c r="AW266" s="13" t="s">
        <v>4</v>
      </c>
      <c r="AX266" s="13" t="s">
        <v>86</v>
      </c>
      <c r="AY266" s="246" t="s">
        <v>123</v>
      </c>
    </row>
    <row r="267" s="2" customFormat="1" ht="16.5" customHeight="1">
      <c r="A267" s="37"/>
      <c r="B267" s="38"/>
      <c r="C267" s="217" t="s">
        <v>349</v>
      </c>
      <c r="D267" s="217" t="s">
        <v>126</v>
      </c>
      <c r="E267" s="218" t="s">
        <v>169</v>
      </c>
      <c r="F267" s="219" t="s">
        <v>170</v>
      </c>
      <c r="G267" s="220" t="s">
        <v>129</v>
      </c>
      <c r="H267" s="221">
        <v>4</v>
      </c>
      <c r="I267" s="222"/>
      <c r="J267" s="223">
        <f>ROUND(I267*H267,2)</f>
        <v>0</v>
      </c>
      <c r="K267" s="219" t="s">
        <v>165</v>
      </c>
      <c r="L267" s="43"/>
      <c r="M267" s="224" t="s">
        <v>1</v>
      </c>
      <c r="N267" s="225" t="s">
        <v>43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86</v>
      </c>
      <c r="AT267" s="228" t="s">
        <v>126</v>
      </c>
      <c r="AU267" s="228" t="s">
        <v>88</v>
      </c>
      <c r="AY267" s="16" t="s">
        <v>123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86</v>
      </c>
      <c r="BK267" s="229">
        <f>ROUND(I267*H267,2)</f>
        <v>0</v>
      </c>
      <c r="BL267" s="16" t="s">
        <v>86</v>
      </c>
      <c r="BM267" s="228" t="s">
        <v>350</v>
      </c>
    </row>
    <row r="268" s="2" customFormat="1">
      <c r="A268" s="37"/>
      <c r="B268" s="38"/>
      <c r="C268" s="39"/>
      <c r="D268" s="230" t="s">
        <v>132</v>
      </c>
      <c r="E268" s="39"/>
      <c r="F268" s="231" t="s">
        <v>172</v>
      </c>
      <c r="G268" s="39"/>
      <c r="H268" s="39"/>
      <c r="I268" s="232"/>
      <c r="J268" s="39"/>
      <c r="K268" s="39"/>
      <c r="L268" s="43"/>
      <c r="M268" s="233"/>
      <c r="N268" s="234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132</v>
      </c>
      <c r="AU268" s="16" t="s">
        <v>88</v>
      </c>
    </row>
    <row r="269" s="2" customFormat="1">
      <c r="A269" s="37"/>
      <c r="B269" s="38"/>
      <c r="C269" s="39"/>
      <c r="D269" s="230" t="s">
        <v>133</v>
      </c>
      <c r="E269" s="39"/>
      <c r="F269" s="235" t="s">
        <v>351</v>
      </c>
      <c r="G269" s="39"/>
      <c r="H269" s="39"/>
      <c r="I269" s="232"/>
      <c r="J269" s="39"/>
      <c r="K269" s="39"/>
      <c r="L269" s="43"/>
      <c r="M269" s="233"/>
      <c r="N269" s="234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133</v>
      </c>
      <c r="AU269" s="16" t="s">
        <v>88</v>
      </c>
    </row>
    <row r="270" s="13" customFormat="1">
      <c r="A270" s="13"/>
      <c r="B270" s="236"/>
      <c r="C270" s="237"/>
      <c r="D270" s="230" t="s">
        <v>140</v>
      </c>
      <c r="E270" s="238" t="s">
        <v>1</v>
      </c>
      <c r="F270" s="239" t="s">
        <v>352</v>
      </c>
      <c r="G270" s="237"/>
      <c r="H270" s="240">
        <v>2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140</v>
      </c>
      <c r="AU270" s="246" t="s">
        <v>88</v>
      </c>
      <c r="AV270" s="13" t="s">
        <v>88</v>
      </c>
      <c r="AW270" s="13" t="s">
        <v>34</v>
      </c>
      <c r="AX270" s="13" t="s">
        <v>78</v>
      </c>
      <c r="AY270" s="246" t="s">
        <v>123</v>
      </c>
    </row>
    <row r="271" s="13" customFormat="1">
      <c r="A271" s="13"/>
      <c r="B271" s="236"/>
      <c r="C271" s="237"/>
      <c r="D271" s="230" t="s">
        <v>140</v>
      </c>
      <c r="E271" s="238" t="s">
        <v>1</v>
      </c>
      <c r="F271" s="239" t="s">
        <v>353</v>
      </c>
      <c r="G271" s="237"/>
      <c r="H271" s="240">
        <v>2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140</v>
      </c>
      <c r="AU271" s="246" t="s">
        <v>88</v>
      </c>
      <c r="AV271" s="13" t="s">
        <v>88</v>
      </c>
      <c r="AW271" s="13" t="s">
        <v>34</v>
      </c>
      <c r="AX271" s="13" t="s">
        <v>78</v>
      </c>
      <c r="AY271" s="246" t="s">
        <v>123</v>
      </c>
    </row>
    <row r="272" s="14" customFormat="1">
      <c r="A272" s="14"/>
      <c r="B272" s="247"/>
      <c r="C272" s="248"/>
      <c r="D272" s="230" t="s">
        <v>140</v>
      </c>
      <c r="E272" s="249" t="s">
        <v>1</v>
      </c>
      <c r="F272" s="250" t="s">
        <v>143</v>
      </c>
      <c r="G272" s="248"/>
      <c r="H272" s="251">
        <v>4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140</v>
      </c>
      <c r="AU272" s="257" t="s">
        <v>88</v>
      </c>
      <c r="AV272" s="14" t="s">
        <v>144</v>
      </c>
      <c r="AW272" s="14" t="s">
        <v>34</v>
      </c>
      <c r="AX272" s="14" t="s">
        <v>86</v>
      </c>
      <c r="AY272" s="257" t="s">
        <v>123</v>
      </c>
    </row>
    <row r="273" s="2" customFormat="1" ht="16.5" customHeight="1">
      <c r="A273" s="37"/>
      <c r="B273" s="38"/>
      <c r="C273" s="217" t="s">
        <v>354</v>
      </c>
      <c r="D273" s="217" t="s">
        <v>126</v>
      </c>
      <c r="E273" s="218" t="s">
        <v>175</v>
      </c>
      <c r="F273" s="219" t="s">
        <v>176</v>
      </c>
      <c r="G273" s="220" t="s">
        <v>129</v>
      </c>
      <c r="H273" s="221">
        <v>2</v>
      </c>
      <c r="I273" s="222"/>
      <c r="J273" s="223">
        <f>ROUND(I273*H273,2)</f>
        <v>0</v>
      </c>
      <c r="K273" s="219" t="s">
        <v>165</v>
      </c>
      <c r="L273" s="43"/>
      <c r="M273" s="224" t="s">
        <v>1</v>
      </c>
      <c r="N273" s="225" t="s">
        <v>43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86</v>
      </c>
      <c r="AT273" s="228" t="s">
        <v>126</v>
      </c>
      <c r="AU273" s="228" t="s">
        <v>88</v>
      </c>
      <c r="AY273" s="16" t="s">
        <v>123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86</v>
      </c>
      <c r="BK273" s="229">
        <f>ROUND(I273*H273,2)</f>
        <v>0</v>
      </c>
      <c r="BL273" s="16" t="s">
        <v>86</v>
      </c>
      <c r="BM273" s="228" t="s">
        <v>355</v>
      </c>
    </row>
    <row r="274" s="2" customFormat="1">
      <c r="A274" s="37"/>
      <c r="B274" s="38"/>
      <c r="C274" s="39"/>
      <c r="D274" s="230" t="s">
        <v>132</v>
      </c>
      <c r="E274" s="39"/>
      <c r="F274" s="231" t="s">
        <v>172</v>
      </c>
      <c r="G274" s="39"/>
      <c r="H274" s="39"/>
      <c r="I274" s="232"/>
      <c r="J274" s="39"/>
      <c r="K274" s="39"/>
      <c r="L274" s="43"/>
      <c r="M274" s="233"/>
      <c r="N274" s="234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132</v>
      </c>
      <c r="AU274" s="16" t="s">
        <v>88</v>
      </c>
    </row>
    <row r="275" s="2" customFormat="1">
      <c r="A275" s="37"/>
      <c r="B275" s="38"/>
      <c r="C275" s="39"/>
      <c r="D275" s="230" t="s">
        <v>133</v>
      </c>
      <c r="E275" s="39"/>
      <c r="F275" s="235" t="s">
        <v>356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133</v>
      </c>
      <c r="AU275" s="16" t="s">
        <v>88</v>
      </c>
    </row>
    <row r="276" s="13" customFormat="1">
      <c r="A276" s="13"/>
      <c r="B276" s="236"/>
      <c r="C276" s="237"/>
      <c r="D276" s="230" t="s">
        <v>140</v>
      </c>
      <c r="E276" s="238" t="s">
        <v>1</v>
      </c>
      <c r="F276" s="239" t="s">
        <v>357</v>
      </c>
      <c r="G276" s="237"/>
      <c r="H276" s="240">
        <v>1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140</v>
      </c>
      <c r="AU276" s="246" t="s">
        <v>88</v>
      </c>
      <c r="AV276" s="13" t="s">
        <v>88</v>
      </c>
      <c r="AW276" s="13" t="s">
        <v>34</v>
      </c>
      <c r="AX276" s="13" t="s">
        <v>78</v>
      </c>
      <c r="AY276" s="246" t="s">
        <v>123</v>
      </c>
    </row>
    <row r="277" s="13" customFormat="1">
      <c r="A277" s="13"/>
      <c r="B277" s="236"/>
      <c r="C277" s="237"/>
      <c r="D277" s="230" t="s">
        <v>140</v>
      </c>
      <c r="E277" s="238" t="s">
        <v>1</v>
      </c>
      <c r="F277" s="239" t="s">
        <v>358</v>
      </c>
      <c r="G277" s="237"/>
      <c r="H277" s="240">
        <v>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140</v>
      </c>
      <c r="AU277" s="246" t="s">
        <v>88</v>
      </c>
      <c r="AV277" s="13" t="s">
        <v>88</v>
      </c>
      <c r="AW277" s="13" t="s">
        <v>34</v>
      </c>
      <c r="AX277" s="13" t="s">
        <v>78</v>
      </c>
      <c r="AY277" s="246" t="s">
        <v>123</v>
      </c>
    </row>
    <row r="278" s="14" customFormat="1">
      <c r="A278" s="14"/>
      <c r="B278" s="247"/>
      <c r="C278" s="248"/>
      <c r="D278" s="230" t="s">
        <v>140</v>
      </c>
      <c r="E278" s="249" t="s">
        <v>1</v>
      </c>
      <c r="F278" s="250" t="s">
        <v>143</v>
      </c>
      <c r="G278" s="248"/>
      <c r="H278" s="251">
        <v>2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140</v>
      </c>
      <c r="AU278" s="257" t="s">
        <v>88</v>
      </c>
      <c r="AV278" s="14" t="s">
        <v>144</v>
      </c>
      <c r="AW278" s="14" t="s">
        <v>34</v>
      </c>
      <c r="AX278" s="14" t="s">
        <v>86</v>
      </c>
      <c r="AY278" s="257" t="s">
        <v>123</v>
      </c>
    </row>
    <row r="279" s="14" customFormat="1">
      <c r="A279" s="14"/>
      <c r="B279" s="247"/>
      <c r="C279" s="248"/>
      <c r="D279" s="230" t="s">
        <v>140</v>
      </c>
      <c r="E279" s="249" t="s">
        <v>1</v>
      </c>
      <c r="F279" s="250" t="s">
        <v>143</v>
      </c>
      <c r="G279" s="248"/>
      <c r="H279" s="251">
        <v>0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140</v>
      </c>
      <c r="AU279" s="257" t="s">
        <v>88</v>
      </c>
      <c r="AV279" s="14" t="s">
        <v>144</v>
      </c>
      <c r="AW279" s="14" t="s">
        <v>34</v>
      </c>
      <c r="AX279" s="14" t="s">
        <v>78</v>
      </c>
      <c r="AY279" s="257" t="s">
        <v>123</v>
      </c>
    </row>
    <row r="280" s="2" customFormat="1" ht="16.5" customHeight="1">
      <c r="A280" s="37"/>
      <c r="B280" s="38"/>
      <c r="C280" s="217" t="s">
        <v>359</v>
      </c>
      <c r="D280" s="217" t="s">
        <v>126</v>
      </c>
      <c r="E280" s="218" t="s">
        <v>360</v>
      </c>
      <c r="F280" s="219" t="s">
        <v>361</v>
      </c>
      <c r="G280" s="220" t="s">
        <v>129</v>
      </c>
      <c r="H280" s="221">
        <v>2</v>
      </c>
      <c r="I280" s="222"/>
      <c r="J280" s="223">
        <f>ROUND(I280*H280,2)</f>
        <v>0</v>
      </c>
      <c r="K280" s="219" t="s">
        <v>130</v>
      </c>
      <c r="L280" s="43"/>
      <c r="M280" s="224" t="s">
        <v>1</v>
      </c>
      <c r="N280" s="225" t="s">
        <v>43</v>
      </c>
      <c r="O280" s="90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8" t="s">
        <v>148</v>
      </c>
      <c r="AT280" s="228" t="s">
        <v>126</v>
      </c>
      <c r="AU280" s="228" t="s">
        <v>88</v>
      </c>
      <c r="AY280" s="16" t="s">
        <v>123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6" t="s">
        <v>86</v>
      </c>
      <c r="BK280" s="229">
        <f>ROUND(I280*H280,2)</f>
        <v>0</v>
      </c>
      <c r="BL280" s="16" t="s">
        <v>148</v>
      </c>
      <c r="BM280" s="228" t="s">
        <v>362</v>
      </c>
    </row>
    <row r="281" s="2" customFormat="1">
      <c r="A281" s="37"/>
      <c r="B281" s="38"/>
      <c r="C281" s="39"/>
      <c r="D281" s="230" t="s">
        <v>132</v>
      </c>
      <c r="E281" s="39"/>
      <c r="F281" s="231" t="s">
        <v>361</v>
      </c>
      <c r="G281" s="39"/>
      <c r="H281" s="39"/>
      <c r="I281" s="232"/>
      <c r="J281" s="39"/>
      <c r="K281" s="39"/>
      <c r="L281" s="43"/>
      <c r="M281" s="233"/>
      <c r="N281" s="234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132</v>
      </c>
      <c r="AU281" s="16" t="s">
        <v>88</v>
      </c>
    </row>
    <row r="282" s="2" customFormat="1">
      <c r="A282" s="37"/>
      <c r="B282" s="38"/>
      <c r="C282" s="39"/>
      <c r="D282" s="230" t="s">
        <v>133</v>
      </c>
      <c r="E282" s="39"/>
      <c r="F282" s="235" t="s">
        <v>328</v>
      </c>
      <c r="G282" s="39"/>
      <c r="H282" s="39"/>
      <c r="I282" s="232"/>
      <c r="J282" s="39"/>
      <c r="K282" s="39"/>
      <c r="L282" s="43"/>
      <c r="M282" s="233"/>
      <c r="N282" s="234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133</v>
      </c>
      <c r="AU282" s="16" t="s">
        <v>88</v>
      </c>
    </row>
    <row r="283" s="2" customFormat="1" ht="33" customHeight="1">
      <c r="A283" s="37"/>
      <c r="B283" s="38"/>
      <c r="C283" s="217" t="s">
        <v>363</v>
      </c>
      <c r="D283" s="217" t="s">
        <v>126</v>
      </c>
      <c r="E283" s="218" t="s">
        <v>364</v>
      </c>
      <c r="F283" s="219" t="s">
        <v>365</v>
      </c>
      <c r="G283" s="220" t="s">
        <v>129</v>
      </c>
      <c r="H283" s="221">
        <v>6</v>
      </c>
      <c r="I283" s="222"/>
      <c r="J283" s="223">
        <f>ROUND(I283*H283,2)</f>
        <v>0</v>
      </c>
      <c r="K283" s="219" t="s">
        <v>130</v>
      </c>
      <c r="L283" s="43"/>
      <c r="M283" s="224" t="s">
        <v>1</v>
      </c>
      <c r="N283" s="225" t="s">
        <v>43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148</v>
      </c>
      <c r="AT283" s="228" t="s">
        <v>126</v>
      </c>
      <c r="AU283" s="228" t="s">
        <v>88</v>
      </c>
      <c r="AY283" s="16" t="s">
        <v>123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86</v>
      </c>
      <c r="BK283" s="229">
        <f>ROUND(I283*H283,2)</f>
        <v>0</v>
      </c>
      <c r="BL283" s="16" t="s">
        <v>148</v>
      </c>
      <c r="BM283" s="228" t="s">
        <v>366</v>
      </c>
    </row>
    <row r="284" s="2" customFormat="1">
      <c r="A284" s="37"/>
      <c r="B284" s="38"/>
      <c r="C284" s="39"/>
      <c r="D284" s="230" t="s">
        <v>132</v>
      </c>
      <c r="E284" s="39"/>
      <c r="F284" s="231" t="s">
        <v>365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132</v>
      </c>
      <c r="AU284" s="16" t="s">
        <v>88</v>
      </c>
    </row>
    <row r="285" s="2" customFormat="1">
      <c r="A285" s="37"/>
      <c r="B285" s="38"/>
      <c r="C285" s="39"/>
      <c r="D285" s="230" t="s">
        <v>133</v>
      </c>
      <c r="E285" s="39"/>
      <c r="F285" s="235" t="s">
        <v>323</v>
      </c>
      <c r="G285" s="39"/>
      <c r="H285" s="39"/>
      <c r="I285" s="232"/>
      <c r="J285" s="39"/>
      <c r="K285" s="39"/>
      <c r="L285" s="43"/>
      <c r="M285" s="233"/>
      <c r="N285" s="234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133</v>
      </c>
      <c r="AU285" s="16" t="s">
        <v>88</v>
      </c>
    </row>
    <row r="286" s="2" customFormat="1" ht="24.15" customHeight="1">
      <c r="A286" s="37"/>
      <c r="B286" s="38"/>
      <c r="C286" s="217" t="s">
        <v>367</v>
      </c>
      <c r="D286" s="217" t="s">
        <v>126</v>
      </c>
      <c r="E286" s="218" t="s">
        <v>368</v>
      </c>
      <c r="F286" s="219" t="s">
        <v>369</v>
      </c>
      <c r="G286" s="220" t="s">
        <v>129</v>
      </c>
      <c r="H286" s="221">
        <v>2</v>
      </c>
      <c r="I286" s="222"/>
      <c r="J286" s="223">
        <f>ROUND(I286*H286,2)</f>
        <v>0</v>
      </c>
      <c r="K286" s="219" t="s">
        <v>130</v>
      </c>
      <c r="L286" s="43"/>
      <c r="M286" s="224" t="s">
        <v>1</v>
      </c>
      <c r="N286" s="225" t="s">
        <v>43</v>
      </c>
      <c r="O286" s="90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8" t="s">
        <v>148</v>
      </c>
      <c r="AT286" s="228" t="s">
        <v>126</v>
      </c>
      <c r="AU286" s="228" t="s">
        <v>88</v>
      </c>
      <c r="AY286" s="16" t="s">
        <v>123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6" t="s">
        <v>86</v>
      </c>
      <c r="BK286" s="229">
        <f>ROUND(I286*H286,2)</f>
        <v>0</v>
      </c>
      <c r="BL286" s="16" t="s">
        <v>148</v>
      </c>
      <c r="BM286" s="228" t="s">
        <v>370</v>
      </c>
    </row>
    <row r="287" s="2" customFormat="1">
      <c r="A287" s="37"/>
      <c r="B287" s="38"/>
      <c r="C287" s="39"/>
      <c r="D287" s="230" t="s">
        <v>132</v>
      </c>
      <c r="E287" s="39"/>
      <c r="F287" s="231" t="s">
        <v>369</v>
      </c>
      <c r="G287" s="39"/>
      <c r="H287" s="39"/>
      <c r="I287" s="232"/>
      <c r="J287" s="39"/>
      <c r="K287" s="39"/>
      <c r="L287" s="43"/>
      <c r="M287" s="233"/>
      <c r="N287" s="234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132</v>
      </c>
      <c r="AU287" s="16" t="s">
        <v>88</v>
      </c>
    </row>
    <row r="288" s="2" customFormat="1">
      <c r="A288" s="37"/>
      <c r="B288" s="38"/>
      <c r="C288" s="39"/>
      <c r="D288" s="230" t="s">
        <v>133</v>
      </c>
      <c r="E288" s="39"/>
      <c r="F288" s="235" t="s">
        <v>371</v>
      </c>
      <c r="G288" s="39"/>
      <c r="H288" s="39"/>
      <c r="I288" s="232"/>
      <c r="J288" s="39"/>
      <c r="K288" s="39"/>
      <c r="L288" s="43"/>
      <c r="M288" s="233"/>
      <c r="N288" s="234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133</v>
      </c>
      <c r="AU288" s="16" t="s">
        <v>88</v>
      </c>
    </row>
    <row r="289" s="2" customFormat="1" ht="16.5" customHeight="1">
      <c r="A289" s="37"/>
      <c r="B289" s="38"/>
      <c r="C289" s="217" t="s">
        <v>372</v>
      </c>
      <c r="D289" s="217" t="s">
        <v>126</v>
      </c>
      <c r="E289" s="218" t="s">
        <v>373</v>
      </c>
      <c r="F289" s="219" t="s">
        <v>374</v>
      </c>
      <c r="G289" s="220" t="s">
        <v>129</v>
      </c>
      <c r="H289" s="221">
        <v>6</v>
      </c>
      <c r="I289" s="222"/>
      <c r="J289" s="223">
        <f>ROUND(I289*H289,2)</f>
        <v>0</v>
      </c>
      <c r="K289" s="219" t="s">
        <v>130</v>
      </c>
      <c r="L289" s="43"/>
      <c r="M289" s="224" t="s">
        <v>1</v>
      </c>
      <c r="N289" s="225" t="s">
        <v>43</v>
      </c>
      <c r="O289" s="90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8" t="s">
        <v>148</v>
      </c>
      <c r="AT289" s="228" t="s">
        <v>126</v>
      </c>
      <c r="AU289" s="228" t="s">
        <v>88</v>
      </c>
      <c r="AY289" s="16" t="s">
        <v>123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6" t="s">
        <v>86</v>
      </c>
      <c r="BK289" s="229">
        <f>ROUND(I289*H289,2)</f>
        <v>0</v>
      </c>
      <c r="BL289" s="16" t="s">
        <v>148</v>
      </c>
      <c r="BM289" s="228" t="s">
        <v>375</v>
      </c>
    </row>
    <row r="290" s="2" customFormat="1">
      <c r="A290" s="37"/>
      <c r="B290" s="38"/>
      <c r="C290" s="39"/>
      <c r="D290" s="230" t="s">
        <v>132</v>
      </c>
      <c r="E290" s="39"/>
      <c r="F290" s="231" t="s">
        <v>374</v>
      </c>
      <c r="G290" s="39"/>
      <c r="H290" s="39"/>
      <c r="I290" s="232"/>
      <c r="J290" s="39"/>
      <c r="K290" s="39"/>
      <c r="L290" s="43"/>
      <c r="M290" s="233"/>
      <c r="N290" s="234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132</v>
      </c>
      <c r="AU290" s="16" t="s">
        <v>88</v>
      </c>
    </row>
    <row r="291" s="2" customFormat="1">
      <c r="A291" s="37"/>
      <c r="B291" s="38"/>
      <c r="C291" s="39"/>
      <c r="D291" s="230" t="s">
        <v>133</v>
      </c>
      <c r="E291" s="39"/>
      <c r="F291" s="235" t="s">
        <v>376</v>
      </c>
      <c r="G291" s="39"/>
      <c r="H291" s="39"/>
      <c r="I291" s="232"/>
      <c r="J291" s="39"/>
      <c r="K291" s="39"/>
      <c r="L291" s="43"/>
      <c r="M291" s="233"/>
      <c r="N291" s="234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133</v>
      </c>
      <c r="AU291" s="16" t="s">
        <v>88</v>
      </c>
    </row>
    <row r="292" s="2" customFormat="1" ht="16.5" customHeight="1">
      <c r="A292" s="37"/>
      <c r="B292" s="38"/>
      <c r="C292" s="217" t="s">
        <v>377</v>
      </c>
      <c r="D292" s="217" t="s">
        <v>126</v>
      </c>
      <c r="E292" s="218" t="s">
        <v>378</v>
      </c>
      <c r="F292" s="219" t="s">
        <v>379</v>
      </c>
      <c r="G292" s="220" t="s">
        <v>129</v>
      </c>
      <c r="H292" s="221">
        <v>12</v>
      </c>
      <c r="I292" s="222"/>
      <c r="J292" s="223">
        <f>ROUND(I292*H292,2)</f>
        <v>0</v>
      </c>
      <c r="K292" s="219" t="s">
        <v>130</v>
      </c>
      <c r="L292" s="43"/>
      <c r="M292" s="224" t="s">
        <v>1</v>
      </c>
      <c r="N292" s="225" t="s">
        <v>43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148</v>
      </c>
      <c r="AT292" s="228" t="s">
        <v>126</v>
      </c>
      <c r="AU292" s="228" t="s">
        <v>88</v>
      </c>
      <c r="AY292" s="16" t="s">
        <v>123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86</v>
      </c>
      <c r="BK292" s="229">
        <f>ROUND(I292*H292,2)</f>
        <v>0</v>
      </c>
      <c r="BL292" s="16" t="s">
        <v>148</v>
      </c>
      <c r="BM292" s="228" t="s">
        <v>380</v>
      </c>
    </row>
    <row r="293" s="2" customFormat="1">
      <c r="A293" s="37"/>
      <c r="B293" s="38"/>
      <c r="C293" s="39"/>
      <c r="D293" s="230" t="s">
        <v>132</v>
      </c>
      <c r="E293" s="39"/>
      <c r="F293" s="231" t="s">
        <v>379</v>
      </c>
      <c r="G293" s="39"/>
      <c r="H293" s="39"/>
      <c r="I293" s="232"/>
      <c r="J293" s="39"/>
      <c r="K293" s="39"/>
      <c r="L293" s="43"/>
      <c r="M293" s="233"/>
      <c r="N293" s="234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132</v>
      </c>
      <c r="AU293" s="16" t="s">
        <v>88</v>
      </c>
    </row>
    <row r="294" s="2" customFormat="1" ht="49.05" customHeight="1">
      <c r="A294" s="37"/>
      <c r="B294" s="38"/>
      <c r="C294" s="217" t="s">
        <v>381</v>
      </c>
      <c r="D294" s="217" t="s">
        <v>126</v>
      </c>
      <c r="E294" s="218" t="s">
        <v>382</v>
      </c>
      <c r="F294" s="219" t="s">
        <v>383</v>
      </c>
      <c r="G294" s="220" t="s">
        <v>152</v>
      </c>
      <c r="H294" s="221">
        <v>10</v>
      </c>
      <c r="I294" s="222"/>
      <c r="J294" s="223">
        <f>ROUND(I294*H294,2)</f>
        <v>0</v>
      </c>
      <c r="K294" s="219" t="s">
        <v>130</v>
      </c>
      <c r="L294" s="43"/>
      <c r="M294" s="224" t="s">
        <v>1</v>
      </c>
      <c r="N294" s="225" t="s">
        <v>43</v>
      </c>
      <c r="O294" s="90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8" t="s">
        <v>148</v>
      </c>
      <c r="AT294" s="228" t="s">
        <v>126</v>
      </c>
      <c r="AU294" s="228" t="s">
        <v>88</v>
      </c>
      <c r="AY294" s="16" t="s">
        <v>123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6" t="s">
        <v>86</v>
      </c>
      <c r="BK294" s="229">
        <f>ROUND(I294*H294,2)</f>
        <v>0</v>
      </c>
      <c r="BL294" s="16" t="s">
        <v>148</v>
      </c>
      <c r="BM294" s="228" t="s">
        <v>384</v>
      </c>
    </row>
    <row r="295" s="2" customFormat="1">
      <c r="A295" s="37"/>
      <c r="B295" s="38"/>
      <c r="C295" s="39"/>
      <c r="D295" s="230" t="s">
        <v>132</v>
      </c>
      <c r="E295" s="39"/>
      <c r="F295" s="231" t="s">
        <v>383</v>
      </c>
      <c r="G295" s="39"/>
      <c r="H295" s="39"/>
      <c r="I295" s="232"/>
      <c r="J295" s="39"/>
      <c r="K295" s="39"/>
      <c r="L295" s="43"/>
      <c r="M295" s="233"/>
      <c r="N295" s="234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132</v>
      </c>
      <c r="AU295" s="16" t="s">
        <v>88</v>
      </c>
    </row>
    <row r="296" s="2" customFormat="1" ht="24.15" customHeight="1">
      <c r="A296" s="37"/>
      <c r="B296" s="38"/>
      <c r="C296" s="217" t="s">
        <v>385</v>
      </c>
      <c r="D296" s="217" t="s">
        <v>126</v>
      </c>
      <c r="E296" s="218" t="s">
        <v>386</v>
      </c>
      <c r="F296" s="219" t="s">
        <v>387</v>
      </c>
      <c r="G296" s="220" t="s">
        <v>200</v>
      </c>
      <c r="H296" s="221">
        <v>3</v>
      </c>
      <c r="I296" s="222"/>
      <c r="J296" s="223">
        <f>ROUND(I296*H296,2)</f>
        <v>0</v>
      </c>
      <c r="K296" s="219" t="s">
        <v>130</v>
      </c>
      <c r="L296" s="43"/>
      <c r="M296" s="224" t="s">
        <v>1</v>
      </c>
      <c r="N296" s="225" t="s">
        <v>43</v>
      </c>
      <c r="O296" s="90"/>
      <c r="P296" s="226">
        <f>O296*H296</f>
        <v>0</v>
      </c>
      <c r="Q296" s="226">
        <v>0</v>
      </c>
      <c r="R296" s="226">
        <f>Q296*H296</f>
        <v>0</v>
      </c>
      <c r="S296" s="226">
        <v>0</v>
      </c>
      <c r="T296" s="22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8" t="s">
        <v>148</v>
      </c>
      <c r="AT296" s="228" t="s">
        <v>126</v>
      </c>
      <c r="AU296" s="228" t="s">
        <v>88</v>
      </c>
      <c r="AY296" s="16" t="s">
        <v>123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6" t="s">
        <v>86</v>
      </c>
      <c r="BK296" s="229">
        <f>ROUND(I296*H296,2)</f>
        <v>0</v>
      </c>
      <c r="BL296" s="16" t="s">
        <v>148</v>
      </c>
      <c r="BM296" s="228" t="s">
        <v>388</v>
      </c>
    </row>
    <row r="297" s="2" customFormat="1">
      <c r="A297" s="37"/>
      <c r="B297" s="38"/>
      <c r="C297" s="39"/>
      <c r="D297" s="230" t="s">
        <v>132</v>
      </c>
      <c r="E297" s="39"/>
      <c r="F297" s="231" t="s">
        <v>387</v>
      </c>
      <c r="G297" s="39"/>
      <c r="H297" s="39"/>
      <c r="I297" s="232"/>
      <c r="J297" s="39"/>
      <c r="K297" s="39"/>
      <c r="L297" s="43"/>
      <c r="M297" s="233"/>
      <c r="N297" s="234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132</v>
      </c>
      <c r="AU297" s="16" t="s">
        <v>88</v>
      </c>
    </row>
    <row r="298" s="2" customFormat="1" ht="16.5" customHeight="1">
      <c r="A298" s="37"/>
      <c r="B298" s="38"/>
      <c r="C298" s="217" t="s">
        <v>389</v>
      </c>
      <c r="D298" s="217" t="s">
        <v>126</v>
      </c>
      <c r="E298" s="218" t="s">
        <v>390</v>
      </c>
      <c r="F298" s="219" t="s">
        <v>391</v>
      </c>
      <c r="G298" s="220" t="s">
        <v>129</v>
      </c>
      <c r="H298" s="221">
        <v>6</v>
      </c>
      <c r="I298" s="222"/>
      <c r="J298" s="223">
        <f>ROUND(I298*H298,2)</f>
        <v>0</v>
      </c>
      <c r="K298" s="219" t="s">
        <v>130</v>
      </c>
      <c r="L298" s="43"/>
      <c r="M298" s="224" t="s">
        <v>1</v>
      </c>
      <c r="N298" s="225" t="s">
        <v>43</v>
      </c>
      <c r="O298" s="90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8" t="s">
        <v>148</v>
      </c>
      <c r="AT298" s="228" t="s">
        <v>126</v>
      </c>
      <c r="AU298" s="228" t="s">
        <v>88</v>
      </c>
      <c r="AY298" s="16" t="s">
        <v>123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6" t="s">
        <v>86</v>
      </c>
      <c r="BK298" s="229">
        <f>ROUND(I298*H298,2)</f>
        <v>0</v>
      </c>
      <c r="BL298" s="16" t="s">
        <v>148</v>
      </c>
      <c r="BM298" s="228" t="s">
        <v>392</v>
      </c>
    </row>
    <row r="299" s="2" customFormat="1">
      <c r="A299" s="37"/>
      <c r="B299" s="38"/>
      <c r="C299" s="39"/>
      <c r="D299" s="230" t="s">
        <v>132</v>
      </c>
      <c r="E299" s="39"/>
      <c r="F299" s="231" t="s">
        <v>391</v>
      </c>
      <c r="G299" s="39"/>
      <c r="H299" s="39"/>
      <c r="I299" s="232"/>
      <c r="J299" s="39"/>
      <c r="K299" s="39"/>
      <c r="L299" s="43"/>
      <c r="M299" s="233"/>
      <c r="N299" s="234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132</v>
      </c>
      <c r="AU299" s="16" t="s">
        <v>88</v>
      </c>
    </row>
    <row r="300" s="2" customFormat="1">
      <c r="A300" s="37"/>
      <c r="B300" s="38"/>
      <c r="C300" s="39"/>
      <c r="D300" s="230" t="s">
        <v>133</v>
      </c>
      <c r="E300" s="39"/>
      <c r="F300" s="235" t="s">
        <v>393</v>
      </c>
      <c r="G300" s="39"/>
      <c r="H300" s="39"/>
      <c r="I300" s="232"/>
      <c r="J300" s="39"/>
      <c r="K300" s="39"/>
      <c r="L300" s="43"/>
      <c r="M300" s="233"/>
      <c r="N300" s="234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133</v>
      </c>
      <c r="AU300" s="16" t="s">
        <v>88</v>
      </c>
    </row>
    <row r="301" s="2" customFormat="1" ht="24.15" customHeight="1">
      <c r="A301" s="37"/>
      <c r="B301" s="38"/>
      <c r="C301" s="217" t="s">
        <v>394</v>
      </c>
      <c r="D301" s="217" t="s">
        <v>126</v>
      </c>
      <c r="E301" s="218" t="s">
        <v>395</v>
      </c>
      <c r="F301" s="219" t="s">
        <v>396</v>
      </c>
      <c r="G301" s="220" t="s">
        <v>152</v>
      </c>
      <c r="H301" s="221">
        <v>30</v>
      </c>
      <c r="I301" s="222"/>
      <c r="J301" s="223">
        <f>ROUND(I301*H301,2)</f>
        <v>0</v>
      </c>
      <c r="K301" s="219" t="s">
        <v>130</v>
      </c>
      <c r="L301" s="43"/>
      <c r="M301" s="224" t="s">
        <v>1</v>
      </c>
      <c r="N301" s="225" t="s">
        <v>43</v>
      </c>
      <c r="O301" s="90"/>
      <c r="P301" s="226">
        <f>O301*H301</f>
        <v>0</v>
      </c>
      <c r="Q301" s="226">
        <v>0</v>
      </c>
      <c r="R301" s="226">
        <f>Q301*H301</f>
        <v>0</v>
      </c>
      <c r="S301" s="226">
        <v>0</v>
      </c>
      <c r="T301" s="22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8" t="s">
        <v>148</v>
      </c>
      <c r="AT301" s="228" t="s">
        <v>126</v>
      </c>
      <c r="AU301" s="228" t="s">
        <v>88</v>
      </c>
      <c r="AY301" s="16" t="s">
        <v>123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6" t="s">
        <v>86</v>
      </c>
      <c r="BK301" s="229">
        <f>ROUND(I301*H301,2)</f>
        <v>0</v>
      </c>
      <c r="BL301" s="16" t="s">
        <v>148</v>
      </c>
      <c r="BM301" s="228" t="s">
        <v>397</v>
      </c>
    </row>
    <row r="302" s="2" customFormat="1">
      <c r="A302" s="37"/>
      <c r="B302" s="38"/>
      <c r="C302" s="39"/>
      <c r="D302" s="230" t="s">
        <v>132</v>
      </c>
      <c r="E302" s="39"/>
      <c r="F302" s="231" t="s">
        <v>396</v>
      </c>
      <c r="G302" s="39"/>
      <c r="H302" s="39"/>
      <c r="I302" s="232"/>
      <c r="J302" s="39"/>
      <c r="K302" s="39"/>
      <c r="L302" s="43"/>
      <c r="M302" s="233"/>
      <c r="N302" s="234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132</v>
      </c>
      <c r="AU302" s="16" t="s">
        <v>88</v>
      </c>
    </row>
    <row r="303" s="2" customFormat="1">
      <c r="A303" s="37"/>
      <c r="B303" s="38"/>
      <c r="C303" s="39"/>
      <c r="D303" s="230" t="s">
        <v>133</v>
      </c>
      <c r="E303" s="39"/>
      <c r="F303" s="235" t="s">
        <v>398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133</v>
      </c>
      <c r="AU303" s="16" t="s">
        <v>88</v>
      </c>
    </row>
    <row r="304" s="2" customFormat="1" ht="24.15" customHeight="1">
      <c r="A304" s="37"/>
      <c r="B304" s="38"/>
      <c r="C304" s="217" t="s">
        <v>399</v>
      </c>
      <c r="D304" s="217" t="s">
        <v>126</v>
      </c>
      <c r="E304" s="218" t="s">
        <v>400</v>
      </c>
      <c r="F304" s="219" t="s">
        <v>401</v>
      </c>
      <c r="G304" s="220" t="s">
        <v>129</v>
      </c>
      <c r="H304" s="221">
        <v>3</v>
      </c>
      <c r="I304" s="222"/>
      <c r="J304" s="223">
        <f>ROUND(I304*H304,2)</f>
        <v>0</v>
      </c>
      <c r="K304" s="219" t="s">
        <v>130</v>
      </c>
      <c r="L304" s="43"/>
      <c r="M304" s="224" t="s">
        <v>1</v>
      </c>
      <c r="N304" s="225" t="s">
        <v>43</v>
      </c>
      <c r="O304" s="90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148</v>
      </c>
      <c r="AT304" s="228" t="s">
        <v>126</v>
      </c>
      <c r="AU304" s="228" t="s">
        <v>88</v>
      </c>
      <c r="AY304" s="16" t="s">
        <v>123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86</v>
      </c>
      <c r="BK304" s="229">
        <f>ROUND(I304*H304,2)</f>
        <v>0</v>
      </c>
      <c r="BL304" s="16" t="s">
        <v>148</v>
      </c>
      <c r="BM304" s="228" t="s">
        <v>402</v>
      </c>
    </row>
    <row r="305" s="2" customFormat="1">
      <c r="A305" s="37"/>
      <c r="B305" s="38"/>
      <c r="C305" s="39"/>
      <c r="D305" s="230" t="s">
        <v>132</v>
      </c>
      <c r="E305" s="39"/>
      <c r="F305" s="231" t="s">
        <v>401</v>
      </c>
      <c r="G305" s="39"/>
      <c r="H305" s="39"/>
      <c r="I305" s="232"/>
      <c r="J305" s="39"/>
      <c r="K305" s="39"/>
      <c r="L305" s="43"/>
      <c r="M305" s="233"/>
      <c r="N305" s="234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132</v>
      </c>
      <c r="AU305" s="16" t="s">
        <v>88</v>
      </c>
    </row>
    <row r="306" s="2" customFormat="1" ht="37.8" customHeight="1">
      <c r="A306" s="37"/>
      <c r="B306" s="38"/>
      <c r="C306" s="217" t="s">
        <v>403</v>
      </c>
      <c r="D306" s="217" t="s">
        <v>126</v>
      </c>
      <c r="E306" s="218" t="s">
        <v>404</v>
      </c>
      <c r="F306" s="219" t="s">
        <v>405</v>
      </c>
      <c r="G306" s="220" t="s">
        <v>129</v>
      </c>
      <c r="H306" s="221">
        <v>6</v>
      </c>
      <c r="I306" s="222"/>
      <c r="J306" s="223">
        <f>ROUND(I306*H306,2)</f>
        <v>0</v>
      </c>
      <c r="K306" s="219" t="s">
        <v>130</v>
      </c>
      <c r="L306" s="43"/>
      <c r="M306" s="224" t="s">
        <v>1</v>
      </c>
      <c r="N306" s="225" t="s">
        <v>43</v>
      </c>
      <c r="O306" s="90"/>
      <c r="P306" s="226">
        <f>O306*H306</f>
        <v>0</v>
      </c>
      <c r="Q306" s="226">
        <v>0</v>
      </c>
      <c r="R306" s="226">
        <f>Q306*H306</f>
        <v>0</v>
      </c>
      <c r="S306" s="226">
        <v>0</v>
      </c>
      <c r="T306" s="227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8" t="s">
        <v>148</v>
      </c>
      <c r="AT306" s="228" t="s">
        <v>126</v>
      </c>
      <c r="AU306" s="228" t="s">
        <v>88</v>
      </c>
      <c r="AY306" s="16" t="s">
        <v>123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6" t="s">
        <v>86</v>
      </c>
      <c r="BK306" s="229">
        <f>ROUND(I306*H306,2)</f>
        <v>0</v>
      </c>
      <c r="BL306" s="16" t="s">
        <v>148</v>
      </c>
      <c r="BM306" s="228" t="s">
        <v>406</v>
      </c>
    </row>
    <row r="307" s="2" customFormat="1">
      <c r="A307" s="37"/>
      <c r="B307" s="38"/>
      <c r="C307" s="39"/>
      <c r="D307" s="230" t="s">
        <v>132</v>
      </c>
      <c r="E307" s="39"/>
      <c r="F307" s="231" t="s">
        <v>405</v>
      </c>
      <c r="G307" s="39"/>
      <c r="H307" s="39"/>
      <c r="I307" s="232"/>
      <c r="J307" s="39"/>
      <c r="K307" s="39"/>
      <c r="L307" s="43"/>
      <c r="M307" s="233"/>
      <c r="N307" s="234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132</v>
      </c>
      <c r="AU307" s="16" t="s">
        <v>88</v>
      </c>
    </row>
    <row r="308" s="2" customFormat="1">
      <c r="A308" s="37"/>
      <c r="B308" s="38"/>
      <c r="C308" s="39"/>
      <c r="D308" s="230" t="s">
        <v>133</v>
      </c>
      <c r="E308" s="39"/>
      <c r="F308" s="235" t="s">
        <v>407</v>
      </c>
      <c r="G308" s="39"/>
      <c r="H308" s="39"/>
      <c r="I308" s="232"/>
      <c r="J308" s="39"/>
      <c r="K308" s="39"/>
      <c r="L308" s="43"/>
      <c r="M308" s="233"/>
      <c r="N308" s="234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133</v>
      </c>
      <c r="AU308" s="16" t="s">
        <v>88</v>
      </c>
    </row>
    <row r="309" s="2" customFormat="1" ht="16.5" customHeight="1">
      <c r="A309" s="37"/>
      <c r="B309" s="38"/>
      <c r="C309" s="217" t="s">
        <v>408</v>
      </c>
      <c r="D309" s="217" t="s">
        <v>126</v>
      </c>
      <c r="E309" s="218" t="s">
        <v>409</v>
      </c>
      <c r="F309" s="219" t="s">
        <v>410</v>
      </c>
      <c r="G309" s="220" t="s">
        <v>129</v>
      </c>
      <c r="H309" s="221">
        <v>2</v>
      </c>
      <c r="I309" s="222"/>
      <c r="J309" s="223">
        <f>ROUND(I309*H309,2)</f>
        <v>0</v>
      </c>
      <c r="K309" s="219" t="s">
        <v>130</v>
      </c>
      <c r="L309" s="43"/>
      <c r="M309" s="224" t="s">
        <v>1</v>
      </c>
      <c r="N309" s="225" t="s">
        <v>43</v>
      </c>
      <c r="O309" s="90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8" t="s">
        <v>148</v>
      </c>
      <c r="AT309" s="228" t="s">
        <v>126</v>
      </c>
      <c r="AU309" s="228" t="s">
        <v>88</v>
      </c>
      <c r="AY309" s="16" t="s">
        <v>123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6" t="s">
        <v>86</v>
      </c>
      <c r="BK309" s="229">
        <f>ROUND(I309*H309,2)</f>
        <v>0</v>
      </c>
      <c r="BL309" s="16" t="s">
        <v>148</v>
      </c>
      <c r="BM309" s="228" t="s">
        <v>411</v>
      </c>
    </row>
    <row r="310" s="2" customFormat="1">
      <c r="A310" s="37"/>
      <c r="B310" s="38"/>
      <c r="C310" s="39"/>
      <c r="D310" s="230" t="s">
        <v>132</v>
      </c>
      <c r="E310" s="39"/>
      <c r="F310" s="231" t="s">
        <v>410</v>
      </c>
      <c r="G310" s="39"/>
      <c r="H310" s="39"/>
      <c r="I310" s="232"/>
      <c r="J310" s="39"/>
      <c r="K310" s="39"/>
      <c r="L310" s="43"/>
      <c r="M310" s="233"/>
      <c r="N310" s="234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132</v>
      </c>
      <c r="AU310" s="16" t="s">
        <v>88</v>
      </c>
    </row>
    <row r="311" s="2" customFormat="1" ht="24.15" customHeight="1">
      <c r="A311" s="37"/>
      <c r="B311" s="38"/>
      <c r="C311" s="217" t="s">
        <v>412</v>
      </c>
      <c r="D311" s="217" t="s">
        <v>126</v>
      </c>
      <c r="E311" s="218" t="s">
        <v>413</v>
      </c>
      <c r="F311" s="219" t="s">
        <v>414</v>
      </c>
      <c r="G311" s="220" t="s">
        <v>129</v>
      </c>
      <c r="H311" s="221">
        <v>2</v>
      </c>
      <c r="I311" s="222"/>
      <c r="J311" s="223">
        <f>ROUND(I311*H311,2)</f>
        <v>0</v>
      </c>
      <c r="K311" s="219" t="s">
        <v>130</v>
      </c>
      <c r="L311" s="43"/>
      <c r="M311" s="224" t="s">
        <v>1</v>
      </c>
      <c r="N311" s="225" t="s">
        <v>43</v>
      </c>
      <c r="O311" s="90"/>
      <c r="P311" s="226">
        <f>O311*H311</f>
        <v>0</v>
      </c>
      <c r="Q311" s="226">
        <v>0</v>
      </c>
      <c r="R311" s="226">
        <f>Q311*H311</f>
        <v>0</v>
      </c>
      <c r="S311" s="226">
        <v>0</v>
      </c>
      <c r="T311" s="227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8" t="s">
        <v>148</v>
      </c>
      <c r="AT311" s="228" t="s">
        <v>126</v>
      </c>
      <c r="AU311" s="228" t="s">
        <v>88</v>
      </c>
      <c r="AY311" s="16" t="s">
        <v>123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6" t="s">
        <v>86</v>
      </c>
      <c r="BK311" s="229">
        <f>ROUND(I311*H311,2)</f>
        <v>0</v>
      </c>
      <c r="BL311" s="16" t="s">
        <v>148</v>
      </c>
      <c r="BM311" s="228" t="s">
        <v>415</v>
      </c>
    </row>
    <row r="312" s="2" customFormat="1">
      <c r="A312" s="37"/>
      <c r="B312" s="38"/>
      <c r="C312" s="39"/>
      <c r="D312" s="230" t="s">
        <v>132</v>
      </c>
      <c r="E312" s="39"/>
      <c r="F312" s="231" t="s">
        <v>414</v>
      </c>
      <c r="G312" s="39"/>
      <c r="H312" s="39"/>
      <c r="I312" s="232"/>
      <c r="J312" s="39"/>
      <c r="K312" s="39"/>
      <c r="L312" s="43"/>
      <c r="M312" s="233"/>
      <c r="N312" s="234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132</v>
      </c>
      <c r="AU312" s="16" t="s">
        <v>88</v>
      </c>
    </row>
    <row r="313" s="2" customFormat="1" ht="16.5" customHeight="1">
      <c r="A313" s="37"/>
      <c r="B313" s="38"/>
      <c r="C313" s="217" t="s">
        <v>416</v>
      </c>
      <c r="D313" s="217" t="s">
        <v>126</v>
      </c>
      <c r="E313" s="218" t="s">
        <v>208</v>
      </c>
      <c r="F313" s="219" t="s">
        <v>209</v>
      </c>
      <c r="G313" s="220" t="s">
        <v>129</v>
      </c>
      <c r="H313" s="221">
        <v>2</v>
      </c>
      <c r="I313" s="222"/>
      <c r="J313" s="223">
        <f>ROUND(I313*H313,2)</f>
        <v>0</v>
      </c>
      <c r="K313" s="219" t="s">
        <v>130</v>
      </c>
      <c r="L313" s="43"/>
      <c r="M313" s="224" t="s">
        <v>1</v>
      </c>
      <c r="N313" s="225" t="s">
        <v>43</v>
      </c>
      <c r="O313" s="90"/>
      <c r="P313" s="226">
        <f>O313*H313</f>
        <v>0</v>
      </c>
      <c r="Q313" s="226">
        <v>0</v>
      </c>
      <c r="R313" s="226">
        <f>Q313*H313</f>
        <v>0</v>
      </c>
      <c r="S313" s="226">
        <v>0</v>
      </c>
      <c r="T313" s="227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8" t="s">
        <v>148</v>
      </c>
      <c r="AT313" s="228" t="s">
        <v>126</v>
      </c>
      <c r="AU313" s="228" t="s">
        <v>88</v>
      </c>
      <c r="AY313" s="16" t="s">
        <v>123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6" t="s">
        <v>86</v>
      </c>
      <c r="BK313" s="229">
        <f>ROUND(I313*H313,2)</f>
        <v>0</v>
      </c>
      <c r="BL313" s="16" t="s">
        <v>148</v>
      </c>
      <c r="BM313" s="228" t="s">
        <v>417</v>
      </c>
    </row>
    <row r="314" s="2" customFormat="1">
      <c r="A314" s="37"/>
      <c r="B314" s="38"/>
      <c r="C314" s="39"/>
      <c r="D314" s="230" t="s">
        <v>132</v>
      </c>
      <c r="E314" s="39"/>
      <c r="F314" s="231" t="s">
        <v>209</v>
      </c>
      <c r="G314" s="39"/>
      <c r="H314" s="39"/>
      <c r="I314" s="232"/>
      <c r="J314" s="39"/>
      <c r="K314" s="39"/>
      <c r="L314" s="43"/>
      <c r="M314" s="233"/>
      <c r="N314" s="234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132</v>
      </c>
      <c r="AU314" s="16" t="s">
        <v>88</v>
      </c>
    </row>
    <row r="315" s="2" customFormat="1" ht="24.15" customHeight="1">
      <c r="A315" s="37"/>
      <c r="B315" s="38"/>
      <c r="C315" s="217" t="s">
        <v>418</v>
      </c>
      <c r="D315" s="217" t="s">
        <v>126</v>
      </c>
      <c r="E315" s="218" t="s">
        <v>135</v>
      </c>
      <c r="F315" s="219" t="s">
        <v>136</v>
      </c>
      <c r="G315" s="220" t="s">
        <v>137</v>
      </c>
      <c r="H315" s="221">
        <v>100</v>
      </c>
      <c r="I315" s="222"/>
      <c r="J315" s="223">
        <f>ROUND(I315*H315,2)</f>
        <v>0</v>
      </c>
      <c r="K315" s="219" t="s">
        <v>130</v>
      </c>
      <c r="L315" s="43"/>
      <c r="M315" s="224" t="s">
        <v>1</v>
      </c>
      <c r="N315" s="225" t="s">
        <v>43</v>
      </c>
      <c r="O315" s="90"/>
      <c r="P315" s="226">
        <f>O315*H315</f>
        <v>0</v>
      </c>
      <c r="Q315" s="226">
        <v>0</v>
      </c>
      <c r="R315" s="226">
        <f>Q315*H315</f>
        <v>0</v>
      </c>
      <c r="S315" s="226">
        <v>0</v>
      </c>
      <c r="T315" s="22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8" t="s">
        <v>86</v>
      </c>
      <c r="AT315" s="228" t="s">
        <v>126</v>
      </c>
      <c r="AU315" s="228" t="s">
        <v>88</v>
      </c>
      <c r="AY315" s="16" t="s">
        <v>123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6" t="s">
        <v>86</v>
      </c>
      <c r="BK315" s="229">
        <f>ROUND(I315*H315,2)</f>
        <v>0</v>
      </c>
      <c r="BL315" s="16" t="s">
        <v>86</v>
      </c>
      <c r="BM315" s="228" t="s">
        <v>419</v>
      </c>
    </row>
    <row r="316" s="2" customFormat="1">
      <c r="A316" s="37"/>
      <c r="B316" s="38"/>
      <c r="C316" s="39"/>
      <c r="D316" s="230" t="s">
        <v>132</v>
      </c>
      <c r="E316" s="39"/>
      <c r="F316" s="231" t="s">
        <v>136</v>
      </c>
      <c r="G316" s="39"/>
      <c r="H316" s="39"/>
      <c r="I316" s="232"/>
      <c r="J316" s="39"/>
      <c r="K316" s="39"/>
      <c r="L316" s="43"/>
      <c r="M316" s="233"/>
      <c r="N316" s="234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132</v>
      </c>
      <c r="AU316" s="16" t="s">
        <v>88</v>
      </c>
    </row>
    <row r="317" s="2" customFormat="1">
      <c r="A317" s="37"/>
      <c r="B317" s="38"/>
      <c r="C317" s="39"/>
      <c r="D317" s="230" t="s">
        <v>133</v>
      </c>
      <c r="E317" s="39"/>
      <c r="F317" s="235" t="s">
        <v>420</v>
      </c>
      <c r="G317" s="39"/>
      <c r="H317" s="39"/>
      <c r="I317" s="232"/>
      <c r="J317" s="39"/>
      <c r="K317" s="39"/>
      <c r="L317" s="43"/>
      <c r="M317" s="233"/>
      <c r="N317" s="234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133</v>
      </c>
      <c r="AU317" s="16" t="s">
        <v>88</v>
      </c>
    </row>
    <row r="318" s="2" customFormat="1" ht="16.5" customHeight="1">
      <c r="A318" s="37"/>
      <c r="B318" s="38"/>
      <c r="C318" s="217" t="s">
        <v>421</v>
      </c>
      <c r="D318" s="217" t="s">
        <v>126</v>
      </c>
      <c r="E318" s="218" t="s">
        <v>240</v>
      </c>
      <c r="F318" s="219" t="s">
        <v>241</v>
      </c>
      <c r="G318" s="220" t="s">
        <v>242</v>
      </c>
      <c r="H318" s="221">
        <v>2</v>
      </c>
      <c r="I318" s="222"/>
      <c r="J318" s="223">
        <f>ROUND(I318*H318,2)</f>
        <v>0</v>
      </c>
      <c r="K318" s="219" t="s">
        <v>130</v>
      </c>
      <c r="L318" s="43"/>
      <c r="M318" s="224" t="s">
        <v>1</v>
      </c>
      <c r="N318" s="225" t="s">
        <v>43</v>
      </c>
      <c r="O318" s="90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8" t="s">
        <v>144</v>
      </c>
      <c r="AT318" s="228" t="s">
        <v>126</v>
      </c>
      <c r="AU318" s="228" t="s">
        <v>88</v>
      </c>
      <c r="AY318" s="16" t="s">
        <v>123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6" t="s">
        <v>86</v>
      </c>
      <c r="BK318" s="229">
        <f>ROUND(I318*H318,2)</f>
        <v>0</v>
      </c>
      <c r="BL318" s="16" t="s">
        <v>144</v>
      </c>
      <c r="BM318" s="228" t="s">
        <v>422</v>
      </c>
    </row>
    <row r="319" s="2" customFormat="1">
      <c r="A319" s="37"/>
      <c r="B319" s="38"/>
      <c r="C319" s="39"/>
      <c r="D319" s="230" t="s">
        <v>132</v>
      </c>
      <c r="E319" s="39"/>
      <c r="F319" s="231" t="s">
        <v>241</v>
      </c>
      <c r="G319" s="39"/>
      <c r="H319" s="39"/>
      <c r="I319" s="232"/>
      <c r="J319" s="39"/>
      <c r="K319" s="39"/>
      <c r="L319" s="43"/>
      <c r="M319" s="233"/>
      <c r="N319" s="234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132</v>
      </c>
      <c r="AU319" s="16" t="s">
        <v>88</v>
      </c>
    </row>
    <row r="320" s="2" customFormat="1">
      <c r="A320" s="37"/>
      <c r="B320" s="38"/>
      <c r="C320" s="39"/>
      <c r="D320" s="230" t="s">
        <v>133</v>
      </c>
      <c r="E320" s="39"/>
      <c r="F320" s="235" t="s">
        <v>244</v>
      </c>
      <c r="G320" s="39"/>
      <c r="H320" s="39"/>
      <c r="I320" s="232"/>
      <c r="J320" s="39"/>
      <c r="K320" s="39"/>
      <c r="L320" s="43"/>
      <c r="M320" s="233"/>
      <c r="N320" s="234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133</v>
      </c>
      <c r="AU320" s="16" t="s">
        <v>88</v>
      </c>
    </row>
    <row r="321" s="2" customFormat="1" ht="24.15" customHeight="1">
      <c r="A321" s="37"/>
      <c r="B321" s="38"/>
      <c r="C321" s="217" t="s">
        <v>423</v>
      </c>
      <c r="D321" s="217" t="s">
        <v>126</v>
      </c>
      <c r="E321" s="218" t="s">
        <v>225</v>
      </c>
      <c r="F321" s="219" t="s">
        <v>226</v>
      </c>
      <c r="G321" s="220" t="s">
        <v>200</v>
      </c>
      <c r="H321" s="221">
        <v>20</v>
      </c>
      <c r="I321" s="222"/>
      <c r="J321" s="223">
        <f>ROUND(I321*H321,2)</f>
        <v>0</v>
      </c>
      <c r="K321" s="219" t="s">
        <v>130</v>
      </c>
      <c r="L321" s="43"/>
      <c r="M321" s="224" t="s">
        <v>1</v>
      </c>
      <c r="N321" s="225" t="s">
        <v>43</v>
      </c>
      <c r="O321" s="90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144</v>
      </c>
      <c r="AT321" s="228" t="s">
        <v>126</v>
      </c>
      <c r="AU321" s="228" t="s">
        <v>88</v>
      </c>
      <c r="AY321" s="16" t="s">
        <v>123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86</v>
      </c>
      <c r="BK321" s="229">
        <f>ROUND(I321*H321,2)</f>
        <v>0</v>
      </c>
      <c r="BL321" s="16" t="s">
        <v>144</v>
      </c>
      <c r="BM321" s="228" t="s">
        <v>424</v>
      </c>
    </row>
    <row r="322" s="2" customFormat="1">
      <c r="A322" s="37"/>
      <c r="B322" s="38"/>
      <c r="C322" s="39"/>
      <c r="D322" s="230" t="s">
        <v>132</v>
      </c>
      <c r="E322" s="39"/>
      <c r="F322" s="231" t="s">
        <v>226</v>
      </c>
      <c r="G322" s="39"/>
      <c r="H322" s="39"/>
      <c r="I322" s="232"/>
      <c r="J322" s="39"/>
      <c r="K322" s="39"/>
      <c r="L322" s="43"/>
      <c r="M322" s="233"/>
      <c r="N322" s="234"/>
      <c r="O322" s="90"/>
      <c r="P322" s="90"/>
      <c r="Q322" s="90"/>
      <c r="R322" s="90"/>
      <c r="S322" s="90"/>
      <c r="T322" s="91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132</v>
      </c>
      <c r="AU322" s="16" t="s">
        <v>88</v>
      </c>
    </row>
    <row r="323" s="2" customFormat="1" ht="16.5" customHeight="1">
      <c r="A323" s="37"/>
      <c r="B323" s="38"/>
      <c r="C323" s="217" t="s">
        <v>425</v>
      </c>
      <c r="D323" s="217" t="s">
        <v>126</v>
      </c>
      <c r="E323" s="218" t="s">
        <v>426</v>
      </c>
      <c r="F323" s="219" t="s">
        <v>427</v>
      </c>
      <c r="G323" s="220" t="s">
        <v>200</v>
      </c>
      <c r="H323" s="221">
        <v>100</v>
      </c>
      <c r="I323" s="222"/>
      <c r="J323" s="223">
        <f>ROUND(I323*H323,2)</f>
        <v>0</v>
      </c>
      <c r="K323" s="219" t="s">
        <v>130</v>
      </c>
      <c r="L323" s="43"/>
      <c r="M323" s="224" t="s">
        <v>1</v>
      </c>
      <c r="N323" s="225" t="s">
        <v>43</v>
      </c>
      <c r="O323" s="90"/>
      <c r="P323" s="226">
        <f>O323*H323</f>
        <v>0</v>
      </c>
      <c r="Q323" s="226">
        <v>0</v>
      </c>
      <c r="R323" s="226">
        <f>Q323*H323</f>
        <v>0</v>
      </c>
      <c r="S323" s="226">
        <v>0</v>
      </c>
      <c r="T323" s="227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8" t="s">
        <v>148</v>
      </c>
      <c r="AT323" s="228" t="s">
        <v>126</v>
      </c>
      <c r="AU323" s="228" t="s">
        <v>88</v>
      </c>
      <c r="AY323" s="16" t="s">
        <v>123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6" t="s">
        <v>86</v>
      </c>
      <c r="BK323" s="229">
        <f>ROUND(I323*H323,2)</f>
        <v>0</v>
      </c>
      <c r="BL323" s="16" t="s">
        <v>148</v>
      </c>
      <c r="BM323" s="228" t="s">
        <v>428</v>
      </c>
    </row>
    <row r="324" s="2" customFormat="1">
      <c r="A324" s="37"/>
      <c r="B324" s="38"/>
      <c r="C324" s="39"/>
      <c r="D324" s="230" t="s">
        <v>132</v>
      </c>
      <c r="E324" s="39"/>
      <c r="F324" s="231" t="s">
        <v>427</v>
      </c>
      <c r="G324" s="39"/>
      <c r="H324" s="39"/>
      <c r="I324" s="232"/>
      <c r="J324" s="39"/>
      <c r="K324" s="39"/>
      <c r="L324" s="43"/>
      <c r="M324" s="233"/>
      <c r="N324" s="234"/>
      <c r="O324" s="90"/>
      <c r="P324" s="90"/>
      <c r="Q324" s="90"/>
      <c r="R324" s="90"/>
      <c r="S324" s="90"/>
      <c r="T324" s="91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132</v>
      </c>
      <c r="AU324" s="16" t="s">
        <v>88</v>
      </c>
    </row>
    <row r="325" s="2" customFormat="1">
      <c r="A325" s="37"/>
      <c r="B325" s="38"/>
      <c r="C325" s="39"/>
      <c r="D325" s="230" t="s">
        <v>133</v>
      </c>
      <c r="E325" s="39"/>
      <c r="F325" s="235" t="s">
        <v>429</v>
      </c>
      <c r="G325" s="39"/>
      <c r="H325" s="39"/>
      <c r="I325" s="232"/>
      <c r="J325" s="39"/>
      <c r="K325" s="39"/>
      <c r="L325" s="43"/>
      <c r="M325" s="233"/>
      <c r="N325" s="234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133</v>
      </c>
      <c r="AU325" s="16" t="s">
        <v>88</v>
      </c>
    </row>
    <row r="326" s="2" customFormat="1" ht="16.5" customHeight="1">
      <c r="A326" s="37"/>
      <c r="B326" s="38"/>
      <c r="C326" s="217" t="s">
        <v>430</v>
      </c>
      <c r="D326" s="217" t="s">
        <v>126</v>
      </c>
      <c r="E326" s="218" t="s">
        <v>246</v>
      </c>
      <c r="F326" s="219" t="s">
        <v>247</v>
      </c>
      <c r="G326" s="220" t="s">
        <v>200</v>
      </c>
      <c r="H326" s="221">
        <v>60</v>
      </c>
      <c r="I326" s="222"/>
      <c r="J326" s="223">
        <f>ROUND(I326*H326,2)</f>
        <v>0</v>
      </c>
      <c r="K326" s="219" t="s">
        <v>130</v>
      </c>
      <c r="L326" s="43"/>
      <c r="M326" s="224" t="s">
        <v>1</v>
      </c>
      <c r="N326" s="225" t="s">
        <v>43</v>
      </c>
      <c r="O326" s="90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7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8" t="s">
        <v>148</v>
      </c>
      <c r="AT326" s="228" t="s">
        <v>126</v>
      </c>
      <c r="AU326" s="228" t="s">
        <v>88</v>
      </c>
      <c r="AY326" s="16" t="s">
        <v>123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6" t="s">
        <v>86</v>
      </c>
      <c r="BK326" s="229">
        <f>ROUND(I326*H326,2)</f>
        <v>0</v>
      </c>
      <c r="BL326" s="16" t="s">
        <v>148</v>
      </c>
      <c r="BM326" s="228" t="s">
        <v>431</v>
      </c>
    </row>
    <row r="327" s="2" customFormat="1">
      <c r="A327" s="37"/>
      <c r="B327" s="38"/>
      <c r="C327" s="39"/>
      <c r="D327" s="230" t="s">
        <v>132</v>
      </c>
      <c r="E327" s="39"/>
      <c r="F327" s="231" t="s">
        <v>247</v>
      </c>
      <c r="G327" s="39"/>
      <c r="H327" s="39"/>
      <c r="I327" s="232"/>
      <c r="J327" s="39"/>
      <c r="K327" s="39"/>
      <c r="L327" s="43"/>
      <c r="M327" s="233"/>
      <c r="N327" s="234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132</v>
      </c>
      <c r="AU327" s="16" t="s">
        <v>88</v>
      </c>
    </row>
    <row r="328" s="2" customFormat="1">
      <c r="A328" s="37"/>
      <c r="B328" s="38"/>
      <c r="C328" s="39"/>
      <c r="D328" s="230" t="s">
        <v>133</v>
      </c>
      <c r="E328" s="39"/>
      <c r="F328" s="235" t="s">
        <v>432</v>
      </c>
      <c r="G328" s="39"/>
      <c r="H328" s="39"/>
      <c r="I328" s="232"/>
      <c r="J328" s="39"/>
      <c r="K328" s="39"/>
      <c r="L328" s="43"/>
      <c r="M328" s="233"/>
      <c r="N328" s="234"/>
      <c r="O328" s="90"/>
      <c r="P328" s="90"/>
      <c r="Q328" s="90"/>
      <c r="R328" s="90"/>
      <c r="S328" s="90"/>
      <c r="T328" s="91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133</v>
      </c>
      <c r="AU328" s="16" t="s">
        <v>88</v>
      </c>
    </row>
    <row r="329" s="12" customFormat="1" ht="22.8" customHeight="1">
      <c r="A329" s="12"/>
      <c r="B329" s="201"/>
      <c r="C329" s="202"/>
      <c r="D329" s="203" t="s">
        <v>77</v>
      </c>
      <c r="E329" s="215" t="s">
        <v>433</v>
      </c>
      <c r="F329" s="215" t="s">
        <v>256</v>
      </c>
      <c r="G329" s="202"/>
      <c r="H329" s="202"/>
      <c r="I329" s="205"/>
      <c r="J329" s="216">
        <f>BK329</f>
        <v>0</v>
      </c>
      <c r="K329" s="202"/>
      <c r="L329" s="207"/>
      <c r="M329" s="208"/>
      <c r="N329" s="209"/>
      <c r="O329" s="209"/>
      <c r="P329" s="210">
        <f>SUM(P330:P351)</f>
        <v>0</v>
      </c>
      <c r="Q329" s="209"/>
      <c r="R329" s="210">
        <f>SUM(R330:R351)</f>
        <v>0</v>
      </c>
      <c r="S329" s="209"/>
      <c r="T329" s="211">
        <f>SUM(T330:T351)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2" t="s">
        <v>86</v>
      </c>
      <c r="AT329" s="213" t="s">
        <v>77</v>
      </c>
      <c r="AU329" s="213" t="s">
        <v>86</v>
      </c>
      <c r="AY329" s="212" t="s">
        <v>123</v>
      </c>
      <c r="BK329" s="214">
        <f>SUM(BK330:BK351)</f>
        <v>0</v>
      </c>
    </row>
    <row r="330" s="2" customFormat="1" ht="24.15" customHeight="1">
      <c r="A330" s="37"/>
      <c r="B330" s="38"/>
      <c r="C330" s="217" t="s">
        <v>434</v>
      </c>
      <c r="D330" s="217" t="s">
        <v>126</v>
      </c>
      <c r="E330" s="218" t="s">
        <v>258</v>
      </c>
      <c r="F330" s="219" t="s">
        <v>259</v>
      </c>
      <c r="G330" s="220" t="s">
        <v>129</v>
      </c>
      <c r="H330" s="221">
        <v>2</v>
      </c>
      <c r="I330" s="222"/>
      <c r="J330" s="223">
        <f>ROUND(I330*H330,2)</f>
        <v>0</v>
      </c>
      <c r="K330" s="219" t="s">
        <v>130</v>
      </c>
      <c r="L330" s="43"/>
      <c r="M330" s="224" t="s">
        <v>1</v>
      </c>
      <c r="N330" s="225" t="s">
        <v>43</v>
      </c>
      <c r="O330" s="90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7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8" t="s">
        <v>148</v>
      </c>
      <c r="AT330" s="228" t="s">
        <v>126</v>
      </c>
      <c r="AU330" s="228" t="s">
        <v>88</v>
      </c>
      <c r="AY330" s="16" t="s">
        <v>123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6" t="s">
        <v>86</v>
      </c>
      <c r="BK330" s="229">
        <f>ROUND(I330*H330,2)</f>
        <v>0</v>
      </c>
      <c r="BL330" s="16" t="s">
        <v>148</v>
      </c>
      <c r="BM330" s="228" t="s">
        <v>435</v>
      </c>
    </row>
    <row r="331" s="2" customFormat="1">
      <c r="A331" s="37"/>
      <c r="B331" s="38"/>
      <c r="C331" s="39"/>
      <c r="D331" s="230" t="s">
        <v>132</v>
      </c>
      <c r="E331" s="39"/>
      <c r="F331" s="231" t="s">
        <v>259</v>
      </c>
      <c r="G331" s="39"/>
      <c r="H331" s="39"/>
      <c r="I331" s="232"/>
      <c r="J331" s="39"/>
      <c r="K331" s="39"/>
      <c r="L331" s="43"/>
      <c r="M331" s="233"/>
      <c r="N331" s="234"/>
      <c r="O331" s="90"/>
      <c r="P331" s="90"/>
      <c r="Q331" s="90"/>
      <c r="R331" s="90"/>
      <c r="S331" s="90"/>
      <c r="T331" s="91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132</v>
      </c>
      <c r="AU331" s="16" t="s">
        <v>88</v>
      </c>
    </row>
    <row r="332" s="2" customFormat="1" ht="24.15" customHeight="1">
      <c r="A332" s="37"/>
      <c r="B332" s="38"/>
      <c r="C332" s="217" t="s">
        <v>436</v>
      </c>
      <c r="D332" s="217" t="s">
        <v>126</v>
      </c>
      <c r="E332" s="218" t="s">
        <v>262</v>
      </c>
      <c r="F332" s="219" t="s">
        <v>263</v>
      </c>
      <c r="G332" s="220" t="s">
        <v>129</v>
      </c>
      <c r="H332" s="221">
        <v>2</v>
      </c>
      <c r="I332" s="222"/>
      <c r="J332" s="223">
        <f>ROUND(I332*H332,2)</f>
        <v>0</v>
      </c>
      <c r="K332" s="219" t="s">
        <v>130</v>
      </c>
      <c r="L332" s="43"/>
      <c r="M332" s="224" t="s">
        <v>1</v>
      </c>
      <c r="N332" s="225" t="s">
        <v>43</v>
      </c>
      <c r="O332" s="90"/>
      <c r="P332" s="226">
        <f>O332*H332</f>
        <v>0</v>
      </c>
      <c r="Q332" s="226">
        <v>0</v>
      </c>
      <c r="R332" s="226">
        <f>Q332*H332</f>
        <v>0</v>
      </c>
      <c r="S332" s="226">
        <v>0</v>
      </c>
      <c r="T332" s="227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8" t="s">
        <v>148</v>
      </c>
      <c r="AT332" s="228" t="s">
        <v>126</v>
      </c>
      <c r="AU332" s="228" t="s">
        <v>88</v>
      </c>
      <c r="AY332" s="16" t="s">
        <v>123</v>
      </c>
      <c r="BE332" s="229">
        <f>IF(N332="základní",J332,0)</f>
        <v>0</v>
      </c>
      <c r="BF332" s="229">
        <f>IF(N332="snížená",J332,0)</f>
        <v>0</v>
      </c>
      <c r="BG332" s="229">
        <f>IF(N332="zákl. přenesená",J332,0)</f>
        <v>0</v>
      </c>
      <c r="BH332" s="229">
        <f>IF(N332="sníž. přenesená",J332,0)</f>
        <v>0</v>
      </c>
      <c r="BI332" s="229">
        <f>IF(N332="nulová",J332,0)</f>
        <v>0</v>
      </c>
      <c r="BJ332" s="16" t="s">
        <v>86</v>
      </c>
      <c r="BK332" s="229">
        <f>ROUND(I332*H332,2)</f>
        <v>0</v>
      </c>
      <c r="BL332" s="16" t="s">
        <v>148</v>
      </c>
      <c r="BM332" s="228" t="s">
        <v>437</v>
      </c>
    </row>
    <row r="333" s="2" customFormat="1">
      <c r="A333" s="37"/>
      <c r="B333" s="38"/>
      <c r="C333" s="39"/>
      <c r="D333" s="230" t="s">
        <v>132</v>
      </c>
      <c r="E333" s="39"/>
      <c r="F333" s="231" t="s">
        <v>263</v>
      </c>
      <c r="G333" s="39"/>
      <c r="H333" s="39"/>
      <c r="I333" s="232"/>
      <c r="J333" s="39"/>
      <c r="K333" s="39"/>
      <c r="L333" s="43"/>
      <c r="M333" s="233"/>
      <c r="N333" s="234"/>
      <c r="O333" s="90"/>
      <c r="P333" s="90"/>
      <c r="Q333" s="90"/>
      <c r="R333" s="90"/>
      <c r="S333" s="90"/>
      <c r="T333" s="91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132</v>
      </c>
      <c r="AU333" s="16" t="s">
        <v>88</v>
      </c>
    </row>
    <row r="334" s="2" customFormat="1" ht="24.15" customHeight="1">
      <c r="A334" s="37"/>
      <c r="B334" s="38"/>
      <c r="C334" s="217" t="s">
        <v>438</v>
      </c>
      <c r="D334" s="217" t="s">
        <v>126</v>
      </c>
      <c r="E334" s="218" t="s">
        <v>266</v>
      </c>
      <c r="F334" s="219" t="s">
        <v>267</v>
      </c>
      <c r="G334" s="220" t="s">
        <v>268</v>
      </c>
      <c r="H334" s="221">
        <v>1</v>
      </c>
      <c r="I334" s="222"/>
      <c r="J334" s="223">
        <f>ROUND(I334*H334,2)</f>
        <v>0</v>
      </c>
      <c r="K334" s="219" t="s">
        <v>130</v>
      </c>
      <c r="L334" s="43"/>
      <c r="M334" s="224" t="s">
        <v>1</v>
      </c>
      <c r="N334" s="225" t="s">
        <v>43</v>
      </c>
      <c r="O334" s="90"/>
      <c r="P334" s="226">
        <f>O334*H334</f>
        <v>0</v>
      </c>
      <c r="Q334" s="226">
        <v>0</v>
      </c>
      <c r="R334" s="226">
        <f>Q334*H334</f>
        <v>0</v>
      </c>
      <c r="S334" s="226">
        <v>0</v>
      </c>
      <c r="T334" s="227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8" t="s">
        <v>269</v>
      </c>
      <c r="AT334" s="228" t="s">
        <v>126</v>
      </c>
      <c r="AU334" s="228" t="s">
        <v>88</v>
      </c>
      <c r="AY334" s="16" t="s">
        <v>123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6" t="s">
        <v>86</v>
      </c>
      <c r="BK334" s="229">
        <f>ROUND(I334*H334,2)</f>
        <v>0</v>
      </c>
      <c r="BL334" s="16" t="s">
        <v>269</v>
      </c>
      <c r="BM334" s="228" t="s">
        <v>439</v>
      </c>
    </row>
    <row r="335" s="2" customFormat="1">
      <c r="A335" s="37"/>
      <c r="B335" s="38"/>
      <c r="C335" s="39"/>
      <c r="D335" s="230" t="s">
        <v>132</v>
      </c>
      <c r="E335" s="39"/>
      <c r="F335" s="231" t="s">
        <v>267</v>
      </c>
      <c r="G335" s="39"/>
      <c r="H335" s="39"/>
      <c r="I335" s="232"/>
      <c r="J335" s="39"/>
      <c r="K335" s="39"/>
      <c r="L335" s="43"/>
      <c r="M335" s="233"/>
      <c r="N335" s="234"/>
      <c r="O335" s="90"/>
      <c r="P335" s="90"/>
      <c r="Q335" s="90"/>
      <c r="R335" s="90"/>
      <c r="S335" s="90"/>
      <c r="T335" s="91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132</v>
      </c>
      <c r="AU335" s="16" t="s">
        <v>88</v>
      </c>
    </row>
    <row r="336" s="2" customFormat="1">
      <c r="A336" s="37"/>
      <c r="B336" s="38"/>
      <c r="C336" s="39"/>
      <c r="D336" s="230" t="s">
        <v>133</v>
      </c>
      <c r="E336" s="39"/>
      <c r="F336" s="235" t="s">
        <v>271</v>
      </c>
      <c r="G336" s="39"/>
      <c r="H336" s="39"/>
      <c r="I336" s="232"/>
      <c r="J336" s="39"/>
      <c r="K336" s="39"/>
      <c r="L336" s="43"/>
      <c r="M336" s="233"/>
      <c r="N336" s="234"/>
      <c r="O336" s="90"/>
      <c r="P336" s="90"/>
      <c r="Q336" s="90"/>
      <c r="R336" s="90"/>
      <c r="S336" s="90"/>
      <c r="T336" s="91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6" t="s">
        <v>133</v>
      </c>
      <c r="AU336" s="16" t="s">
        <v>88</v>
      </c>
    </row>
    <row r="337" s="2" customFormat="1" ht="16.5" customHeight="1">
      <c r="A337" s="37"/>
      <c r="B337" s="38"/>
      <c r="C337" s="217" t="s">
        <v>440</v>
      </c>
      <c r="D337" s="217" t="s">
        <v>126</v>
      </c>
      <c r="E337" s="218" t="s">
        <v>273</v>
      </c>
      <c r="F337" s="219" t="s">
        <v>274</v>
      </c>
      <c r="G337" s="220" t="s">
        <v>268</v>
      </c>
      <c r="H337" s="221">
        <v>1</v>
      </c>
      <c r="I337" s="222"/>
      <c r="J337" s="223">
        <f>ROUND(I337*H337,2)</f>
        <v>0</v>
      </c>
      <c r="K337" s="219" t="s">
        <v>130</v>
      </c>
      <c r="L337" s="43"/>
      <c r="M337" s="224" t="s">
        <v>1</v>
      </c>
      <c r="N337" s="225" t="s">
        <v>43</v>
      </c>
      <c r="O337" s="90"/>
      <c r="P337" s="226">
        <f>O337*H337</f>
        <v>0</v>
      </c>
      <c r="Q337" s="226">
        <v>0</v>
      </c>
      <c r="R337" s="226">
        <f>Q337*H337</f>
        <v>0</v>
      </c>
      <c r="S337" s="226">
        <v>0</v>
      </c>
      <c r="T337" s="227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8" t="s">
        <v>86</v>
      </c>
      <c r="AT337" s="228" t="s">
        <v>126</v>
      </c>
      <c r="AU337" s="228" t="s">
        <v>88</v>
      </c>
      <c r="AY337" s="16" t="s">
        <v>123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6" t="s">
        <v>86</v>
      </c>
      <c r="BK337" s="229">
        <f>ROUND(I337*H337,2)</f>
        <v>0</v>
      </c>
      <c r="BL337" s="16" t="s">
        <v>86</v>
      </c>
      <c r="BM337" s="228" t="s">
        <v>441</v>
      </c>
    </row>
    <row r="338" s="2" customFormat="1">
      <c r="A338" s="37"/>
      <c r="B338" s="38"/>
      <c r="C338" s="39"/>
      <c r="D338" s="230" t="s">
        <v>132</v>
      </c>
      <c r="E338" s="39"/>
      <c r="F338" s="231" t="s">
        <v>274</v>
      </c>
      <c r="G338" s="39"/>
      <c r="H338" s="39"/>
      <c r="I338" s="232"/>
      <c r="J338" s="39"/>
      <c r="K338" s="39"/>
      <c r="L338" s="43"/>
      <c r="M338" s="233"/>
      <c r="N338" s="234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132</v>
      </c>
      <c r="AU338" s="16" t="s">
        <v>88</v>
      </c>
    </row>
    <row r="339" s="2" customFormat="1" ht="16.5" customHeight="1">
      <c r="A339" s="37"/>
      <c r="B339" s="38"/>
      <c r="C339" s="217" t="s">
        <v>442</v>
      </c>
      <c r="D339" s="217" t="s">
        <v>126</v>
      </c>
      <c r="E339" s="218" t="s">
        <v>277</v>
      </c>
      <c r="F339" s="219" t="s">
        <v>278</v>
      </c>
      <c r="G339" s="220" t="s">
        <v>268</v>
      </c>
      <c r="H339" s="221">
        <v>1</v>
      </c>
      <c r="I339" s="222"/>
      <c r="J339" s="223">
        <f>ROUND(I339*H339,2)</f>
        <v>0</v>
      </c>
      <c r="K339" s="219" t="s">
        <v>130</v>
      </c>
      <c r="L339" s="43"/>
      <c r="M339" s="224" t="s">
        <v>1</v>
      </c>
      <c r="N339" s="225" t="s">
        <v>43</v>
      </c>
      <c r="O339" s="90"/>
      <c r="P339" s="226">
        <f>O339*H339</f>
        <v>0</v>
      </c>
      <c r="Q339" s="226">
        <v>0</v>
      </c>
      <c r="R339" s="226">
        <f>Q339*H339</f>
        <v>0</v>
      </c>
      <c r="S339" s="226">
        <v>0</v>
      </c>
      <c r="T339" s="227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8" t="s">
        <v>86</v>
      </c>
      <c r="AT339" s="228" t="s">
        <v>126</v>
      </c>
      <c r="AU339" s="228" t="s">
        <v>88</v>
      </c>
      <c r="AY339" s="16" t="s">
        <v>123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6" t="s">
        <v>86</v>
      </c>
      <c r="BK339" s="229">
        <f>ROUND(I339*H339,2)</f>
        <v>0</v>
      </c>
      <c r="BL339" s="16" t="s">
        <v>86</v>
      </c>
      <c r="BM339" s="228" t="s">
        <v>443</v>
      </c>
    </row>
    <row r="340" s="2" customFormat="1">
      <c r="A340" s="37"/>
      <c r="B340" s="38"/>
      <c r="C340" s="39"/>
      <c r="D340" s="230" t="s">
        <v>132</v>
      </c>
      <c r="E340" s="39"/>
      <c r="F340" s="231" t="s">
        <v>278</v>
      </c>
      <c r="G340" s="39"/>
      <c r="H340" s="39"/>
      <c r="I340" s="232"/>
      <c r="J340" s="39"/>
      <c r="K340" s="39"/>
      <c r="L340" s="43"/>
      <c r="M340" s="233"/>
      <c r="N340" s="234"/>
      <c r="O340" s="90"/>
      <c r="P340" s="90"/>
      <c r="Q340" s="90"/>
      <c r="R340" s="90"/>
      <c r="S340" s="90"/>
      <c r="T340" s="91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6" t="s">
        <v>132</v>
      </c>
      <c r="AU340" s="16" t="s">
        <v>88</v>
      </c>
    </row>
    <row r="341" s="2" customFormat="1">
      <c r="A341" s="37"/>
      <c r="B341" s="38"/>
      <c r="C341" s="39"/>
      <c r="D341" s="230" t="s">
        <v>133</v>
      </c>
      <c r="E341" s="39"/>
      <c r="F341" s="235" t="s">
        <v>444</v>
      </c>
      <c r="G341" s="39"/>
      <c r="H341" s="39"/>
      <c r="I341" s="232"/>
      <c r="J341" s="39"/>
      <c r="K341" s="39"/>
      <c r="L341" s="43"/>
      <c r="M341" s="233"/>
      <c r="N341" s="234"/>
      <c r="O341" s="90"/>
      <c r="P341" s="90"/>
      <c r="Q341" s="90"/>
      <c r="R341" s="90"/>
      <c r="S341" s="90"/>
      <c r="T341" s="91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133</v>
      </c>
      <c r="AU341" s="16" t="s">
        <v>88</v>
      </c>
    </row>
    <row r="342" s="2" customFormat="1" ht="24.15" customHeight="1">
      <c r="A342" s="37"/>
      <c r="B342" s="38"/>
      <c r="C342" s="217" t="s">
        <v>445</v>
      </c>
      <c r="D342" s="217" t="s">
        <v>126</v>
      </c>
      <c r="E342" s="218" t="s">
        <v>282</v>
      </c>
      <c r="F342" s="219" t="s">
        <v>283</v>
      </c>
      <c r="G342" s="220" t="s">
        <v>268</v>
      </c>
      <c r="H342" s="221">
        <v>1</v>
      </c>
      <c r="I342" s="222"/>
      <c r="J342" s="223">
        <f>ROUND(I342*H342,2)</f>
        <v>0</v>
      </c>
      <c r="K342" s="219" t="s">
        <v>130</v>
      </c>
      <c r="L342" s="43"/>
      <c r="M342" s="224" t="s">
        <v>1</v>
      </c>
      <c r="N342" s="225" t="s">
        <v>43</v>
      </c>
      <c r="O342" s="90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7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8" t="s">
        <v>86</v>
      </c>
      <c r="AT342" s="228" t="s">
        <v>126</v>
      </c>
      <c r="AU342" s="228" t="s">
        <v>88</v>
      </c>
      <c r="AY342" s="16" t="s">
        <v>123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6" t="s">
        <v>86</v>
      </c>
      <c r="BK342" s="229">
        <f>ROUND(I342*H342,2)</f>
        <v>0</v>
      </c>
      <c r="BL342" s="16" t="s">
        <v>86</v>
      </c>
      <c r="BM342" s="228" t="s">
        <v>446</v>
      </c>
    </row>
    <row r="343" s="2" customFormat="1">
      <c r="A343" s="37"/>
      <c r="B343" s="38"/>
      <c r="C343" s="39"/>
      <c r="D343" s="230" t="s">
        <v>132</v>
      </c>
      <c r="E343" s="39"/>
      <c r="F343" s="231" t="s">
        <v>283</v>
      </c>
      <c r="G343" s="39"/>
      <c r="H343" s="39"/>
      <c r="I343" s="232"/>
      <c r="J343" s="39"/>
      <c r="K343" s="39"/>
      <c r="L343" s="43"/>
      <c r="M343" s="233"/>
      <c r="N343" s="234"/>
      <c r="O343" s="90"/>
      <c r="P343" s="90"/>
      <c r="Q343" s="90"/>
      <c r="R343" s="90"/>
      <c r="S343" s="90"/>
      <c r="T343" s="91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132</v>
      </c>
      <c r="AU343" s="16" t="s">
        <v>88</v>
      </c>
    </row>
    <row r="344" s="2" customFormat="1" ht="16.5" customHeight="1">
      <c r="A344" s="37"/>
      <c r="B344" s="38"/>
      <c r="C344" s="217" t="s">
        <v>447</v>
      </c>
      <c r="D344" s="217" t="s">
        <v>126</v>
      </c>
      <c r="E344" s="218" t="s">
        <v>287</v>
      </c>
      <c r="F344" s="219" t="s">
        <v>288</v>
      </c>
      <c r="G344" s="220" t="s">
        <v>137</v>
      </c>
      <c r="H344" s="221">
        <v>4</v>
      </c>
      <c r="I344" s="222"/>
      <c r="J344" s="223">
        <f>ROUND(I344*H344,2)</f>
        <v>0</v>
      </c>
      <c r="K344" s="219" t="s">
        <v>130</v>
      </c>
      <c r="L344" s="43"/>
      <c r="M344" s="224" t="s">
        <v>1</v>
      </c>
      <c r="N344" s="225" t="s">
        <v>43</v>
      </c>
      <c r="O344" s="90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7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8" t="s">
        <v>86</v>
      </c>
      <c r="AT344" s="228" t="s">
        <v>126</v>
      </c>
      <c r="AU344" s="228" t="s">
        <v>88</v>
      </c>
      <c r="AY344" s="16" t="s">
        <v>123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6" t="s">
        <v>86</v>
      </c>
      <c r="BK344" s="229">
        <f>ROUND(I344*H344,2)</f>
        <v>0</v>
      </c>
      <c r="BL344" s="16" t="s">
        <v>86</v>
      </c>
      <c r="BM344" s="228" t="s">
        <v>448</v>
      </c>
    </row>
    <row r="345" s="2" customFormat="1">
      <c r="A345" s="37"/>
      <c r="B345" s="38"/>
      <c r="C345" s="39"/>
      <c r="D345" s="230" t="s">
        <v>132</v>
      </c>
      <c r="E345" s="39"/>
      <c r="F345" s="231" t="s">
        <v>288</v>
      </c>
      <c r="G345" s="39"/>
      <c r="H345" s="39"/>
      <c r="I345" s="232"/>
      <c r="J345" s="39"/>
      <c r="K345" s="39"/>
      <c r="L345" s="43"/>
      <c r="M345" s="233"/>
      <c r="N345" s="234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132</v>
      </c>
      <c r="AU345" s="16" t="s">
        <v>88</v>
      </c>
    </row>
    <row r="346" s="2" customFormat="1" ht="37.8" customHeight="1">
      <c r="A346" s="37"/>
      <c r="B346" s="38"/>
      <c r="C346" s="217" t="s">
        <v>449</v>
      </c>
      <c r="D346" s="217" t="s">
        <v>126</v>
      </c>
      <c r="E346" s="218" t="s">
        <v>291</v>
      </c>
      <c r="F346" s="219" t="s">
        <v>292</v>
      </c>
      <c r="G346" s="220" t="s">
        <v>129</v>
      </c>
      <c r="H346" s="221">
        <v>1</v>
      </c>
      <c r="I346" s="222"/>
      <c r="J346" s="223">
        <f>ROUND(I346*H346,2)</f>
        <v>0</v>
      </c>
      <c r="K346" s="219" t="s">
        <v>130</v>
      </c>
      <c r="L346" s="43"/>
      <c r="M346" s="224" t="s">
        <v>1</v>
      </c>
      <c r="N346" s="225" t="s">
        <v>43</v>
      </c>
      <c r="O346" s="90"/>
      <c r="P346" s="226">
        <f>O346*H346</f>
        <v>0</v>
      </c>
      <c r="Q346" s="226">
        <v>0</v>
      </c>
      <c r="R346" s="226">
        <f>Q346*H346</f>
        <v>0</v>
      </c>
      <c r="S346" s="226">
        <v>0</v>
      </c>
      <c r="T346" s="227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8" t="s">
        <v>86</v>
      </c>
      <c r="AT346" s="228" t="s">
        <v>126</v>
      </c>
      <c r="AU346" s="228" t="s">
        <v>88</v>
      </c>
      <c r="AY346" s="16" t="s">
        <v>123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16" t="s">
        <v>86</v>
      </c>
      <c r="BK346" s="229">
        <f>ROUND(I346*H346,2)</f>
        <v>0</v>
      </c>
      <c r="BL346" s="16" t="s">
        <v>86</v>
      </c>
      <c r="BM346" s="228" t="s">
        <v>450</v>
      </c>
    </row>
    <row r="347" s="2" customFormat="1">
      <c r="A347" s="37"/>
      <c r="B347" s="38"/>
      <c r="C347" s="39"/>
      <c r="D347" s="230" t="s">
        <v>132</v>
      </c>
      <c r="E347" s="39"/>
      <c r="F347" s="231" t="s">
        <v>292</v>
      </c>
      <c r="G347" s="39"/>
      <c r="H347" s="39"/>
      <c r="I347" s="232"/>
      <c r="J347" s="39"/>
      <c r="K347" s="39"/>
      <c r="L347" s="43"/>
      <c r="M347" s="233"/>
      <c r="N347" s="234"/>
      <c r="O347" s="90"/>
      <c r="P347" s="90"/>
      <c r="Q347" s="90"/>
      <c r="R347" s="90"/>
      <c r="S347" s="90"/>
      <c r="T347" s="91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132</v>
      </c>
      <c r="AU347" s="16" t="s">
        <v>88</v>
      </c>
    </row>
    <row r="348" s="2" customFormat="1" ht="49.05" customHeight="1">
      <c r="A348" s="37"/>
      <c r="B348" s="38"/>
      <c r="C348" s="217" t="s">
        <v>451</v>
      </c>
      <c r="D348" s="217" t="s">
        <v>126</v>
      </c>
      <c r="E348" s="218" t="s">
        <v>452</v>
      </c>
      <c r="F348" s="219" t="s">
        <v>453</v>
      </c>
      <c r="G348" s="220" t="s">
        <v>129</v>
      </c>
      <c r="H348" s="221">
        <v>3</v>
      </c>
      <c r="I348" s="222"/>
      <c r="J348" s="223">
        <f>ROUND(I348*H348,2)</f>
        <v>0</v>
      </c>
      <c r="K348" s="219" t="s">
        <v>130</v>
      </c>
      <c r="L348" s="43"/>
      <c r="M348" s="224" t="s">
        <v>1</v>
      </c>
      <c r="N348" s="225" t="s">
        <v>43</v>
      </c>
      <c r="O348" s="90"/>
      <c r="P348" s="226">
        <f>O348*H348</f>
        <v>0</v>
      </c>
      <c r="Q348" s="226">
        <v>0</v>
      </c>
      <c r="R348" s="226">
        <f>Q348*H348</f>
        <v>0</v>
      </c>
      <c r="S348" s="226">
        <v>0</v>
      </c>
      <c r="T348" s="22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8" t="s">
        <v>86</v>
      </c>
      <c r="AT348" s="228" t="s">
        <v>126</v>
      </c>
      <c r="AU348" s="228" t="s">
        <v>88</v>
      </c>
      <c r="AY348" s="16" t="s">
        <v>123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6" t="s">
        <v>86</v>
      </c>
      <c r="BK348" s="229">
        <f>ROUND(I348*H348,2)</f>
        <v>0</v>
      </c>
      <c r="BL348" s="16" t="s">
        <v>86</v>
      </c>
      <c r="BM348" s="228" t="s">
        <v>454</v>
      </c>
    </row>
    <row r="349" s="2" customFormat="1">
      <c r="A349" s="37"/>
      <c r="B349" s="38"/>
      <c r="C349" s="39"/>
      <c r="D349" s="230" t="s">
        <v>132</v>
      </c>
      <c r="E349" s="39"/>
      <c r="F349" s="231" t="s">
        <v>453</v>
      </c>
      <c r="G349" s="39"/>
      <c r="H349" s="39"/>
      <c r="I349" s="232"/>
      <c r="J349" s="39"/>
      <c r="K349" s="39"/>
      <c r="L349" s="43"/>
      <c r="M349" s="233"/>
      <c r="N349" s="234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132</v>
      </c>
      <c r="AU349" s="16" t="s">
        <v>88</v>
      </c>
    </row>
    <row r="350" s="2" customFormat="1" ht="33" customHeight="1">
      <c r="A350" s="37"/>
      <c r="B350" s="38"/>
      <c r="C350" s="217" t="s">
        <v>455</v>
      </c>
      <c r="D350" s="217" t="s">
        <v>126</v>
      </c>
      <c r="E350" s="218" t="s">
        <v>295</v>
      </c>
      <c r="F350" s="219" t="s">
        <v>296</v>
      </c>
      <c r="G350" s="220" t="s">
        <v>129</v>
      </c>
      <c r="H350" s="221">
        <v>1</v>
      </c>
      <c r="I350" s="222"/>
      <c r="J350" s="223">
        <f>ROUND(I350*H350,2)</f>
        <v>0</v>
      </c>
      <c r="K350" s="219" t="s">
        <v>130</v>
      </c>
      <c r="L350" s="43"/>
      <c r="M350" s="224" t="s">
        <v>1</v>
      </c>
      <c r="N350" s="225" t="s">
        <v>43</v>
      </c>
      <c r="O350" s="90"/>
      <c r="P350" s="226">
        <f>O350*H350</f>
        <v>0</v>
      </c>
      <c r="Q350" s="226">
        <v>0</v>
      </c>
      <c r="R350" s="226">
        <f>Q350*H350</f>
        <v>0</v>
      </c>
      <c r="S350" s="226">
        <v>0</v>
      </c>
      <c r="T350" s="227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8" t="s">
        <v>86</v>
      </c>
      <c r="AT350" s="228" t="s">
        <v>126</v>
      </c>
      <c r="AU350" s="228" t="s">
        <v>88</v>
      </c>
      <c r="AY350" s="16" t="s">
        <v>123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16" t="s">
        <v>86</v>
      </c>
      <c r="BK350" s="229">
        <f>ROUND(I350*H350,2)</f>
        <v>0</v>
      </c>
      <c r="BL350" s="16" t="s">
        <v>86</v>
      </c>
      <c r="BM350" s="228" t="s">
        <v>456</v>
      </c>
    </row>
    <row r="351" s="2" customFormat="1">
      <c r="A351" s="37"/>
      <c r="B351" s="38"/>
      <c r="C351" s="39"/>
      <c r="D351" s="230" t="s">
        <v>132</v>
      </c>
      <c r="E351" s="39"/>
      <c r="F351" s="231" t="s">
        <v>296</v>
      </c>
      <c r="G351" s="39"/>
      <c r="H351" s="39"/>
      <c r="I351" s="232"/>
      <c r="J351" s="39"/>
      <c r="K351" s="39"/>
      <c r="L351" s="43"/>
      <c r="M351" s="258"/>
      <c r="N351" s="259"/>
      <c r="O351" s="260"/>
      <c r="P351" s="260"/>
      <c r="Q351" s="260"/>
      <c r="R351" s="260"/>
      <c r="S351" s="260"/>
      <c r="T351" s="261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132</v>
      </c>
      <c r="AU351" s="16" t="s">
        <v>88</v>
      </c>
    </row>
    <row r="352" s="2" customFormat="1" ht="6.96" customHeight="1">
      <c r="A352" s="37"/>
      <c r="B352" s="65"/>
      <c r="C352" s="66"/>
      <c r="D352" s="66"/>
      <c r="E352" s="66"/>
      <c r="F352" s="66"/>
      <c r="G352" s="66"/>
      <c r="H352" s="66"/>
      <c r="I352" s="66"/>
      <c r="J352" s="66"/>
      <c r="K352" s="66"/>
      <c r="L352" s="43"/>
      <c r="M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</row>
  </sheetData>
  <sheetProtection sheet="1" autoFilter="0" formatColumns="0" formatRows="0" objects="1" scenarios="1" spinCount="100000" saltValue="GOBywWgnFjfz3bJNeuwX7lchD2HXip0njyU7bJX8kGPl6HY02r7soTT2iIpODWDlqT5hFcWH77f2UqacckjPTg==" hashValue="uznRLXU2VPBnCmbSlqXGicEMLvTpVMzMihq26Ei3moCh/ZTEg2GjF3hWQDRJmArIEMyJCVsPln3maQX1U982KQ==" algorithmName="SHA-512" password="CC35"/>
  <autoFilter ref="C123:K35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92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 xml:space="preserve"> Úspory v LDS – Královéhradecký kraj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457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ROUND((SUM(BE118:BE132)),  2)</f>
        <v>0</v>
      </c>
      <c r="G33" s="37"/>
      <c r="H33" s="37"/>
      <c r="I33" s="154">
        <v>0.20999999999999999</v>
      </c>
      <c r="J33" s="153">
        <f>ROUND(((SUM(BE118:BE132))*I33),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ROUND((SUM(BF118:BF132)),  2)</f>
        <v>0</v>
      </c>
      <c r="G34" s="37"/>
      <c r="H34" s="37"/>
      <c r="I34" s="154">
        <v>0.12</v>
      </c>
      <c r="J34" s="153">
        <f>ROUND(((SUM(BF118:BF132))*I34),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ROUND((SUM(BG118:BG132)),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ROUND((SUM(BH118:BH132)),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ROUND((SUM(BI118:BI132)),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 xml:space="preserve"> Úspory v LDS – Královéhradecký kraj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999.98.98 - Všeobecný objekt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Královéhradecký kraj</v>
      </c>
      <c r="G89" s="39"/>
      <c r="H89" s="39"/>
      <c r="I89" s="31" t="s">
        <v>22</v>
      </c>
      <c r="J89" s="78" t="str">
        <f>IF(J12="","",J12)</f>
        <v>12. 12. 2025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Správa železnic, s.o. OŘ Hradec Králové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Jiří Feltl / Kontroloval: Roman Švejda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hidden="1" s="9" customFormat="1" ht="24.96" customHeight="1">
      <c r="A97" s="9"/>
      <c r="B97" s="178"/>
      <c r="C97" s="179"/>
      <c r="D97" s="180" t="s">
        <v>458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8"/>
      <c r="C98" s="179"/>
      <c r="D98" s="180" t="s">
        <v>459</v>
      </c>
      <c r="E98" s="181"/>
      <c r="F98" s="181"/>
      <c r="G98" s="181"/>
      <c r="H98" s="181"/>
      <c r="I98" s="181"/>
      <c r="J98" s="182">
        <f>J126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108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 xml:space="preserve"> Úspory v LDS – Královéhradecký kraj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93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 999.98.98 - Všeobecný objekt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Královéhradecký kraj</v>
      </c>
      <c r="G112" s="39"/>
      <c r="H112" s="39"/>
      <c r="I112" s="31" t="s">
        <v>22</v>
      </c>
      <c r="J112" s="78" t="str">
        <f>IF(J12="","",J12)</f>
        <v>12. 12. 2025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Správa železnic, s.o. OŘ Hradec Králové</v>
      </c>
      <c r="G114" s="39"/>
      <c r="H114" s="39"/>
      <c r="I114" s="31" t="s">
        <v>32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30</v>
      </c>
      <c r="D115" s="39"/>
      <c r="E115" s="39"/>
      <c r="F115" s="26" t="str">
        <f>IF(E18="","",E18)</f>
        <v>Vyplň údaj</v>
      </c>
      <c r="G115" s="39"/>
      <c r="H115" s="39"/>
      <c r="I115" s="31" t="s">
        <v>35</v>
      </c>
      <c r="J115" s="35" t="str">
        <f>E24</f>
        <v>Jiří Feltl / Kontroloval: Roman Švejda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109</v>
      </c>
      <c r="D117" s="193" t="s">
        <v>63</v>
      </c>
      <c r="E117" s="193" t="s">
        <v>59</v>
      </c>
      <c r="F117" s="193" t="s">
        <v>60</v>
      </c>
      <c r="G117" s="193" t="s">
        <v>110</v>
      </c>
      <c r="H117" s="193" t="s">
        <v>111</v>
      </c>
      <c r="I117" s="193" t="s">
        <v>112</v>
      </c>
      <c r="J117" s="193" t="s">
        <v>97</v>
      </c>
      <c r="K117" s="194" t="s">
        <v>113</v>
      </c>
      <c r="L117" s="195"/>
      <c r="M117" s="99" t="s">
        <v>1</v>
      </c>
      <c r="N117" s="100" t="s">
        <v>42</v>
      </c>
      <c r="O117" s="100" t="s">
        <v>114</v>
      </c>
      <c r="P117" s="100" t="s">
        <v>115</v>
      </c>
      <c r="Q117" s="100" t="s">
        <v>116</v>
      </c>
      <c r="R117" s="100" t="s">
        <v>117</v>
      </c>
      <c r="S117" s="100" t="s">
        <v>118</v>
      </c>
      <c r="T117" s="101" t="s">
        <v>119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120</v>
      </c>
      <c r="D118" s="39"/>
      <c r="E118" s="39"/>
      <c r="F118" s="39"/>
      <c r="G118" s="39"/>
      <c r="H118" s="39"/>
      <c r="I118" s="39"/>
      <c r="J118" s="196">
        <f>BK118</f>
        <v>0</v>
      </c>
      <c r="K118" s="39"/>
      <c r="L118" s="43"/>
      <c r="M118" s="102"/>
      <c r="N118" s="197"/>
      <c r="O118" s="103"/>
      <c r="P118" s="198">
        <f>P119+P126</f>
        <v>0</v>
      </c>
      <c r="Q118" s="103"/>
      <c r="R118" s="198">
        <f>R119+R126</f>
        <v>0</v>
      </c>
      <c r="S118" s="103"/>
      <c r="T118" s="199">
        <f>T119+T126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77</v>
      </c>
      <c r="AU118" s="16" t="s">
        <v>99</v>
      </c>
      <c r="BK118" s="200">
        <f>BK119+BK126</f>
        <v>0</v>
      </c>
    </row>
    <row r="119" s="12" customFormat="1" ht="25.92" customHeight="1">
      <c r="A119" s="12"/>
      <c r="B119" s="201"/>
      <c r="C119" s="202"/>
      <c r="D119" s="203" t="s">
        <v>77</v>
      </c>
      <c r="E119" s="204" t="s">
        <v>86</v>
      </c>
      <c r="F119" s="204" t="s">
        <v>460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SUM(P120:P125)</f>
        <v>0</v>
      </c>
      <c r="Q119" s="209"/>
      <c r="R119" s="210">
        <f>SUM(R120:R125)</f>
        <v>0</v>
      </c>
      <c r="S119" s="209"/>
      <c r="T119" s="211">
        <f>SUM(T120:T125)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144</v>
      </c>
      <c r="AT119" s="213" t="s">
        <v>77</v>
      </c>
      <c r="AU119" s="213" t="s">
        <v>78</v>
      </c>
      <c r="AY119" s="212" t="s">
        <v>123</v>
      </c>
      <c r="BK119" s="214">
        <f>SUM(BK120:BK125)</f>
        <v>0</v>
      </c>
    </row>
    <row r="120" s="2" customFormat="1" ht="24.15" customHeight="1">
      <c r="A120" s="37"/>
      <c r="B120" s="38"/>
      <c r="C120" s="217" t="s">
        <v>86</v>
      </c>
      <c r="D120" s="217" t="s">
        <v>126</v>
      </c>
      <c r="E120" s="218" t="s">
        <v>461</v>
      </c>
      <c r="F120" s="219" t="s">
        <v>462</v>
      </c>
      <c r="G120" s="220" t="s">
        <v>268</v>
      </c>
      <c r="H120" s="221">
        <v>1</v>
      </c>
      <c r="I120" s="222"/>
      <c r="J120" s="223">
        <f>ROUND(I120*H120,2)</f>
        <v>0</v>
      </c>
      <c r="K120" s="219" t="s">
        <v>165</v>
      </c>
      <c r="L120" s="43"/>
      <c r="M120" s="224" t="s">
        <v>1</v>
      </c>
      <c r="N120" s="225" t="s">
        <v>43</v>
      </c>
      <c r="O120" s="90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8" t="s">
        <v>144</v>
      </c>
      <c r="AT120" s="228" t="s">
        <v>126</v>
      </c>
      <c r="AU120" s="228" t="s">
        <v>86</v>
      </c>
      <c r="AY120" s="16" t="s">
        <v>123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6" t="s">
        <v>86</v>
      </c>
      <c r="BK120" s="229">
        <f>ROUND(I120*H120,2)</f>
        <v>0</v>
      </c>
      <c r="BL120" s="16" t="s">
        <v>144</v>
      </c>
      <c r="BM120" s="228" t="s">
        <v>463</v>
      </c>
    </row>
    <row r="121" s="2" customFormat="1">
      <c r="A121" s="37"/>
      <c r="B121" s="38"/>
      <c r="C121" s="39"/>
      <c r="D121" s="230" t="s">
        <v>132</v>
      </c>
      <c r="E121" s="39"/>
      <c r="F121" s="231" t="s">
        <v>464</v>
      </c>
      <c r="G121" s="39"/>
      <c r="H121" s="39"/>
      <c r="I121" s="232"/>
      <c r="J121" s="39"/>
      <c r="K121" s="39"/>
      <c r="L121" s="43"/>
      <c r="M121" s="233"/>
      <c r="N121" s="234"/>
      <c r="O121" s="90"/>
      <c r="P121" s="90"/>
      <c r="Q121" s="90"/>
      <c r="R121" s="90"/>
      <c r="S121" s="90"/>
      <c r="T121" s="91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132</v>
      </c>
      <c r="AU121" s="16" t="s">
        <v>86</v>
      </c>
    </row>
    <row r="122" s="2" customFormat="1">
      <c r="A122" s="37"/>
      <c r="B122" s="38"/>
      <c r="C122" s="39"/>
      <c r="D122" s="230" t="s">
        <v>133</v>
      </c>
      <c r="E122" s="39"/>
      <c r="F122" s="235" t="s">
        <v>465</v>
      </c>
      <c r="G122" s="39"/>
      <c r="H122" s="39"/>
      <c r="I122" s="232"/>
      <c r="J122" s="39"/>
      <c r="K122" s="39"/>
      <c r="L122" s="43"/>
      <c r="M122" s="233"/>
      <c r="N122" s="234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133</v>
      </c>
      <c r="AU122" s="16" t="s">
        <v>86</v>
      </c>
    </row>
    <row r="123" s="2" customFormat="1" ht="24.15" customHeight="1">
      <c r="A123" s="37"/>
      <c r="B123" s="38"/>
      <c r="C123" s="217" t="s">
        <v>88</v>
      </c>
      <c r="D123" s="217" t="s">
        <v>126</v>
      </c>
      <c r="E123" s="218" t="s">
        <v>466</v>
      </c>
      <c r="F123" s="219" t="s">
        <v>467</v>
      </c>
      <c r="G123" s="220" t="s">
        <v>268</v>
      </c>
      <c r="H123" s="221">
        <v>1</v>
      </c>
      <c r="I123" s="222"/>
      <c r="J123" s="223">
        <f>ROUND(I123*H123,2)</f>
        <v>0</v>
      </c>
      <c r="K123" s="219" t="s">
        <v>165</v>
      </c>
      <c r="L123" s="43"/>
      <c r="M123" s="224" t="s">
        <v>1</v>
      </c>
      <c r="N123" s="225" t="s">
        <v>43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144</v>
      </c>
      <c r="AT123" s="228" t="s">
        <v>126</v>
      </c>
      <c r="AU123" s="228" t="s">
        <v>86</v>
      </c>
      <c r="AY123" s="16" t="s">
        <v>123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86</v>
      </c>
      <c r="BK123" s="229">
        <f>ROUND(I123*H123,2)</f>
        <v>0</v>
      </c>
      <c r="BL123" s="16" t="s">
        <v>144</v>
      </c>
      <c r="BM123" s="228" t="s">
        <v>468</v>
      </c>
    </row>
    <row r="124" s="2" customFormat="1">
      <c r="A124" s="37"/>
      <c r="B124" s="38"/>
      <c r="C124" s="39"/>
      <c r="D124" s="230" t="s">
        <v>132</v>
      </c>
      <c r="E124" s="39"/>
      <c r="F124" s="231" t="s">
        <v>469</v>
      </c>
      <c r="G124" s="39"/>
      <c r="H124" s="39"/>
      <c r="I124" s="232"/>
      <c r="J124" s="39"/>
      <c r="K124" s="39"/>
      <c r="L124" s="43"/>
      <c r="M124" s="233"/>
      <c r="N124" s="234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132</v>
      </c>
      <c r="AU124" s="16" t="s">
        <v>86</v>
      </c>
    </row>
    <row r="125" s="2" customFormat="1">
      <c r="A125" s="37"/>
      <c r="B125" s="38"/>
      <c r="C125" s="39"/>
      <c r="D125" s="230" t="s">
        <v>133</v>
      </c>
      <c r="E125" s="39"/>
      <c r="F125" s="235" t="s">
        <v>470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86</v>
      </c>
    </row>
    <row r="126" s="12" customFormat="1" ht="25.92" customHeight="1">
      <c r="A126" s="12"/>
      <c r="B126" s="201"/>
      <c r="C126" s="202"/>
      <c r="D126" s="203" t="s">
        <v>77</v>
      </c>
      <c r="E126" s="204" t="s">
        <v>88</v>
      </c>
      <c r="F126" s="204" t="s">
        <v>256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SUM(P127:P132)</f>
        <v>0</v>
      </c>
      <c r="Q126" s="209"/>
      <c r="R126" s="210">
        <f>SUM(R127:R132)</f>
        <v>0</v>
      </c>
      <c r="S126" s="209"/>
      <c r="T126" s="211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144</v>
      </c>
      <c r="AT126" s="213" t="s">
        <v>77</v>
      </c>
      <c r="AU126" s="213" t="s">
        <v>78</v>
      </c>
      <c r="AY126" s="212" t="s">
        <v>123</v>
      </c>
      <c r="BK126" s="214">
        <f>SUM(BK127:BK132)</f>
        <v>0</v>
      </c>
    </row>
    <row r="127" s="2" customFormat="1" ht="21.75" customHeight="1">
      <c r="A127" s="37"/>
      <c r="B127" s="38"/>
      <c r="C127" s="217" t="s">
        <v>145</v>
      </c>
      <c r="D127" s="217" t="s">
        <v>126</v>
      </c>
      <c r="E127" s="218" t="s">
        <v>471</v>
      </c>
      <c r="F127" s="219" t="s">
        <v>472</v>
      </c>
      <c r="G127" s="220" t="s">
        <v>268</v>
      </c>
      <c r="H127" s="221">
        <v>1</v>
      </c>
      <c r="I127" s="222"/>
      <c r="J127" s="223">
        <f>ROUND(I127*H127,2)</f>
        <v>0</v>
      </c>
      <c r="K127" s="219" t="s">
        <v>165</v>
      </c>
      <c r="L127" s="43"/>
      <c r="M127" s="224" t="s">
        <v>1</v>
      </c>
      <c r="N127" s="225" t="s">
        <v>43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144</v>
      </c>
      <c r="AT127" s="228" t="s">
        <v>126</v>
      </c>
      <c r="AU127" s="228" t="s">
        <v>86</v>
      </c>
      <c r="AY127" s="16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86</v>
      </c>
      <c r="BK127" s="229">
        <f>ROUND(I127*H127,2)</f>
        <v>0</v>
      </c>
      <c r="BL127" s="16" t="s">
        <v>144</v>
      </c>
      <c r="BM127" s="228" t="s">
        <v>473</v>
      </c>
    </row>
    <row r="128" s="2" customFormat="1">
      <c r="A128" s="37"/>
      <c r="B128" s="38"/>
      <c r="C128" s="39"/>
      <c r="D128" s="230" t="s">
        <v>132</v>
      </c>
      <c r="E128" s="39"/>
      <c r="F128" s="231" t="s">
        <v>474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132</v>
      </c>
      <c r="AU128" s="16" t="s">
        <v>86</v>
      </c>
    </row>
    <row r="129" s="2" customFormat="1">
      <c r="A129" s="37"/>
      <c r="B129" s="38"/>
      <c r="C129" s="39"/>
      <c r="D129" s="230" t="s">
        <v>133</v>
      </c>
      <c r="E129" s="39"/>
      <c r="F129" s="235" t="s">
        <v>475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86</v>
      </c>
    </row>
    <row r="130" s="2" customFormat="1" ht="16.5" customHeight="1">
      <c r="A130" s="37"/>
      <c r="B130" s="38"/>
      <c r="C130" s="217" t="s">
        <v>144</v>
      </c>
      <c r="D130" s="217" t="s">
        <v>126</v>
      </c>
      <c r="E130" s="218" t="s">
        <v>476</v>
      </c>
      <c r="F130" s="219" t="s">
        <v>477</v>
      </c>
      <c r="G130" s="220" t="s">
        <v>268</v>
      </c>
      <c r="H130" s="221">
        <v>1</v>
      </c>
      <c r="I130" s="222"/>
      <c r="J130" s="223">
        <f>ROUND(I130*H130,2)</f>
        <v>0</v>
      </c>
      <c r="K130" s="219" t="s">
        <v>165</v>
      </c>
      <c r="L130" s="43"/>
      <c r="M130" s="224" t="s">
        <v>1</v>
      </c>
      <c r="N130" s="225" t="s">
        <v>43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144</v>
      </c>
      <c r="AT130" s="228" t="s">
        <v>126</v>
      </c>
      <c r="AU130" s="228" t="s">
        <v>86</v>
      </c>
      <c r="AY130" s="16" t="s">
        <v>123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86</v>
      </c>
      <c r="BK130" s="229">
        <f>ROUND(I130*H130,2)</f>
        <v>0</v>
      </c>
      <c r="BL130" s="16" t="s">
        <v>144</v>
      </c>
      <c r="BM130" s="228" t="s">
        <v>478</v>
      </c>
    </row>
    <row r="131" s="2" customFormat="1">
      <c r="A131" s="37"/>
      <c r="B131" s="38"/>
      <c r="C131" s="39"/>
      <c r="D131" s="230" t="s">
        <v>132</v>
      </c>
      <c r="E131" s="39"/>
      <c r="F131" s="231" t="s">
        <v>479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132</v>
      </c>
      <c r="AU131" s="16" t="s">
        <v>86</v>
      </c>
    </row>
    <row r="132" s="2" customFormat="1">
      <c r="A132" s="37"/>
      <c r="B132" s="38"/>
      <c r="C132" s="39"/>
      <c r="D132" s="230" t="s">
        <v>133</v>
      </c>
      <c r="E132" s="39"/>
      <c r="F132" s="235" t="s">
        <v>480</v>
      </c>
      <c r="G132" s="39"/>
      <c r="H132" s="39"/>
      <c r="I132" s="232"/>
      <c r="J132" s="39"/>
      <c r="K132" s="39"/>
      <c r="L132" s="43"/>
      <c r="M132" s="258"/>
      <c r="N132" s="259"/>
      <c r="O132" s="260"/>
      <c r="P132" s="260"/>
      <c r="Q132" s="260"/>
      <c r="R132" s="260"/>
      <c r="S132" s="260"/>
      <c r="T132" s="26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133</v>
      </c>
      <c r="AU132" s="16" t="s">
        <v>86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DxfW1Dr60bDjvEa5W5uugtbEl7exUhoR7c+tlqoU/Fdo1xkar39ow7UmiD9jIvlnTNFmD0IudHsD2lsQpzox1Q==" hashValue="EMWQ6b5fc4fAPKqRPS87Jn298Z/FS5xpPJpPMu2En6Wo28hX/4sOYOTv9/2nSR6h5JBIob2nWIOUC7XGLVN5HA==" algorithmName="SHA-512" password="CC35"/>
  <autoFilter ref="C117:K13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Švejda Roman</dc:creator>
  <cp:lastModifiedBy>Švejda Roman</cp:lastModifiedBy>
  <dcterms:created xsi:type="dcterms:W3CDTF">2026-05-05T11:15:26Z</dcterms:created>
  <dcterms:modified xsi:type="dcterms:W3CDTF">2026-05-05T11:15:32Z</dcterms:modified>
</cp:coreProperties>
</file>