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Wimmer\OneDrive - Správa železnic\Dokumenty\1501 ČTřebová - Pardubice - Kolín\2025_UD - cyklika Pce - Kolín\soutěž\exporty kros\"/>
    </mc:Choice>
  </mc:AlternateContent>
  <bookViews>
    <workbookView xWindow="0" yWindow="0" windowWidth="0" windowHeight="0"/>
  </bookViews>
  <sheets>
    <sheet name="Rekapitulace stavby" sheetId="1" r:id="rId1"/>
    <sheet name="01 - Dle sborníku ÚOŽI" sheetId="2" r:id="rId2"/>
    <sheet name="02 - Dle sborníku URS" sheetId="3" r:id="rId3"/>
    <sheet name="01 - Dle sborníku ÚOŽI_01" sheetId="4" r:id="rId4"/>
    <sheet name="01 - Dle sborníku ÚOŽI_02" sheetId="5" r:id="rId5"/>
    <sheet name="01 - Dle sborníku ÚOŽI_03" sheetId="6" r:id="rId6"/>
    <sheet name="01 - Dle sborníku ÚOŽI_04" sheetId="7" r:id="rId7"/>
    <sheet name="02 - Dle sborníku URS_01" sheetId="8" r:id="rId8"/>
    <sheet name="01 - Dle sborníku ÚOŽI_05" sheetId="9" r:id="rId9"/>
    <sheet name="01 - Dle sborníku ÚOŽI_06" sheetId="10" r:id="rId10"/>
    <sheet name="01 - Dle sborníku ÚOŽI_07" sheetId="11" r:id="rId11"/>
    <sheet name="02 - Dle sborníku URS_02" sheetId="12" r:id="rId12"/>
    <sheet name="01 - Dle sborníku ÚOŽI_08" sheetId="13" r:id="rId13"/>
    <sheet name="01 - Dle sborníku ÚOŽI_09" sheetId="14" r:id="rId14"/>
    <sheet name="01 - Dle sborníku ÚOŽI_10" sheetId="15" r:id="rId15"/>
    <sheet name="01 - Dle sborníku ÚOŽI_11" sheetId="16" r:id="rId16"/>
    <sheet name="02 - Dle sborníku URS_03" sheetId="17" r:id="rId17"/>
    <sheet name="01 - Dle sborníku ÚOŽI_12" sheetId="18" r:id="rId18"/>
    <sheet name="01 - Dle sborníku ÚOŽI_13" sheetId="19" r:id="rId19"/>
    <sheet name="01 - Dle sborníku ÚOŽI_14" sheetId="20" r:id="rId20"/>
    <sheet name="01 - Dle sborníku ÚOŽI_15" sheetId="21" r:id="rId21"/>
    <sheet name="01 - Dle sborníku ÚOŽI_16" sheetId="22" r:id="rId22"/>
    <sheet name="VON_ - PS 01-04" sheetId="23" r:id="rId23"/>
    <sheet name="R01 - Infrastruktura" sheetId="24" r:id="rId24"/>
    <sheet name="R02 - Stavební část" sheetId="25" r:id="rId25"/>
    <sheet name="SO 01 - Práce na žel. svr..." sheetId="26" r:id="rId26"/>
    <sheet name="SO 02 - Práce na žel. svr..." sheetId="27" r:id="rId27"/>
    <sheet name="SO 03 - Práce na žel. svr..." sheetId="28" r:id="rId28"/>
    <sheet name="SO 04 - Práce na žel. svr..." sheetId="29" r:id="rId29"/>
    <sheet name="SO 05 - Práce na žel. svr..." sheetId="30" r:id="rId30"/>
    <sheet name="SO 06 - Práce na žel. svr..." sheetId="31" r:id="rId31"/>
    <sheet name="SO 07 - Práce na žel. svr..." sheetId="32" r:id="rId32"/>
    <sheet name="SO 08 - Rekonstrukce žel...." sheetId="33" r:id="rId33"/>
    <sheet name="SO 09 - Rekonstrukce žel...." sheetId="34" r:id="rId34"/>
    <sheet name="SO 10 - Rekonstrukce žel...." sheetId="35" r:id="rId35"/>
    <sheet name="SO 11 - Materiál objednatele" sheetId="36" r:id="rId36"/>
    <sheet name="VON - PS5,  SO 01 - SO 11" sheetId="37" r:id="rId37"/>
  </sheets>
  <definedNames>
    <definedName name="_xlnm.Print_Area" localSheetId="0">'Rekapitulace stavby'!$D$4:$AO$76,'Rekapitulace stavby'!$C$82:$AQ$153</definedName>
    <definedName name="_xlnm.Print_Titles" localSheetId="0">'Rekapitulace stavby'!$92:$92</definedName>
    <definedName name="_xlnm._FilterDatabase" localSheetId="1" hidden="1">'01 - Dle sborníku ÚOŽI'!$C$126:$K$180</definedName>
    <definedName name="_xlnm.Print_Area" localSheetId="1">'01 - Dle sborníku ÚOŽI'!$C$4:$J$76,'01 - Dle sborníku ÚOŽI'!$C$82:$J$104,'01 - Dle sborníku ÚOŽI'!$C$110:$J$180</definedName>
    <definedName name="_xlnm.Print_Titles" localSheetId="1">'01 - Dle sborníku ÚOŽI'!$126:$126</definedName>
    <definedName name="_xlnm._FilterDatabase" localSheetId="2" hidden="1">'02 - Dle sborníku URS'!$C$125:$K$138</definedName>
    <definedName name="_xlnm.Print_Area" localSheetId="2">'02 - Dle sborníku URS'!$C$4:$J$76,'02 - Dle sborníku URS'!$C$82:$J$103,'02 - Dle sborníku URS'!$C$109:$J$138</definedName>
    <definedName name="_xlnm.Print_Titles" localSheetId="2">'02 - Dle sborníku URS'!$125:$125</definedName>
    <definedName name="_xlnm._FilterDatabase" localSheetId="3" hidden="1">'01 - Dle sborníku ÚOŽI_01'!$C$125:$K$200</definedName>
    <definedName name="_xlnm.Print_Area" localSheetId="3">'01 - Dle sborníku ÚOŽI_01'!$C$4:$J$76,'01 - Dle sborníku ÚOŽI_01'!$C$82:$J$103,'01 - Dle sborníku ÚOŽI_01'!$C$109:$J$200</definedName>
    <definedName name="_xlnm.Print_Titles" localSheetId="3">'01 - Dle sborníku ÚOŽI_01'!$125:$125</definedName>
    <definedName name="_xlnm._FilterDatabase" localSheetId="4" hidden="1">'01 - Dle sborníku ÚOŽI_02'!$C$124:$K$188</definedName>
    <definedName name="_xlnm.Print_Area" localSheetId="4">'01 - Dle sborníku ÚOŽI_02'!$C$4:$J$76,'01 - Dle sborníku ÚOŽI_02'!$C$82:$J$102,'01 - Dle sborníku ÚOŽI_02'!$C$108:$J$188</definedName>
    <definedName name="_xlnm.Print_Titles" localSheetId="4">'01 - Dle sborníku ÚOŽI_02'!$124:$124</definedName>
    <definedName name="_xlnm._FilterDatabase" localSheetId="5" hidden="1">'01 - Dle sborníku ÚOŽI_03'!$C$126:$K$192</definedName>
    <definedName name="_xlnm.Print_Area" localSheetId="5">'01 - Dle sborníku ÚOŽI_03'!$C$4:$J$76,'01 - Dle sborníku ÚOŽI_03'!$C$82:$J$104,'01 - Dle sborníku ÚOŽI_03'!$C$110:$J$192</definedName>
    <definedName name="_xlnm.Print_Titles" localSheetId="5">'01 - Dle sborníku ÚOŽI_03'!$126:$126</definedName>
    <definedName name="_xlnm._FilterDatabase" localSheetId="6" hidden="1">'01 - Dle sborníku ÚOŽI_04'!$C$126:$K$178</definedName>
    <definedName name="_xlnm.Print_Area" localSheetId="6">'01 - Dle sborníku ÚOŽI_04'!$C$4:$J$76,'01 - Dle sborníku ÚOŽI_04'!$C$82:$J$104,'01 - Dle sborníku ÚOŽI_04'!$C$110:$J$178</definedName>
    <definedName name="_xlnm.Print_Titles" localSheetId="6">'01 - Dle sborníku ÚOŽI_04'!$126:$126</definedName>
    <definedName name="_xlnm._FilterDatabase" localSheetId="7" hidden="1">'02 - Dle sborníku URS_01'!$C$125:$K$138</definedName>
    <definedName name="_xlnm.Print_Area" localSheetId="7">'02 - Dle sborníku URS_01'!$C$4:$J$76,'02 - Dle sborníku URS_01'!$C$82:$J$103,'02 - Dle sborníku URS_01'!$C$109:$J$138</definedName>
    <definedName name="_xlnm.Print_Titles" localSheetId="7">'02 - Dle sborníku URS_01'!$125:$125</definedName>
    <definedName name="_xlnm._FilterDatabase" localSheetId="8" hidden="1">'01 - Dle sborníku ÚOŽI_05'!$C$125:$K$194</definedName>
    <definedName name="_xlnm.Print_Area" localSheetId="8">'01 - Dle sborníku ÚOŽI_05'!$C$4:$J$76,'01 - Dle sborníku ÚOŽI_05'!$C$82:$J$103,'01 - Dle sborníku ÚOŽI_05'!$C$109:$J$194</definedName>
    <definedName name="_xlnm.Print_Titles" localSheetId="8">'01 - Dle sborníku ÚOŽI_05'!$125:$125</definedName>
    <definedName name="_xlnm._FilterDatabase" localSheetId="9" hidden="1">'01 - Dle sborníku ÚOŽI_06'!$C$125:$K$190</definedName>
    <definedName name="_xlnm.Print_Area" localSheetId="9">'01 - Dle sborníku ÚOŽI_06'!$C$4:$J$76,'01 - Dle sborníku ÚOŽI_06'!$C$82:$J$103,'01 - Dle sborníku ÚOŽI_06'!$C$109:$J$190</definedName>
    <definedName name="_xlnm.Print_Titles" localSheetId="9">'01 - Dle sborníku ÚOŽI_06'!$125:$125</definedName>
    <definedName name="_xlnm._FilterDatabase" localSheetId="10" hidden="1">'01 - Dle sborníku ÚOŽI_07'!$C$123:$K$176</definedName>
    <definedName name="_xlnm.Print_Area" localSheetId="10">'01 - Dle sborníku ÚOŽI_07'!$C$4:$J$76,'01 - Dle sborníku ÚOŽI_07'!$C$82:$J$101,'01 - Dle sborníku ÚOŽI_07'!$C$107:$J$176</definedName>
    <definedName name="_xlnm.Print_Titles" localSheetId="10">'01 - Dle sborníku ÚOŽI_07'!$123:$123</definedName>
    <definedName name="_xlnm._FilterDatabase" localSheetId="11" hidden="1">'02 - Dle sborníku URS_02'!$C$123:$K$134</definedName>
    <definedName name="_xlnm.Print_Area" localSheetId="11">'02 - Dle sborníku URS_02'!$C$4:$J$76,'02 - Dle sborníku URS_02'!$C$82:$J$101,'02 - Dle sborníku URS_02'!$C$107:$J$134</definedName>
    <definedName name="_xlnm.Print_Titles" localSheetId="11">'02 - Dle sborníku URS_02'!$123:$123</definedName>
    <definedName name="_xlnm._FilterDatabase" localSheetId="12" hidden="1">'01 - Dle sborníku ÚOŽI_08'!$C$124:$K$192</definedName>
    <definedName name="_xlnm.Print_Area" localSheetId="12">'01 - Dle sborníku ÚOŽI_08'!$C$4:$J$76,'01 - Dle sborníku ÚOŽI_08'!$C$82:$J$102,'01 - Dle sborníku ÚOŽI_08'!$C$108:$J$192</definedName>
    <definedName name="_xlnm.Print_Titles" localSheetId="12">'01 - Dle sborníku ÚOŽI_08'!$124:$124</definedName>
    <definedName name="_xlnm._FilterDatabase" localSheetId="13" hidden="1">'01 - Dle sborníku ÚOŽI_09'!$C$124:$K$184</definedName>
    <definedName name="_xlnm.Print_Area" localSheetId="13">'01 - Dle sborníku ÚOŽI_09'!$C$4:$J$76,'01 - Dle sborníku ÚOŽI_09'!$C$82:$J$102,'01 - Dle sborníku ÚOŽI_09'!$C$108:$J$184</definedName>
    <definedName name="_xlnm.Print_Titles" localSheetId="13">'01 - Dle sborníku ÚOŽI_09'!$124:$124</definedName>
    <definedName name="_xlnm._FilterDatabase" localSheetId="14" hidden="1">'01 - Dle sborníku ÚOŽI_10'!$C$124:$K$188</definedName>
    <definedName name="_xlnm.Print_Area" localSheetId="14">'01 - Dle sborníku ÚOŽI_10'!$C$4:$J$76,'01 - Dle sborníku ÚOŽI_10'!$C$82:$J$102,'01 - Dle sborníku ÚOŽI_10'!$C$108:$J$188</definedName>
    <definedName name="_xlnm.Print_Titles" localSheetId="14">'01 - Dle sborníku ÚOŽI_10'!$124:$124</definedName>
    <definedName name="_xlnm._FilterDatabase" localSheetId="15" hidden="1">'01 - Dle sborníku ÚOŽI_11'!$C$126:$K$188</definedName>
    <definedName name="_xlnm.Print_Area" localSheetId="15">'01 - Dle sborníku ÚOŽI_11'!$C$4:$J$76,'01 - Dle sborníku ÚOŽI_11'!$C$82:$J$104,'01 - Dle sborníku ÚOŽI_11'!$C$110:$J$188</definedName>
    <definedName name="_xlnm.Print_Titles" localSheetId="15">'01 - Dle sborníku ÚOŽI_11'!$126:$126</definedName>
    <definedName name="_xlnm._FilterDatabase" localSheetId="16" hidden="1">'02 - Dle sborníku URS_03'!$C$125:$K$138</definedName>
    <definedName name="_xlnm.Print_Area" localSheetId="16">'02 - Dle sborníku URS_03'!$C$4:$J$76,'02 - Dle sborníku URS_03'!$C$82:$J$103,'02 - Dle sborníku URS_03'!$C$109:$J$138</definedName>
    <definedName name="_xlnm.Print_Titles" localSheetId="16">'02 - Dle sborníku URS_03'!$125:$125</definedName>
    <definedName name="_xlnm._FilterDatabase" localSheetId="17" hidden="1">'01 - Dle sborníku ÚOŽI_12'!$C$124:$K$130</definedName>
    <definedName name="_xlnm.Print_Area" localSheetId="17">'01 - Dle sborníku ÚOŽI_12'!$C$4:$J$76,'01 - Dle sborníku ÚOŽI_12'!$C$82:$J$102,'01 - Dle sborníku ÚOŽI_12'!$C$108:$J$130</definedName>
    <definedName name="_xlnm.Print_Titles" localSheetId="17">'01 - Dle sborníku ÚOŽI_12'!$124:$124</definedName>
    <definedName name="_xlnm._FilterDatabase" localSheetId="18" hidden="1">'01 - Dle sborníku ÚOŽI_13'!$C$125:$K$194</definedName>
    <definedName name="_xlnm.Print_Area" localSheetId="18">'01 - Dle sborníku ÚOŽI_13'!$C$4:$J$76,'01 - Dle sborníku ÚOŽI_13'!$C$82:$J$103,'01 - Dle sborníku ÚOŽI_13'!$C$109:$J$194</definedName>
    <definedName name="_xlnm.Print_Titles" localSheetId="18">'01 - Dle sborníku ÚOŽI_13'!$125:$125</definedName>
    <definedName name="_xlnm._FilterDatabase" localSheetId="19" hidden="1">'01 - Dle sborníku ÚOŽI_14'!$C$123:$K$186</definedName>
    <definedName name="_xlnm.Print_Area" localSheetId="19">'01 - Dle sborníku ÚOŽI_14'!$C$4:$J$76,'01 - Dle sborníku ÚOŽI_14'!$C$82:$J$101,'01 - Dle sborníku ÚOŽI_14'!$C$107:$J$186</definedName>
    <definedName name="_xlnm.Print_Titles" localSheetId="19">'01 - Dle sborníku ÚOŽI_14'!$123:$123</definedName>
    <definedName name="_xlnm._FilterDatabase" localSheetId="20" hidden="1">'01 - Dle sborníku ÚOŽI_15'!$C$123:$K$184</definedName>
    <definedName name="_xlnm.Print_Area" localSheetId="20">'01 - Dle sborníku ÚOŽI_15'!$C$4:$J$76,'01 - Dle sborníku ÚOŽI_15'!$C$82:$J$101,'01 - Dle sborníku ÚOŽI_15'!$C$107:$J$184</definedName>
    <definedName name="_xlnm.Print_Titles" localSheetId="20">'01 - Dle sborníku ÚOŽI_15'!$123:$123</definedName>
    <definedName name="_xlnm._FilterDatabase" localSheetId="21" hidden="1">'01 - Dle sborníku ÚOŽI_16'!$C$124:$K$130</definedName>
    <definedName name="_xlnm.Print_Area" localSheetId="21">'01 - Dle sborníku ÚOŽI_16'!$C$4:$J$76,'01 - Dle sborníku ÚOŽI_16'!$C$82:$J$102,'01 - Dle sborníku ÚOŽI_16'!$C$108:$J$130</definedName>
    <definedName name="_xlnm.Print_Titles" localSheetId="21">'01 - Dle sborníku ÚOŽI_16'!$124:$124</definedName>
    <definedName name="_xlnm._FilterDatabase" localSheetId="22" hidden="1">'VON_ - PS 01-04'!$C$116:$K$124</definedName>
    <definedName name="_xlnm.Print_Area" localSheetId="22">'VON_ - PS 01-04'!$C$4:$J$76,'VON_ - PS 01-04'!$C$82:$J$98,'VON_ - PS 01-04'!$C$104:$J$124</definedName>
    <definedName name="_xlnm.Print_Titles" localSheetId="22">'VON_ - PS 01-04'!$116:$116</definedName>
    <definedName name="_xlnm._FilterDatabase" localSheetId="23" hidden="1">'R01 - Infrastruktura'!$C$128:$K$246</definedName>
    <definedName name="_xlnm.Print_Area" localSheetId="23">'R01 - Infrastruktura'!$C$4:$J$76,'R01 - Infrastruktura'!$C$82:$J$108,'R01 - Infrastruktura'!$C$114:$J$246</definedName>
    <definedName name="_xlnm.Print_Titles" localSheetId="23">'R01 - Infrastruktura'!$128:$128</definedName>
    <definedName name="_xlnm._FilterDatabase" localSheetId="24" hidden="1">'R02 - Stavební část'!$C$123:$K$158</definedName>
    <definedName name="_xlnm.Print_Area" localSheetId="24">'R02 - Stavební část'!$C$4:$J$76,'R02 - Stavební část'!$C$82:$J$103,'R02 - Stavební část'!$C$109:$J$158</definedName>
    <definedName name="_xlnm.Print_Titles" localSheetId="24">'R02 - Stavební část'!$123:$123</definedName>
    <definedName name="_xlnm._FilterDatabase" localSheetId="25" hidden="1">'SO 01 - Práce na žel. svr...'!$C$115:$K$371</definedName>
    <definedName name="_xlnm.Print_Area" localSheetId="25">'SO 01 - Práce na žel. svr...'!$C$4:$J$76,'SO 01 - Práce na žel. svr...'!$C$82:$J$97,'SO 01 - Práce na žel. svr...'!$C$103:$J$371</definedName>
    <definedName name="_xlnm.Print_Titles" localSheetId="25">'SO 01 - Práce na žel. svr...'!$115:$115</definedName>
    <definedName name="_xlnm._FilterDatabase" localSheetId="26" hidden="1">'SO 02 - Práce na žel. svr...'!$C$115:$K$392</definedName>
    <definedName name="_xlnm.Print_Area" localSheetId="26">'SO 02 - Práce na žel. svr...'!$C$4:$J$76,'SO 02 - Práce na žel. svr...'!$C$82:$J$97,'SO 02 - Práce na žel. svr...'!$C$103:$J$392</definedName>
    <definedName name="_xlnm.Print_Titles" localSheetId="26">'SO 02 - Práce na žel. svr...'!$115:$115</definedName>
    <definedName name="_xlnm._FilterDatabase" localSheetId="27" hidden="1">'SO 03 - Práce na žel. svr...'!$C$115:$K$344</definedName>
    <definedName name="_xlnm.Print_Area" localSheetId="27">'SO 03 - Práce na žel. svr...'!$C$4:$J$76,'SO 03 - Práce na žel. svr...'!$C$82:$J$97,'SO 03 - Práce na žel. svr...'!$C$103:$J$344</definedName>
    <definedName name="_xlnm.Print_Titles" localSheetId="27">'SO 03 - Práce na žel. svr...'!$115:$115</definedName>
    <definedName name="_xlnm._FilterDatabase" localSheetId="28" hidden="1">'SO 04 - Práce na žel. svr...'!$C$115:$K$374</definedName>
    <definedName name="_xlnm.Print_Area" localSheetId="28">'SO 04 - Práce na žel. svr...'!$C$4:$J$76,'SO 04 - Práce na žel. svr...'!$C$82:$J$97,'SO 04 - Práce na žel. svr...'!$C$103:$J$374</definedName>
    <definedName name="_xlnm.Print_Titles" localSheetId="28">'SO 04 - Práce na žel. svr...'!$115:$115</definedName>
    <definedName name="_xlnm._FilterDatabase" localSheetId="29" hidden="1">'SO 05 - Práce na žel. svr...'!$C$115:$K$296</definedName>
    <definedName name="_xlnm.Print_Area" localSheetId="29">'SO 05 - Práce na žel. svr...'!$C$4:$J$76,'SO 05 - Práce na žel. svr...'!$C$82:$J$97,'SO 05 - Práce na žel. svr...'!$C$103:$J$296</definedName>
    <definedName name="_xlnm.Print_Titles" localSheetId="29">'SO 05 - Práce na žel. svr...'!$115:$115</definedName>
    <definedName name="_xlnm._FilterDatabase" localSheetId="30" hidden="1">'SO 06 - Práce na žel. svr...'!$C$115:$K$378</definedName>
    <definedName name="_xlnm.Print_Area" localSheetId="30">'SO 06 - Práce na žel. svr...'!$C$4:$J$76,'SO 06 - Práce na žel. svr...'!$C$82:$J$97,'SO 06 - Práce na žel. svr...'!$C$103:$J$378</definedName>
    <definedName name="_xlnm.Print_Titles" localSheetId="30">'SO 06 - Práce na žel. svr...'!$115:$115</definedName>
    <definedName name="_xlnm._FilterDatabase" localSheetId="31" hidden="1">'SO 07 - Práce na žel. svr...'!$C$115:$K$371</definedName>
    <definedName name="_xlnm.Print_Area" localSheetId="31">'SO 07 - Práce na žel. svr...'!$C$4:$J$76,'SO 07 - Práce na žel. svr...'!$C$82:$J$97,'SO 07 - Práce na žel. svr...'!$C$103:$J$371</definedName>
    <definedName name="_xlnm.Print_Titles" localSheetId="31">'SO 07 - Práce na žel. svr...'!$115:$115</definedName>
    <definedName name="_xlnm._FilterDatabase" localSheetId="32" hidden="1">'SO 08 - Rekonstrukce žel....'!$C$115:$K$245</definedName>
    <definedName name="_xlnm.Print_Area" localSheetId="32">'SO 08 - Rekonstrukce žel....'!$C$4:$J$76,'SO 08 - Rekonstrukce žel....'!$C$82:$J$97,'SO 08 - Rekonstrukce žel....'!$C$103:$J$245</definedName>
    <definedName name="_xlnm.Print_Titles" localSheetId="32">'SO 08 - Rekonstrukce žel....'!$115:$115</definedName>
    <definedName name="_xlnm._FilterDatabase" localSheetId="33" hidden="1">'SO 09 - Rekonstrukce žel....'!$C$115:$K$263</definedName>
    <definedName name="_xlnm.Print_Area" localSheetId="33">'SO 09 - Rekonstrukce žel....'!$C$4:$J$76,'SO 09 - Rekonstrukce žel....'!$C$82:$J$97,'SO 09 - Rekonstrukce žel....'!$C$103:$J$263</definedName>
    <definedName name="_xlnm.Print_Titles" localSheetId="33">'SO 09 - Rekonstrukce žel....'!$115:$115</definedName>
    <definedName name="_xlnm._FilterDatabase" localSheetId="34" hidden="1">'SO 10 - Rekonstrukce žel....'!$C$115:$K$251</definedName>
    <definedName name="_xlnm.Print_Area" localSheetId="34">'SO 10 - Rekonstrukce žel....'!$C$4:$J$76,'SO 10 - Rekonstrukce žel....'!$C$82:$J$97,'SO 10 - Rekonstrukce žel....'!$C$103:$J$251</definedName>
    <definedName name="_xlnm.Print_Titles" localSheetId="34">'SO 10 - Rekonstrukce žel....'!$115:$115</definedName>
    <definedName name="_xlnm._FilterDatabase" localSheetId="35" hidden="1">'SO 11 - Materiál objednatele'!$C$124:$K$370</definedName>
    <definedName name="_xlnm.Print_Area" localSheetId="35">'SO 11 - Materiál objednatele'!$C$4:$J$76,'SO 11 - Materiál objednatele'!$C$82:$J$106,'SO 11 - Materiál objednatele'!$C$112:$J$370</definedName>
    <definedName name="_xlnm.Print_Titles" localSheetId="35">'SO 11 - Materiál objednatele'!$124:$124</definedName>
    <definedName name="_xlnm._FilterDatabase" localSheetId="36" hidden="1">'VON - PS5,  SO 01 - SO 11'!$C$115:$K$136</definedName>
    <definedName name="_xlnm.Print_Area" localSheetId="36">'VON - PS5,  SO 01 - SO 11'!$C$4:$J$76,'VON - PS5,  SO 01 - SO 11'!$C$82:$J$97,'VON - PS5,  SO 01 - SO 11'!$C$103:$J$136</definedName>
    <definedName name="_xlnm.Print_Titles" localSheetId="36">'VON - PS5,  SO 01 - SO 11'!$115:$115</definedName>
  </definedNames>
  <calcPr/>
</workbook>
</file>

<file path=xl/calcChain.xml><?xml version="1.0" encoding="utf-8"?>
<calcChain xmlns="http://schemas.openxmlformats.org/spreadsheetml/2006/main">
  <c i="37" l="1" r="T116"/>
  <c r="R116"/>
  <c r="P116"/>
  <c i="1" r="AU152"/>
  <c i="37" r="J37"/>
  <c r="J36"/>
  <c i="1" r="AY152"/>
  <c i="37" r="J35"/>
  <c i="1" r="AX152"/>
  <c i="37"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113"/>
  <c r="J17"/>
  <c r="J15"/>
  <c r="E15"/>
  <c r="F112"/>
  <c r="J14"/>
  <c r="J12"/>
  <c r="J110"/>
  <c r="E7"/>
  <c r="E106"/>
  <c i="36" r="J127"/>
  <c r="J126"/>
  <c r="J37"/>
  <c r="J36"/>
  <c i="1" r="AY151"/>
  <c i="36" r="J35"/>
  <c i="1" r="AX151"/>
  <c i="36" r="BI369"/>
  <c r="BH369"/>
  <c r="BG369"/>
  <c r="BF369"/>
  <c r="T369"/>
  <c r="R369"/>
  <c r="P369"/>
  <c r="BI367"/>
  <c r="BH367"/>
  <c r="BG367"/>
  <c r="BF367"/>
  <c r="T367"/>
  <c r="R367"/>
  <c r="P367"/>
  <c r="BI365"/>
  <c r="BH365"/>
  <c r="BG365"/>
  <c r="BF365"/>
  <c r="T365"/>
  <c r="R365"/>
  <c r="P365"/>
  <c r="BI362"/>
  <c r="BH362"/>
  <c r="BG362"/>
  <c r="BF362"/>
  <c r="T362"/>
  <c r="R362"/>
  <c r="P362"/>
  <c r="BI359"/>
  <c r="BH359"/>
  <c r="BG359"/>
  <c r="BF359"/>
  <c r="T359"/>
  <c r="R359"/>
  <c r="P359"/>
  <c r="BI357"/>
  <c r="BH357"/>
  <c r="BG357"/>
  <c r="BF357"/>
  <c r="T357"/>
  <c r="R357"/>
  <c r="P357"/>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19"/>
  <c r="BH319"/>
  <c r="BG319"/>
  <c r="BF319"/>
  <c r="T319"/>
  <c r="R319"/>
  <c r="P319"/>
  <c r="BI316"/>
  <c r="BH316"/>
  <c r="BG316"/>
  <c r="BF316"/>
  <c r="T316"/>
  <c r="R316"/>
  <c r="P316"/>
  <c r="BI313"/>
  <c r="BH313"/>
  <c r="BG313"/>
  <c r="BF313"/>
  <c r="T313"/>
  <c r="R313"/>
  <c r="P313"/>
  <c r="BI311"/>
  <c r="BH311"/>
  <c r="BG311"/>
  <c r="BF311"/>
  <c r="T311"/>
  <c r="R311"/>
  <c r="P311"/>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5"/>
  <c r="BH295"/>
  <c r="BG295"/>
  <c r="BF295"/>
  <c r="T295"/>
  <c r="R295"/>
  <c r="P295"/>
  <c r="BI293"/>
  <c r="BH293"/>
  <c r="BG293"/>
  <c r="BF293"/>
  <c r="T293"/>
  <c r="R293"/>
  <c r="P293"/>
  <c r="BI290"/>
  <c r="BH290"/>
  <c r="BG290"/>
  <c r="BF290"/>
  <c r="T290"/>
  <c r="R290"/>
  <c r="P290"/>
  <c r="BI287"/>
  <c r="BH287"/>
  <c r="BG287"/>
  <c r="BF287"/>
  <c r="T287"/>
  <c r="R287"/>
  <c r="P287"/>
  <c r="BI285"/>
  <c r="BH285"/>
  <c r="BG285"/>
  <c r="BF285"/>
  <c r="T285"/>
  <c r="R285"/>
  <c r="P285"/>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5"/>
  <c r="BH245"/>
  <c r="BG245"/>
  <c r="BF245"/>
  <c r="T245"/>
  <c r="R245"/>
  <c r="P245"/>
  <c r="BI242"/>
  <c r="BH242"/>
  <c r="BG242"/>
  <c r="BF242"/>
  <c r="T242"/>
  <c r="R242"/>
  <c r="P242"/>
  <c r="BI240"/>
  <c r="BH240"/>
  <c r="BG240"/>
  <c r="BF240"/>
  <c r="T240"/>
  <c r="R240"/>
  <c r="P240"/>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2"/>
  <c r="BH222"/>
  <c r="BG222"/>
  <c r="BF222"/>
  <c r="T222"/>
  <c r="R222"/>
  <c r="P222"/>
  <c r="BI220"/>
  <c r="BH220"/>
  <c r="BG220"/>
  <c r="BF220"/>
  <c r="T220"/>
  <c r="R220"/>
  <c r="P220"/>
  <c r="BI218"/>
  <c r="BH218"/>
  <c r="BG218"/>
  <c r="BF218"/>
  <c r="T218"/>
  <c r="R218"/>
  <c r="P218"/>
  <c r="BI215"/>
  <c r="BH215"/>
  <c r="BG215"/>
  <c r="BF215"/>
  <c r="T215"/>
  <c r="R215"/>
  <c r="P215"/>
  <c r="BI212"/>
  <c r="BH212"/>
  <c r="BG212"/>
  <c r="BF212"/>
  <c r="T212"/>
  <c r="R212"/>
  <c r="P212"/>
  <c r="BI210"/>
  <c r="BH210"/>
  <c r="BG210"/>
  <c r="BF210"/>
  <c r="T210"/>
  <c r="R210"/>
  <c r="P210"/>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60"/>
  <c r="BH160"/>
  <c r="BG160"/>
  <c r="BF160"/>
  <c r="T160"/>
  <c r="R160"/>
  <c r="P160"/>
  <c r="BI158"/>
  <c r="BH158"/>
  <c r="BG158"/>
  <c r="BF158"/>
  <c r="T158"/>
  <c r="R158"/>
  <c r="P158"/>
  <c r="BI155"/>
  <c r="BH155"/>
  <c r="BG155"/>
  <c r="BF155"/>
  <c r="T155"/>
  <c r="R155"/>
  <c r="P155"/>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98"/>
  <c r="J97"/>
  <c r="F119"/>
  <c r="E117"/>
  <c r="F89"/>
  <c r="E87"/>
  <c r="J24"/>
  <c r="E24"/>
  <c r="J92"/>
  <c r="J23"/>
  <c r="J21"/>
  <c r="E21"/>
  <c r="J91"/>
  <c r="J20"/>
  <c r="J18"/>
  <c r="E18"/>
  <c r="F92"/>
  <c r="J17"/>
  <c r="J15"/>
  <c r="E15"/>
  <c r="F91"/>
  <c r="J14"/>
  <c r="J12"/>
  <c r="J119"/>
  <c r="E7"/>
  <c r="E115"/>
  <c i="35" r="J37"/>
  <c r="J36"/>
  <c i="1" r="AY150"/>
  <c i="35" r="J35"/>
  <c i="1" r="AX150"/>
  <c i="35"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112"/>
  <c r="J14"/>
  <c r="J12"/>
  <c r="J110"/>
  <c r="E7"/>
  <c r="E106"/>
  <c i="34" r="J37"/>
  <c r="J36"/>
  <c i="1" r="AY149"/>
  <c i="34" r="J35"/>
  <c i="1" r="AX149"/>
  <c i="34"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91"/>
  <c r="J14"/>
  <c r="J12"/>
  <c r="J110"/>
  <c r="E7"/>
  <c r="E85"/>
  <c i="33" r="J37"/>
  <c r="J36"/>
  <c i="1" r="AY148"/>
  <c i="33" r="J35"/>
  <c i="1" r="AX148"/>
  <c i="33"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92"/>
  <c r="J17"/>
  <c r="J15"/>
  <c r="E15"/>
  <c r="F112"/>
  <c r="J14"/>
  <c r="J12"/>
  <c r="J89"/>
  <c r="E7"/>
  <c r="E106"/>
  <c i="32" r="J37"/>
  <c r="J36"/>
  <c i="1" r="AY147"/>
  <c i="32" r="J35"/>
  <c i="1" r="AX147"/>
  <c i="32"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112"/>
  <c r="J14"/>
  <c r="J12"/>
  <c r="J110"/>
  <c r="E7"/>
  <c r="E85"/>
  <c i="31" r="J37"/>
  <c r="J36"/>
  <c i="1" r="AY146"/>
  <c i="31" r="J35"/>
  <c i="1" r="AX146"/>
  <c i="31" r="BI377"/>
  <c r="BH377"/>
  <c r="BG377"/>
  <c r="BF377"/>
  <c r="T377"/>
  <c r="R377"/>
  <c r="P377"/>
  <c r="BI374"/>
  <c r="BH374"/>
  <c r="BG374"/>
  <c r="BF374"/>
  <c r="T374"/>
  <c r="R374"/>
  <c r="P374"/>
  <c r="BI371"/>
  <c r="BH371"/>
  <c r="BG371"/>
  <c r="BF371"/>
  <c r="T371"/>
  <c r="R371"/>
  <c r="P371"/>
  <c r="BI368"/>
  <c r="BH368"/>
  <c r="BG368"/>
  <c r="BF368"/>
  <c r="T368"/>
  <c r="R368"/>
  <c r="P368"/>
  <c r="BI365"/>
  <c r="BH365"/>
  <c r="BG365"/>
  <c r="BF365"/>
  <c r="T365"/>
  <c r="R365"/>
  <c r="P365"/>
  <c r="BI362"/>
  <c r="BH362"/>
  <c r="BG362"/>
  <c r="BF362"/>
  <c r="T362"/>
  <c r="R362"/>
  <c r="P362"/>
  <c r="BI359"/>
  <c r="BH359"/>
  <c r="BG359"/>
  <c r="BF359"/>
  <c r="T359"/>
  <c r="R359"/>
  <c r="P359"/>
  <c r="BI356"/>
  <c r="BH356"/>
  <c r="BG356"/>
  <c r="BF356"/>
  <c r="T356"/>
  <c r="R356"/>
  <c r="P356"/>
  <c r="BI353"/>
  <c r="BH353"/>
  <c r="BG353"/>
  <c r="BF353"/>
  <c r="T353"/>
  <c r="R353"/>
  <c r="P353"/>
  <c r="BI350"/>
  <c r="BH350"/>
  <c r="BG350"/>
  <c r="BF350"/>
  <c r="T350"/>
  <c r="R350"/>
  <c r="P350"/>
  <c r="BI347"/>
  <c r="BH347"/>
  <c r="BG347"/>
  <c r="BF347"/>
  <c r="T347"/>
  <c r="R347"/>
  <c r="P347"/>
  <c r="BI345"/>
  <c r="BH345"/>
  <c r="BG345"/>
  <c r="BF345"/>
  <c r="T345"/>
  <c r="R345"/>
  <c r="P345"/>
  <c r="BI343"/>
  <c r="BH343"/>
  <c r="BG343"/>
  <c r="BF343"/>
  <c r="T343"/>
  <c r="R343"/>
  <c r="P343"/>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110"/>
  <c r="E7"/>
  <c r="E106"/>
  <c i="30" r="J37"/>
  <c r="J36"/>
  <c i="1" r="AY145"/>
  <c i="30" r="J35"/>
  <c i="1" r="AX145"/>
  <c i="30"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91"/>
  <c r="J14"/>
  <c r="J12"/>
  <c r="J110"/>
  <c r="E7"/>
  <c r="E106"/>
  <c i="29" r="J37"/>
  <c r="J36"/>
  <c i="1" r="AY144"/>
  <c i="29" r="J35"/>
  <c i="1" r="AX144"/>
  <c i="29" r="BI372"/>
  <c r="BH372"/>
  <c r="BG372"/>
  <c r="BF372"/>
  <c r="T372"/>
  <c r="R372"/>
  <c r="P372"/>
  <c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40"/>
  <c r="BH340"/>
  <c r="BG340"/>
  <c r="BF340"/>
  <c r="T340"/>
  <c r="R340"/>
  <c r="P340"/>
  <c r="BI338"/>
  <c r="BH338"/>
  <c r="BG338"/>
  <c r="BF338"/>
  <c r="T338"/>
  <c r="R338"/>
  <c r="P338"/>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6"/>
  <c r="BH316"/>
  <c r="BG316"/>
  <c r="BF316"/>
  <c r="T316"/>
  <c r="R316"/>
  <c r="P316"/>
  <c r="BI313"/>
  <c r="BH313"/>
  <c r="BG313"/>
  <c r="BF313"/>
  <c r="T313"/>
  <c r="R313"/>
  <c r="P313"/>
  <c r="BI310"/>
  <c r="BH310"/>
  <c r="BG310"/>
  <c r="BF310"/>
  <c r="T310"/>
  <c r="R310"/>
  <c r="P310"/>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1"/>
  <c r="BH241"/>
  <c r="BG241"/>
  <c r="BF241"/>
  <c r="T241"/>
  <c r="R241"/>
  <c r="P241"/>
  <c r="BI238"/>
  <c r="BH238"/>
  <c r="BG238"/>
  <c r="BF238"/>
  <c r="T238"/>
  <c r="R238"/>
  <c r="P238"/>
  <c r="BI236"/>
  <c r="BH236"/>
  <c r="BG236"/>
  <c r="BF236"/>
  <c r="T236"/>
  <c r="R236"/>
  <c r="P236"/>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112"/>
  <c r="J14"/>
  <c r="J12"/>
  <c r="J110"/>
  <c r="E7"/>
  <c r="E106"/>
  <c i="28" r="J37"/>
  <c r="J36"/>
  <c i="1" r="AY143"/>
  <c i="28" r="J35"/>
  <c i="1" r="AX143"/>
  <c i="28"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112"/>
  <c r="J14"/>
  <c r="J12"/>
  <c r="J110"/>
  <c r="E7"/>
  <c r="E106"/>
  <c i="27" r="J37"/>
  <c r="J36"/>
  <c i="1" r="AY142"/>
  <c i="27" r="J35"/>
  <c i="1" r="AX142"/>
  <c i="27" r="BI390"/>
  <c r="BH390"/>
  <c r="BG390"/>
  <c r="BF390"/>
  <c r="T390"/>
  <c r="R390"/>
  <c r="P390"/>
  <c r="BI387"/>
  <c r="BH387"/>
  <c r="BG387"/>
  <c r="BF387"/>
  <c r="T387"/>
  <c r="R387"/>
  <c r="P387"/>
  <c r="BI384"/>
  <c r="BH384"/>
  <c r="BG384"/>
  <c r="BF384"/>
  <c r="T384"/>
  <c r="R384"/>
  <c r="P384"/>
  <c r="BI381"/>
  <c r="BH381"/>
  <c r="BG381"/>
  <c r="BF381"/>
  <c r="T381"/>
  <c r="R381"/>
  <c r="P381"/>
  <c r="BI378"/>
  <c r="BH378"/>
  <c r="BG378"/>
  <c r="BF378"/>
  <c r="T378"/>
  <c r="R378"/>
  <c r="P378"/>
  <c r="BI375"/>
  <c r="BH375"/>
  <c r="BG375"/>
  <c r="BF375"/>
  <c r="T375"/>
  <c r="R375"/>
  <c r="P375"/>
  <c r="BI372"/>
  <c r="BH372"/>
  <c r="BG372"/>
  <c r="BF372"/>
  <c r="T372"/>
  <c r="R372"/>
  <c r="P372"/>
  <c r="BI369"/>
  <c r="BH369"/>
  <c r="BG369"/>
  <c r="BF369"/>
  <c r="T369"/>
  <c r="R369"/>
  <c r="P369"/>
  <c r="BI366"/>
  <c r="BH366"/>
  <c r="BG366"/>
  <c r="BF366"/>
  <c r="T366"/>
  <c r="R366"/>
  <c r="P366"/>
  <c r="BI363"/>
  <c r="BH363"/>
  <c r="BG363"/>
  <c r="BF363"/>
  <c r="T363"/>
  <c r="R363"/>
  <c r="P363"/>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3"/>
  <c r="BH333"/>
  <c r="BG333"/>
  <c r="BF333"/>
  <c r="T333"/>
  <c r="R333"/>
  <c r="P333"/>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6"/>
  <c r="BH316"/>
  <c r="BG316"/>
  <c r="BF316"/>
  <c r="T316"/>
  <c r="R316"/>
  <c r="P316"/>
  <c r="BI313"/>
  <c r="BH313"/>
  <c r="BG313"/>
  <c r="BF313"/>
  <c r="T313"/>
  <c r="R313"/>
  <c r="P313"/>
  <c r="BI310"/>
  <c r="BH310"/>
  <c r="BG310"/>
  <c r="BF310"/>
  <c r="T310"/>
  <c r="R310"/>
  <c r="P310"/>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1"/>
  <c r="BH241"/>
  <c r="BG241"/>
  <c r="BF241"/>
  <c r="T241"/>
  <c r="R241"/>
  <c r="P241"/>
  <c r="BI238"/>
  <c r="BH238"/>
  <c r="BG238"/>
  <c r="BF238"/>
  <c r="T238"/>
  <c r="R238"/>
  <c r="P238"/>
  <c r="BI235"/>
  <c r="BH235"/>
  <c r="BG235"/>
  <c r="BF235"/>
  <c r="T235"/>
  <c r="R235"/>
  <c r="P235"/>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91"/>
  <c r="J14"/>
  <c r="J12"/>
  <c r="J110"/>
  <c r="E7"/>
  <c r="E106"/>
  <c i="26" r="J37"/>
  <c r="J36"/>
  <c i="1" r="AY141"/>
  <c i="26" r="J35"/>
  <c i="1" r="AX141"/>
  <c i="26"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112"/>
  <c r="J14"/>
  <c r="J12"/>
  <c r="J110"/>
  <c r="E7"/>
  <c r="E106"/>
  <c i="25" r="J39"/>
  <c r="J38"/>
  <c i="1" r="AY140"/>
  <c i="25" r="J37"/>
  <c i="1" r="AX140"/>
  <c i="25" r="BI157"/>
  <c r="BH157"/>
  <c r="BG157"/>
  <c r="BF157"/>
  <c r="T157"/>
  <c r="R157"/>
  <c r="P157"/>
  <c r="BI154"/>
  <c r="BH154"/>
  <c r="BG154"/>
  <c r="BF154"/>
  <c r="T154"/>
  <c r="R154"/>
  <c r="P154"/>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7"/>
  <c r="BH137"/>
  <c r="BG137"/>
  <c r="BF137"/>
  <c r="T137"/>
  <c r="R137"/>
  <c r="P137"/>
  <c r="BI134"/>
  <c r="BH134"/>
  <c r="BG134"/>
  <c r="BF134"/>
  <c r="T134"/>
  <c r="R134"/>
  <c r="P134"/>
  <c r="BI131"/>
  <c r="BH131"/>
  <c r="BG131"/>
  <c r="BF131"/>
  <c r="T131"/>
  <c r="R131"/>
  <c r="P131"/>
  <c r="BI129"/>
  <c r="BH129"/>
  <c r="BG129"/>
  <c r="BF129"/>
  <c r="T129"/>
  <c r="R129"/>
  <c r="P129"/>
  <c r="BI127"/>
  <c r="BH127"/>
  <c r="BG127"/>
  <c r="BF127"/>
  <c r="T127"/>
  <c r="R127"/>
  <c r="P127"/>
  <c r="F118"/>
  <c r="E116"/>
  <c r="F91"/>
  <c r="E89"/>
  <c r="J26"/>
  <c r="E26"/>
  <c r="J121"/>
  <c r="J25"/>
  <c r="J23"/>
  <c r="E23"/>
  <c r="J120"/>
  <c r="J22"/>
  <c r="J20"/>
  <c r="E20"/>
  <c r="F94"/>
  <c r="J19"/>
  <c r="J17"/>
  <c r="E17"/>
  <c r="F93"/>
  <c r="J16"/>
  <c r="J14"/>
  <c r="J118"/>
  <c r="E7"/>
  <c r="E112"/>
  <c i="24" r="J39"/>
  <c r="J38"/>
  <c i="1" r="AY139"/>
  <c i="24" r="J37"/>
  <c i="1" r="AX139"/>
  <c i="24"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7"/>
  <c r="BH217"/>
  <c r="BG217"/>
  <c r="BF217"/>
  <c r="T217"/>
  <c r="R217"/>
  <c r="P217"/>
  <c r="BI215"/>
  <c r="BH215"/>
  <c r="BG215"/>
  <c r="BF215"/>
  <c r="T215"/>
  <c r="R215"/>
  <c r="P215"/>
  <c r="BI212"/>
  <c r="BH212"/>
  <c r="BG212"/>
  <c r="BF212"/>
  <c r="T212"/>
  <c r="R212"/>
  <c r="P212"/>
  <c r="BI209"/>
  <c r="BH209"/>
  <c r="BG209"/>
  <c r="BF209"/>
  <c r="T209"/>
  <c r="R209"/>
  <c r="P209"/>
  <c r="BI205"/>
  <c r="BH205"/>
  <c r="BG205"/>
  <c r="BF205"/>
  <c r="T205"/>
  <c r="R205"/>
  <c r="P205"/>
  <c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8"/>
  <c r="BH178"/>
  <c r="BG178"/>
  <c r="BF178"/>
  <c r="T178"/>
  <c r="R178"/>
  <c r="P178"/>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2"/>
  <c r="BH132"/>
  <c r="BG132"/>
  <c r="BF132"/>
  <c r="T132"/>
  <c r="R132"/>
  <c r="P132"/>
  <c r="F123"/>
  <c r="E121"/>
  <c r="F91"/>
  <c r="E89"/>
  <c r="J26"/>
  <c r="E26"/>
  <c r="J126"/>
  <c r="J25"/>
  <c r="J23"/>
  <c r="E23"/>
  <c r="J93"/>
  <c r="J22"/>
  <c r="J20"/>
  <c r="E20"/>
  <c r="F94"/>
  <c r="J19"/>
  <c r="J17"/>
  <c r="E17"/>
  <c r="F125"/>
  <c r="J16"/>
  <c r="J14"/>
  <c r="J123"/>
  <c r="E7"/>
  <c r="E85"/>
  <c i="23" r="J37"/>
  <c r="J36"/>
  <c i="1" r="AY137"/>
  <c i="23" r="J35"/>
  <c i="1" r="AX137"/>
  <c i="23" r="BI123"/>
  <c r="BH123"/>
  <c r="BG123"/>
  <c r="BF123"/>
  <c r="T123"/>
  <c r="R123"/>
  <c r="P123"/>
  <c r="BI121"/>
  <c r="BH121"/>
  <c r="BG121"/>
  <c r="BF121"/>
  <c r="T121"/>
  <c r="R121"/>
  <c r="P121"/>
  <c r="BI119"/>
  <c r="BH119"/>
  <c r="BG119"/>
  <c r="BF119"/>
  <c r="T119"/>
  <c r="R119"/>
  <c r="P119"/>
  <c r="J114"/>
  <c r="J113"/>
  <c r="F113"/>
  <c r="F111"/>
  <c r="E109"/>
  <c r="J92"/>
  <c r="J91"/>
  <c r="F91"/>
  <c r="F89"/>
  <c r="E87"/>
  <c r="J18"/>
  <c r="E18"/>
  <c r="F114"/>
  <c r="J17"/>
  <c r="J12"/>
  <c r="J111"/>
  <c r="E7"/>
  <c r="E107"/>
  <c i="22" r="J41"/>
  <c r="J40"/>
  <c i="1" r="AY136"/>
  <c i="22" r="J39"/>
  <c i="1" r="AX136"/>
  <c i="22" r="BI129"/>
  <c r="BH129"/>
  <c r="BG129"/>
  <c r="BF129"/>
  <c r="T129"/>
  <c r="R129"/>
  <c r="P129"/>
  <c r="BI127"/>
  <c r="BH127"/>
  <c r="BG127"/>
  <c r="BF127"/>
  <c r="T127"/>
  <c r="R127"/>
  <c r="P127"/>
  <c r="J122"/>
  <c r="J121"/>
  <c r="F121"/>
  <c r="F119"/>
  <c r="E117"/>
  <c r="J96"/>
  <c r="J95"/>
  <c r="F95"/>
  <c r="F93"/>
  <c r="E91"/>
  <c r="J22"/>
  <c r="E22"/>
  <c r="F122"/>
  <c r="J21"/>
  <c r="J16"/>
  <c r="J93"/>
  <c r="E7"/>
  <c r="E111"/>
  <c i="21" r="J41"/>
  <c r="J40"/>
  <c i="1" r="AY134"/>
  <c i="21" r="J39"/>
  <c i="1" r="AX134"/>
  <c i="21"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110"/>
  <c i="20" r="J41"/>
  <c r="J40"/>
  <c i="1" r="AY132"/>
  <c i="20" r="J39"/>
  <c i="1" r="AX132"/>
  <c i="20"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85"/>
  <c i="19" r="J41"/>
  <c r="J40"/>
  <c i="1" r="AY130"/>
  <c i="19" r="J39"/>
  <c i="1" r="AX130"/>
  <c i="19" r="BI193"/>
  <c r="BH193"/>
  <c r="BG193"/>
  <c r="BF193"/>
  <c r="T193"/>
  <c r="T192"/>
  <c r="R193"/>
  <c r="R192"/>
  <c r="P193"/>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93"/>
  <c r="E7"/>
  <c r="E112"/>
  <c i="18" r="J41"/>
  <c r="J40"/>
  <c i="1" r="AY128"/>
  <c i="18" r="J39"/>
  <c i="1" r="AX128"/>
  <c i="18" r="BI129"/>
  <c r="BH129"/>
  <c r="BG129"/>
  <c r="BF129"/>
  <c r="T129"/>
  <c r="R129"/>
  <c r="P129"/>
  <c r="BI127"/>
  <c r="BH127"/>
  <c r="BG127"/>
  <c r="BF127"/>
  <c r="T127"/>
  <c r="R127"/>
  <c r="P127"/>
  <c r="J122"/>
  <c r="J121"/>
  <c r="F121"/>
  <c r="F119"/>
  <c r="E117"/>
  <c r="J96"/>
  <c r="J95"/>
  <c r="F95"/>
  <c r="F93"/>
  <c r="E91"/>
  <c r="J22"/>
  <c r="E22"/>
  <c r="F96"/>
  <c r="J21"/>
  <c r="J16"/>
  <c r="J119"/>
  <c r="E7"/>
  <c r="E85"/>
  <c i="17" r="J41"/>
  <c r="J40"/>
  <c i="1" r="AY126"/>
  <c i="17" r="J39"/>
  <c i="1" r="AX126"/>
  <c i="17"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85"/>
  <c i="16" r="J41"/>
  <c r="J40"/>
  <c i="1" r="AY125"/>
  <c i="16" r="J39"/>
  <c i="1" r="AX125"/>
  <c i="16"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113"/>
  <c i="15" r="J41"/>
  <c r="J40"/>
  <c i="1" r="AY122"/>
  <c i="15" r="J39"/>
  <c i="1" r="AX122"/>
  <c i="15"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93"/>
  <c r="E7"/>
  <c r="E111"/>
  <c i="14" r="J41"/>
  <c r="J40"/>
  <c i="1" r="AY120"/>
  <c i="14" r="J39"/>
  <c i="1" r="AX120"/>
  <c i="14" r="BI183"/>
  <c r="BH183"/>
  <c r="BG183"/>
  <c r="BF183"/>
  <c r="T183"/>
  <c r="T182"/>
  <c r="R183"/>
  <c r="R182"/>
  <c r="P183"/>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T125"/>
  <c r="R126"/>
  <c r="R125"/>
  <c r="P126"/>
  <c r="P125"/>
  <c i="1" r="AU120"/>
  <c i="14" r="J122"/>
  <c r="J121"/>
  <c r="F121"/>
  <c r="F119"/>
  <c r="E117"/>
  <c r="J96"/>
  <c r="J95"/>
  <c r="F95"/>
  <c r="F93"/>
  <c r="E91"/>
  <c r="J22"/>
  <c r="E22"/>
  <c r="F122"/>
  <c r="J21"/>
  <c r="J16"/>
  <c r="J93"/>
  <c r="E7"/>
  <c r="E111"/>
  <c i="13" r="J41"/>
  <c r="J40"/>
  <c i="1" r="AY118"/>
  <c i="13" r="J39"/>
  <c i="1" r="AX118"/>
  <c i="13"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96"/>
  <c r="J21"/>
  <c r="J16"/>
  <c r="J119"/>
  <c r="E7"/>
  <c r="E85"/>
  <c i="12" r="J41"/>
  <c r="J40"/>
  <c i="1" r="AY116"/>
  <c i="12" r="J39"/>
  <c i="1" r="AX116"/>
  <c i="1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1" r="J41"/>
  <c r="J40"/>
  <c i="1" r="AY115"/>
  <c i="11" r="J39"/>
  <c i="1" r="AX115"/>
  <c i="11"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0" r="J41"/>
  <c r="J40"/>
  <c i="1" r="AY112"/>
  <c i="10" r="J39"/>
  <c i="1" r="AX112"/>
  <c i="10"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9" r="J41"/>
  <c r="J40"/>
  <c i="1" r="AY110"/>
  <c i="9" r="J39"/>
  <c i="1" r="AX110"/>
  <c i="9"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93"/>
  <c r="E7"/>
  <c r="E112"/>
  <c i="8" r="J41"/>
  <c r="J40"/>
  <c i="1" r="AY108"/>
  <c i="8" r="J39"/>
  <c i="1" r="AX108"/>
  <c i="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120"/>
  <c r="E7"/>
  <c r="E112"/>
  <c i="7" r="J41"/>
  <c r="J40"/>
  <c i="1" r="AY107"/>
  <c i="7" r="J39"/>
  <c i="1" r="AX107"/>
  <c i="7"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93"/>
  <c r="E7"/>
  <c r="E113"/>
  <c i="6" r="J192"/>
  <c r="J128"/>
  <c r="J41"/>
  <c r="J40"/>
  <c i="1" r="AY104"/>
  <c i="6" r="J39"/>
  <c i="1" r="AX104"/>
  <c i="6" r="J10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01"/>
  <c r="J124"/>
  <c r="J123"/>
  <c r="F123"/>
  <c r="F121"/>
  <c r="E119"/>
  <c r="J96"/>
  <c r="J95"/>
  <c r="F95"/>
  <c r="F93"/>
  <c r="E91"/>
  <c r="J22"/>
  <c r="E22"/>
  <c r="F96"/>
  <c r="J21"/>
  <c r="J16"/>
  <c r="J121"/>
  <c r="E7"/>
  <c r="E85"/>
  <c i="5" r="J41"/>
  <c r="J40"/>
  <c i="1" r="AY102"/>
  <c i="5" r="J39"/>
  <c i="1" r="AX102"/>
  <c i="5"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2"/>
  <c r="J121"/>
  <c r="F121"/>
  <c r="F119"/>
  <c r="E117"/>
  <c r="J96"/>
  <c r="J95"/>
  <c r="F95"/>
  <c r="F93"/>
  <c r="E91"/>
  <c r="J22"/>
  <c r="E22"/>
  <c r="F96"/>
  <c r="J21"/>
  <c r="J16"/>
  <c r="J93"/>
  <c r="E7"/>
  <c r="E111"/>
  <c i="4" r="J41"/>
  <c r="J40"/>
  <c i="1" r="AY100"/>
  <c i="4" r="J39"/>
  <c i="1" r="AX100"/>
  <c i="4"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J93"/>
  <c r="F93"/>
  <c r="E91"/>
  <c r="J22"/>
  <c r="E22"/>
  <c r="F123"/>
  <c r="J21"/>
  <c r="J16"/>
  <c r="J120"/>
  <c r="E7"/>
  <c r="E85"/>
  <c i="3" r="J41"/>
  <c r="J40"/>
  <c i="1" r="AY98"/>
  <c i="3" r="J39"/>
  <c i="1" r="AX98"/>
  <c i="3"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112"/>
  <c i="2" r="J41"/>
  <c r="J40"/>
  <c i="1" r="AY97"/>
  <c i="2" r="J39"/>
  <c i="1" r="AX97"/>
  <c i="2"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J124"/>
  <c r="J123"/>
  <c r="F123"/>
  <c r="J121"/>
  <c r="F121"/>
  <c r="E119"/>
  <c r="J96"/>
  <c r="J95"/>
  <c r="F95"/>
  <c r="F93"/>
  <c r="E91"/>
  <c r="J22"/>
  <c r="E22"/>
  <c r="F124"/>
  <c r="J21"/>
  <c r="J16"/>
  <c r="J93"/>
  <c r="E7"/>
  <c r="E85"/>
  <c i="1" r="L90"/>
  <c r="AM90"/>
  <c r="AM89"/>
  <c r="L89"/>
  <c r="AM87"/>
  <c r="L87"/>
  <c r="L85"/>
  <c r="L84"/>
  <c i="36" r="J367"/>
  <c r="J362"/>
  <c r="BK357"/>
  <c r="J354"/>
  <c r="BK352"/>
  <c r="J346"/>
  <c r="BK332"/>
  <c r="J309"/>
  <c r="J297"/>
  <c r="BK293"/>
  <c r="J287"/>
  <c r="J276"/>
  <c r="J274"/>
  <c r="J272"/>
  <c r="J264"/>
  <c r="J260"/>
  <c r="J242"/>
  <c r="BK240"/>
  <c r="J226"/>
  <c i="35" r="BK183"/>
  <c r="BK180"/>
  <c r="BK177"/>
  <c i="34" r="BK261"/>
  <c r="BK252"/>
  <c r="J243"/>
  <c r="J222"/>
  <c r="BK219"/>
  <c r="J183"/>
  <c r="BK165"/>
  <c r="J153"/>
  <c i="33" r="J234"/>
  <c r="J195"/>
  <c r="BK186"/>
  <c r="J168"/>
  <c r="BK162"/>
  <c r="J159"/>
  <c r="BK126"/>
  <c i="32" r="BK297"/>
  <c r="J294"/>
  <c r="J267"/>
  <c r="BK264"/>
  <c r="BK261"/>
  <c r="J249"/>
  <c r="J216"/>
  <c r="J204"/>
  <c r="BK201"/>
  <c r="J186"/>
  <c r="BK183"/>
  <c r="J150"/>
  <c r="BK123"/>
  <c r="J120"/>
  <c r="J117"/>
  <c i="31" r="BK253"/>
  <c r="BK250"/>
  <c r="BK247"/>
  <c r="J234"/>
  <c r="J231"/>
  <c r="BK168"/>
  <c r="BK156"/>
  <c r="J150"/>
  <c i="30" r="J288"/>
  <c r="J282"/>
  <c r="BK279"/>
  <c r="J267"/>
  <c r="J264"/>
  <c r="J261"/>
  <c r="J249"/>
  <c r="BK198"/>
  <c r="BK192"/>
  <c r="J171"/>
  <c r="J168"/>
  <c r="BK141"/>
  <c r="BK138"/>
  <c i="29" r="J360"/>
  <c r="J345"/>
  <c r="J342"/>
  <c r="J340"/>
  <c r="J338"/>
  <c r="BK329"/>
  <c r="BK323"/>
  <c r="BK316"/>
  <c r="J313"/>
  <c r="J307"/>
  <c r="BK259"/>
  <c r="J250"/>
  <c r="J241"/>
  <c r="BK236"/>
  <c r="BK225"/>
  <c r="BK183"/>
  <c r="BK147"/>
  <c r="BK144"/>
  <c r="BK135"/>
  <c r="BK129"/>
  <c i="28" r="J303"/>
  <c r="J300"/>
  <c r="BK288"/>
  <c r="J228"/>
  <c r="BK225"/>
  <c r="J174"/>
  <c r="J156"/>
  <c r="J147"/>
  <c r="BK126"/>
  <c r="J123"/>
  <c i="27" r="J356"/>
  <c r="BK333"/>
  <c r="BK324"/>
  <c r="BK321"/>
  <c r="BK316"/>
  <c r="J295"/>
  <c r="J262"/>
  <c r="BK259"/>
  <c r="J171"/>
  <c r="BK162"/>
  <c r="J159"/>
  <c r="J147"/>
  <c r="BK138"/>
  <c r="BK132"/>
  <c r="BK126"/>
  <c i="26" r="BK366"/>
  <c r="BK363"/>
  <c r="BK360"/>
  <c r="J357"/>
  <c r="J348"/>
  <c r="BK342"/>
  <c r="J330"/>
  <c r="J294"/>
  <c r="J291"/>
  <c r="BK288"/>
  <c r="BK285"/>
  <c r="BK276"/>
  <c r="J270"/>
  <c r="J261"/>
  <c r="J237"/>
  <c r="J234"/>
  <c r="J231"/>
  <c r="BK225"/>
  <c r="BK216"/>
  <c r="J189"/>
  <c r="J183"/>
  <c r="J174"/>
  <c r="BK159"/>
  <c r="J156"/>
  <c r="BK153"/>
  <c r="BK144"/>
  <c r="BK141"/>
  <c r="BK129"/>
  <c i="25" r="J157"/>
  <c r="BK154"/>
  <c r="BK148"/>
  <c i="24" r="BK229"/>
  <c r="J226"/>
  <c r="J219"/>
  <c r="J173"/>
  <c r="BK171"/>
  <c r="BK169"/>
  <c r="J163"/>
  <c r="J157"/>
  <c r="BK150"/>
  <c r="BK139"/>
  <c r="J137"/>
  <c i="21" r="J177"/>
  <c r="BK163"/>
  <c r="BK157"/>
  <c r="J155"/>
  <c r="BK137"/>
  <c i="20" r="J179"/>
  <c r="J169"/>
  <c r="BK163"/>
  <c r="BK161"/>
  <c r="J149"/>
  <c r="BK145"/>
  <c r="BK127"/>
  <c i="19" r="J184"/>
  <c r="J182"/>
  <c r="BK170"/>
  <c r="J154"/>
  <c r="BK142"/>
  <c r="BK136"/>
  <c i="18" r="J127"/>
  <c i="16" r="J157"/>
  <c i="15" r="J180"/>
  <c r="BK178"/>
  <c r="J176"/>
  <c r="BK146"/>
  <c r="BK140"/>
  <c r="BK128"/>
  <c i="14" r="J183"/>
  <c r="J178"/>
  <c r="J176"/>
  <c r="J166"/>
  <c r="BK160"/>
  <c r="BK154"/>
  <c r="BK150"/>
  <c r="BK132"/>
  <c r="J130"/>
  <c i="13" r="BK180"/>
  <c r="J148"/>
  <c r="BK146"/>
  <c r="BK144"/>
  <c r="J136"/>
  <c r="BK134"/>
  <c r="J130"/>
  <c i="11" r="BK157"/>
  <c r="BK149"/>
  <c r="J139"/>
  <c i="10" r="BK189"/>
  <c r="J180"/>
  <c r="BK178"/>
  <c r="BK176"/>
  <c r="BK174"/>
  <c r="J172"/>
  <c r="BK158"/>
  <c i="9" r="BK180"/>
  <c r="J174"/>
  <c r="BK172"/>
  <c r="J162"/>
  <c r="J158"/>
  <c r="J154"/>
  <c r="J152"/>
  <c r="J144"/>
  <c i="8" r="J137"/>
  <c i="7" r="J177"/>
  <c i="6" r="J190"/>
  <c r="BK188"/>
  <c r="J180"/>
  <c r="BK178"/>
  <c r="J176"/>
  <c r="BK174"/>
  <c r="J164"/>
  <c r="J162"/>
  <c r="J160"/>
  <c r="BK154"/>
  <c r="J130"/>
  <c i="5" r="BK187"/>
  <c r="BK185"/>
  <c r="J173"/>
  <c r="BK163"/>
  <c r="J153"/>
  <c r="BK133"/>
  <c i="4" r="J197"/>
  <c r="J195"/>
  <c r="BK184"/>
  <c i="2" r="BK175"/>
  <c r="BK167"/>
  <c r="BK165"/>
  <c r="J143"/>
  <c i="1" r="AS129"/>
  <c r="AS119"/>
  <c i="36" r="J365"/>
  <c r="BK354"/>
  <c r="BK342"/>
  <c r="BK338"/>
  <c r="BK326"/>
  <c r="J316"/>
  <c r="J306"/>
  <c r="J282"/>
  <c r="BK280"/>
  <c r="BK276"/>
  <c r="BK274"/>
  <c r="BK272"/>
  <c r="BK270"/>
  <c r="J256"/>
  <c r="BK252"/>
  <c r="BK250"/>
  <c r="BK245"/>
  <c r="J240"/>
  <c r="J218"/>
  <c r="BK129"/>
  <c i="35" r="BK240"/>
  <c r="BK237"/>
  <c r="J234"/>
  <c r="BK231"/>
  <c r="J174"/>
  <c r="J168"/>
  <c r="BK159"/>
  <c r="J135"/>
  <c r="BK132"/>
  <c r="BK126"/>
  <c i="34" r="J261"/>
  <c r="J249"/>
  <c r="BK180"/>
  <c r="BK162"/>
  <c r="J156"/>
  <c r="J150"/>
  <c r="BK147"/>
  <c r="BK138"/>
  <c r="J135"/>
  <c r="J129"/>
  <c r="BK123"/>
  <c i="33" r="BK213"/>
  <c r="J210"/>
  <c r="BK207"/>
  <c r="BK141"/>
  <c r="J138"/>
  <c r="BK129"/>
  <c r="BK123"/>
  <c r="J120"/>
  <c i="32" r="BK354"/>
  <c r="BK351"/>
  <c r="BK345"/>
  <c r="J312"/>
  <c r="J246"/>
  <c r="J237"/>
  <c r="BK234"/>
  <c r="J231"/>
  <c r="J228"/>
  <c r="BK225"/>
  <c r="BK213"/>
  <c r="BK195"/>
  <c r="BK192"/>
  <c r="BK117"/>
  <c i="31" r="J365"/>
  <c r="BK326"/>
  <c r="J324"/>
  <c r="BK321"/>
  <c r="J270"/>
  <c r="BK198"/>
  <c r="BK192"/>
  <c r="J168"/>
  <c r="J162"/>
  <c r="BK132"/>
  <c r="J120"/>
  <c r="J117"/>
  <c i="30" r="BK294"/>
  <c r="BK255"/>
  <c r="J246"/>
  <c r="J231"/>
  <c r="J228"/>
  <c r="J219"/>
  <c r="BK213"/>
  <c r="J210"/>
  <c r="BK201"/>
  <c r="J195"/>
  <c r="J192"/>
  <c r="BK180"/>
  <c r="BK168"/>
  <c r="BK162"/>
  <c r="J156"/>
  <c r="BK153"/>
  <c r="BK147"/>
  <c r="J144"/>
  <c r="J132"/>
  <c r="J120"/>
  <c r="J117"/>
  <c i="29" r="BK345"/>
  <c r="BK340"/>
  <c r="BK338"/>
  <c r="BK327"/>
  <c r="BK319"/>
  <c r="BK310"/>
  <c r="BK307"/>
  <c r="BK304"/>
  <c r="J301"/>
  <c r="BK295"/>
  <c r="BK289"/>
  <c r="J283"/>
  <c r="BK262"/>
  <c r="J259"/>
  <c r="BK253"/>
  <c r="J244"/>
  <c r="J238"/>
  <c r="J234"/>
  <c r="BK228"/>
  <c r="J225"/>
  <c r="J222"/>
  <c r="BK204"/>
  <c r="BK201"/>
  <c r="J195"/>
  <c r="BK189"/>
  <c r="BK156"/>
  <c r="J153"/>
  <c r="BK150"/>
  <c r="J147"/>
  <c r="BK141"/>
  <c r="J138"/>
  <c r="BK132"/>
  <c i="28" r="J324"/>
  <c r="J321"/>
  <c r="BK300"/>
  <c r="BK291"/>
  <c r="J285"/>
  <c r="BK279"/>
  <c r="J258"/>
  <c r="BK249"/>
  <c r="BK243"/>
  <c r="BK174"/>
  <c r="BK156"/>
  <c r="BK144"/>
  <c r="J141"/>
  <c r="BK135"/>
  <c r="BK129"/>
  <c r="BK120"/>
  <c i="27" r="J387"/>
  <c r="J369"/>
  <c r="BK366"/>
  <c r="J363"/>
  <c r="J352"/>
  <c r="BK346"/>
  <c r="J342"/>
  <c r="J336"/>
  <c r="J333"/>
  <c r="BK319"/>
  <c r="BK313"/>
  <c r="BK307"/>
  <c r="BK304"/>
  <c r="BK301"/>
  <c r="BK295"/>
  <c r="BK292"/>
  <c r="BK289"/>
  <c r="J280"/>
  <c r="J277"/>
  <c r="J274"/>
  <c r="BK268"/>
  <c r="J256"/>
  <c r="BK233"/>
  <c r="BK225"/>
  <c r="J222"/>
  <c r="J219"/>
  <c r="BK210"/>
  <c r="BK198"/>
  <c r="J195"/>
  <c r="BK180"/>
  <c r="BK174"/>
  <c r="BK156"/>
  <c r="BK150"/>
  <c r="J144"/>
  <c r="J141"/>
  <c r="J138"/>
  <c r="J120"/>
  <c r="J117"/>
  <c i="26" r="J351"/>
  <c r="BK348"/>
  <c r="BK345"/>
  <c r="BK339"/>
  <c r="J336"/>
  <c r="J333"/>
  <c r="J324"/>
  <c r="J315"/>
  <c r="BK306"/>
  <c r="J303"/>
  <c r="J297"/>
  <c r="J282"/>
  <c r="J258"/>
  <c r="BK249"/>
  <c r="J243"/>
  <c r="BK240"/>
  <c r="J228"/>
  <c r="BK222"/>
  <c r="J210"/>
  <c r="BK204"/>
  <c r="BK183"/>
  <c r="BK171"/>
  <c r="J162"/>
  <c r="J147"/>
  <c r="J126"/>
  <c r="J123"/>
  <c i="25" r="BK151"/>
  <c i="24" r="BK241"/>
  <c r="BK235"/>
  <c r="J229"/>
  <c r="BK219"/>
  <c r="J217"/>
  <c r="BK215"/>
  <c r="BK194"/>
  <c r="J183"/>
  <c r="J181"/>
  <c r="J178"/>
  <c r="J135"/>
  <c r="J132"/>
  <c i="23" r="BK119"/>
  <c i="21" r="BK173"/>
  <c r="J171"/>
  <c r="J161"/>
  <c r="BK151"/>
  <c r="J129"/>
  <c i="19" r="J178"/>
  <c r="J172"/>
  <c r="J170"/>
  <c r="BK168"/>
  <c r="BK166"/>
  <c r="J164"/>
  <c r="BK156"/>
  <c r="BK154"/>
  <c r="BK152"/>
  <c r="J148"/>
  <c r="BK146"/>
  <c i="17" r="J135"/>
  <c r="J133"/>
  <c r="J131"/>
  <c r="BK129"/>
  <c i="16" r="J187"/>
  <c r="J177"/>
  <c r="J175"/>
  <c r="J173"/>
  <c r="J171"/>
  <c r="BK169"/>
  <c r="J167"/>
  <c r="BK161"/>
  <c r="J135"/>
  <c i="15" r="BK164"/>
  <c r="BK148"/>
  <c r="J138"/>
  <c r="J132"/>
  <c r="J130"/>
  <c r="J128"/>
  <c r="J126"/>
  <c i="14" r="J174"/>
  <c r="BK130"/>
  <c i="11" r="J175"/>
  <c r="J157"/>
  <c r="J131"/>
  <c i="10" r="J178"/>
  <c r="BK166"/>
  <c r="J142"/>
  <c r="J134"/>
  <c r="BK132"/>
  <c r="J130"/>
  <c r="J128"/>
  <c i="9" r="J191"/>
  <c r="BK189"/>
  <c r="J172"/>
  <c r="BK168"/>
  <c i="7" r="BK169"/>
  <c r="J163"/>
  <c r="J161"/>
  <c r="BK153"/>
  <c r="BK135"/>
  <c i="6" r="BK184"/>
  <c r="BK156"/>
  <c r="BK148"/>
  <c i="5" r="J181"/>
  <c r="BK179"/>
  <c r="BK171"/>
  <c r="BK167"/>
  <c r="J165"/>
  <c i="4" r="J192"/>
  <c r="BK190"/>
  <c r="J182"/>
  <c r="BK176"/>
  <c r="J174"/>
  <c r="J148"/>
  <c r="J136"/>
  <c r="J132"/>
  <c r="BK130"/>
  <c i="3" r="BK133"/>
  <c r="J129"/>
  <c i="2" r="J136"/>
  <c i="1" r="AS127"/>
  <c r="AS96"/>
  <c i="36" r="BK324"/>
  <c r="BK322"/>
  <c r="BK319"/>
  <c r="BK311"/>
  <c r="J300"/>
  <c r="J295"/>
  <c r="J293"/>
  <c r="J232"/>
  <c r="BK229"/>
  <c r="J199"/>
  <c r="BK197"/>
  <c r="J195"/>
  <c r="BK177"/>
  <c r="J171"/>
  <c r="J166"/>
  <c r="BK150"/>
  <c r="J136"/>
  <c i="35" r="J243"/>
  <c r="BK219"/>
  <c r="J207"/>
  <c r="BK204"/>
  <c r="J195"/>
  <c r="J180"/>
  <c r="J177"/>
  <c r="BK174"/>
  <c r="BK168"/>
  <c r="BK162"/>
  <c i="34" r="BK258"/>
  <c r="J240"/>
  <c r="J177"/>
  <c r="BK168"/>
  <c r="J117"/>
  <c i="33" r="BK225"/>
  <c r="BK216"/>
  <c r="J192"/>
  <c r="BK183"/>
  <c r="J180"/>
  <c i="32" r="BK348"/>
  <c r="BK336"/>
  <c r="J333"/>
  <c r="BK294"/>
  <c r="J270"/>
  <c r="BK267"/>
  <c r="J177"/>
  <c i="20" r="J167"/>
  <c r="J165"/>
  <c r="BK155"/>
  <c r="J153"/>
  <c r="J147"/>
  <c r="J141"/>
  <c r="J139"/>
  <c r="J135"/>
  <c r="J129"/>
  <c i="19" r="BK180"/>
  <c r="BK178"/>
  <c r="BK160"/>
  <c r="J144"/>
  <c r="J142"/>
  <c r="BK140"/>
  <c r="J134"/>
  <c r="J132"/>
  <c i="18" r="J129"/>
  <c i="17" r="J129"/>
  <c i="16" r="BK173"/>
  <c r="BK171"/>
  <c r="J153"/>
  <c r="J150"/>
  <c r="J148"/>
  <c r="BK139"/>
  <c i="15" r="BK174"/>
  <c r="BK156"/>
  <c i="14" r="BK183"/>
  <c r="BK180"/>
  <c r="BK178"/>
  <c r="BK172"/>
  <c r="BK168"/>
  <c r="J150"/>
  <c i="13" r="J178"/>
  <c r="J150"/>
  <c r="BK148"/>
  <c r="J146"/>
  <c r="J140"/>
  <c r="BK138"/>
  <c r="BK136"/>
  <c i="11" r="J173"/>
  <c r="J145"/>
  <c r="BK143"/>
  <c r="BK139"/>
  <c r="BK137"/>
  <c i="10" r="BK185"/>
  <c r="J136"/>
  <c i="9" r="J193"/>
  <c r="BK191"/>
  <c r="BK184"/>
  <c r="J182"/>
  <c r="J180"/>
  <c r="J178"/>
  <c r="J176"/>
  <c r="BK138"/>
  <c r="BK130"/>
  <c i="8" r="BK133"/>
  <c r="BK131"/>
  <c i="7" r="J153"/>
  <c i="6" r="J186"/>
  <c r="J168"/>
  <c r="BK144"/>
  <c i="5" r="J183"/>
  <c r="BK173"/>
  <c r="BK161"/>
  <c r="J147"/>
  <c r="BK139"/>
  <c r="J131"/>
  <c r="BK127"/>
  <c i="4" r="BK170"/>
  <c r="J160"/>
  <c r="J158"/>
  <c r="J144"/>
  <c r="BK132"/>
  <c i="3" r="J137"/>
  <c r="BK129"/>
  <c i="2" r="BK153"/>
  <c r="J151"/>
  <c i="1" r="AS103"/>
  <c i="37" r="BK135"/>
  <c r="J135"/>
  <c r="BK133"/>
  <c r="J133"/>
  <c r="BK131"/>
  <c r="J131"/>
  <c r="BK129"/>
  <c r="J129"/>
  <c r="BK127"/>
  <c r="J127"/>
  <c r="BK125"/>
  <c r="J125"/>
  <c r="BK123"/>
  <c r="J123"/>
  <c r="BK121"/>
  <c r="J121"/>
  <c r="BK119"/>
  <c r="J119"/>
  <c r="BK117"/>
  <c r="J117"/>
  <c i="36" r="BK369"/>
  <c r="J369"/>
  <c r="BK367"/>
  <c r="BK365"/>
  <c r="BK362"/>
  <c r="J350"/>
  <c r="J338"/>
  <c r="J303"/>
  <c r="BK295"/>
  <c r="J268"/>
  <c r="J252"/>
  <c r="BK205"/>
  <c r="J197"/>
  <c r="BK195"/>
  <c r="J193"/>
  <c r="BK191"/>
  <c r="BK189"/>
  <c r="J183"/>
  <c r="BK181"/>
  <c r="J179"/>
  <c r="J175"/>
  <c r="J169"/>
  <c r="BK166"/>
  <c r="J155"/>
  <c r="J153"/>
  <c r="J147"/>
  <c r="J129"/>
  <c i="35" r="J246"/>
  <c r="J162"/>
  <c r="J150"/>
  <c r="J144"/>
  <c r="J141"/>
  <c r="J138"/>
  <c r="BK135"/>
  <c r="J129"/>
  <c i="34" r="BK255"/>
  <c r="BK225"/>
  <c r="J216"/>
  <c r="J180"/>
  <c r="BK177"/>
  <c r="J168"/>
  <c r="J159"/>
  <c r="J144"/>
  <c r="BK126"/>
  <c i="33" r="J231"/>
  <c r="BK228"/>
  <c r="BK165"/>
  <c r="J162"/>
  <c r="BK159"/>
  <c r="J147"/>
  <c r="J144"/>
  <c r="J129"/>
  <c r="BK120"/>
  <c i="32" r="BK303"/>
  <c r="J282"/>
  <c r="J279"/>
  <c r="J264"/>
  <c r="J261"/>
  <c r="BK258"/>
  <c r="J213"/>
  <c r="BK210"/>
  <c r="BK204"/>
  <c r="J180"/>
  <c r="J174"/>
  <c r="J165"/>
  <c r="J162"/>
  <c r="BK159"/>
  <c r="J153"/>
  <c r="BK144"/>
  <c r="BK138"/>
  <c r="J129"/>
  <c r="BK126"/>
  <c i="31" r="J343"/>
  <c r="BK340"/>
  <c r="J291"/>
  <c r="BK288"/>
  <c r="BK279"/>
  <c r="J264"/>
  <c r="BK261"/>
  <c r="J253"/>
  <c r="J250"/>
  <c r="J247"/>
  <c r="J244"/>
  <c r="BK234"/>
  <c r="BK225"/>
  <c r="J222"/>
  <c r="J219"/>
  <c r="BK216"/>
  <c r="J198"/>
  <c r="J171"/>
  <c r="J165"/>
  <c r="BK162"/>
  <c r="J144"/>
  <c r="BK141"/>
  <c r="J132"/>
  <c r="J129"/>
  <c i="30" r="BK285"/>
  <c r="BK270"/>
  <c r="BK258"/>
  <c r="BK246"/>
  <c r="BK234"/>
  <c r="BK231"/>
  <c r="J225"/>
  <c r="J216"/>
  <c r="J204"/>
  <c r="J189"/>
  <c r="BK177"/>
  <c r="J174"/>
  <c r="J153"/>
  <c r="BK135"/>
  <c r="BK132"/>
  <c i="29" r="BK369"/>
  <c r="J354"/>
  <c r="J335"/>
  <c r="J327"/>
  <c r="BK286"/>
  <c r="J268"/>
  <c r="BK265"/>
  <c r="BK256"/>
  <c r="BK213"/>
  <c r="BK195"/>
  <c r="BK192"/>
  <c r="J180"/>
  <c r="BK165"/>
  <c r="J144"/>
  <c r="J123"/>
  <c r="BK120"/>
  <c r="BK117"/>
  <c i="28" r="J339"/>
  <c r="BK312"/>
  <c r="J222"/>
  <c r="BK213"/>
  <c r="J207"/>
  <c r="J186"/>
  <c r="J183"/>
  <c r="BK180"/>
  <c r="BK177"/>
  <c r="J168"/>
  <c r="J165"/>
  <c i="27" r="J366"/>
  <c r="BK358"/>
  <c r="BK354"/>
  <c r="BK350"/>
  <c r="BK344"/>
  <c r="BK340"/>
  <c r="J338"/>
  <c r="BK328"/>
  <c r="J326"/>
  <c r="J301"/>
  <c r="BK286"/>
  <c r="J259"/>
  <c r="J253"/>
  <c r="BK241"/>
  <c r="BK238"/>
  <c r="BK231"/>
  <c r="BK213"/>
  <c r="J150"/>
  <c r="J132"/>
  <c r="J129"/>
  <c i="26" r="J342"/>
  <c r="BK321"/>
  <c r="J318"/>
  <c r="BK300"/>
  <c r="BK282"/>
  <c r="J273"/>
  <c r="J249"/>
  <c r="BK246"/>
  <c r="BK243"/>
  <c r="J216"/>
  <c r="BK213"/>
  <c r="BK210"/>
  <c r="J204"/>
  <c r="J198"/>
  <c r="BK195"/>
  <c r="BK186"/>
  <c r="BK180"/>
  <c r="J177"/>
  <c r="BK150"/>
  <c r="J138"/>
  <c r="BK135"/>
  <c r="BK120"/>
  <c i="25" r="BK144"/>
  <c r="BK140"/>
  <c i="24" r="J244"/>
  <c r="J241"/>
  <c r="BK232"/>
  <c r="BK223"/>
  <c r="J215"/>
  <c r="BK212"/>
  <c r="BK209"/>
  <c r="BK205"/>
  <c r="BK201"/>
  <c r="J199"/>
  <c r="BK185"/>
  <c r="J166"/>
  <c r="J155"/>
  <c r="BK146"/>
  <c i="23" r="BK123"/>
  <c r="J119"/>
  <c i="22" r="J127"/>
  <c i="21" r="BK177"/>
  <c r="BK175"/>
  <c r="J173"/>
  <c r="BK171"/>
  <c r="BK167"/>
  <c r="J163"/>
  <c r="BK153"/>
  <c r="J147"/>
  <c r="BK145"/>
  <c r="BK141"/>
  <c r="BK135"/>
  <c r="BK129"/>
  <c i="20" r="J181"/>
  <c r="J151"/>
  <c r="BK135"/>
  <c r="J125"/>
  <c i="19" r="BK193"/>
  <c r="J176"/>
  <c r="J130"/>
  <c r="J128"/>
  <c i="17" r="BK133"/>
  <c i="16" r="J163"/>
  <c r="J161"/>
  <c r="J159"/>
  <c r="BK157"/>
  <c r="J139"/>
  <c r="BK131"/>
  <c i="15" r="BK170"/>
  <c r="J168"/>
  <c r="BK166"/>
  <c r="J154"/>
  <c r="J152"/>
  <c r="BK138"/>
  <c i="14" r="J144"/>
  <c r="J140"/>
  <c r="BK134"/>
  <c i="13" r="J176"/>
  <c i="12" r="J129"/>
  <c r="J125"/>
  <c i="11" r="BK159"/>
  <c r="J151"/>
  <c r="BK147"/>
  <c r="J133"/>
  <c r="J129"/>
  <c r="J127"/>
  <c i="10" r="J166"/>
  <c r="J144"/>
  <c i="9" r="J170"/>
  <c r="BK160"/>
  <c r="J156"/>
  <c i="7" r="BK177"/>
  <c r="J175"/>
  <c r="BK147"/>
  <c r="J140"/>
  <c i="6" r="J188"/>
  <c r="J172"/>
  <c r="J158"/>
  <c r="J154"/>
  <c r="BK152"/>
  <c r="BK140"/>
  <c r="J132"/>
  <c i="5" r="BK183"/>
  <c r="BK181"/>
  <c r="BK175"/>
  <c r="J161"/>
  <c r="J149"/>
  <c r="J143"/>
  <c r="BK141"/>
  <c r="J139"/>
  <c i="4" r="J188"/>
  <c r="J146"/>
  <c r="BK144"/>
  <c r="J140"/>
  <c r="BK134"/>
  <c i="3" r="BK135"/>
  <c i="2" r="BK163"/>
  <c r="BK161"/>
  <c r="J155"/>
  <c r="J138"/>
  <c r="J129"/>
  <c i="1" r="AS133"/>
  <c r="AS114"/>
  <c i="36" r="BK287"/>
  <c r="BK285"/>
  <c r="J270"/>
  <c r="BK258"/>
  <c r="J254"/>
  <c r="BK248"/>
  <c r="BK226"/>
  <c r="BK222"/>
  <c r="BK220"/>
  <c r="J215"/>
  <c r="BK210"/>
  <c r="J134"/>
  <c r="BK131"/>
  <c i="35" r="BK246"/>
  <c r="BK234"/>
  <c r="J231"/>
  <c r="BK228"/>
  <c r="BK213"/>
  <c r="J204"/>
  <c r="BK201"/>
  <c r="J198"/>
  <c r="J186"/>
  <c r="BK171"/>
  <c r="J165"/>
  <c r="J156"/>
  <c i="34" r="J237"/>
  <c r="BK231"/>
  <c r="BK228"/>
  <c r="J174"/>
  <c r="BK171"/>
  <c r="J147"/>
  <c r="BK144"/>
  <c r="J123"/>
  <c i="33" r="BK243"/>
  <c r="J240"/>
  <c r="BK201"/>
  <c r="BK198"/>
  <c r="J189"/>
  <c r="J186"/>
  <c r="BK156"/>
  <c r="BK153"/>
  <c r="J150"/>
  <c r="BK147"/>
  <c r="BK138"/>
  <c i="32" r="J309"/>
  <c r="BK306"/>
  <c r="BK276"/>
  <c r="BK240"/>
  <c r="J234"/>
  <c r="J210"/>
  <c r="BK207"/>
  <c r="BK165"/>
  <c r="J159"/>
  <c r="BK156"/>
  <c r="J144"/>
  <c r="BK141"/>
  <c r="BK132"/>
  <c i="31" r="J374"/>
  <c r="BK365"/>
  <c r="BK328"/>
  <c i="20" r="J177"/>
  <c r="BK167"/>
  <c r="BK133"/>
  <c i="19" r="J193"/>
  <c r="J188"/>
  <c r="BK176"/>
  <c r="BK174"/>
  <c r="BK172"/>
  <c r="J168"/>
  <c r="J152"/>
  <c r="BK134"/>
  <c r="BK132"/>
  <c i="17" r="BK137"/>
  <c i="16" r="J185"/>
  <c r="J169"/>
  <c r="BK167"/>
  <c r="BK159"/>
  <c r="J137"/>
  <c r="BK135"/>
  <c i="15" r="BK187"/>
  <c r="J185"/>
  <c r="J182"/>
  <c r="BK180"/>
  <c r="J150"/>
  <c r="J148"/>
  <c r="BK126"/>
  <c i="10" r="J185"/>
  <c r="J182"/>
  <c r="BK180"/>
  <c r="J162"/>
  <c r="BK160"/>
  <c r="BK152"/>
  <c r="J140"/>
  <c i="9" r="BK170"/>
  <c r="BK154"/>
  <c r="BK152"/>
  <c r="BK148"/>
  <c r="J142"/>
  <c r="J134"/>
  <c i="4" r="BK142"/>
  <c i="2" r="J179"/>
  <c r="BK177"/>
  <c r="J149"/>
  <c r="BK147"/>
  <c r="BK136"/>
  <c r="BK129"/>
  <c i="37" r="J34"/>
  <c i="36" r="J352"/>
  <c r="J348"/>
  <c r="BK346"/>
  <c r="BK344"/>
  <c r="J332"/>
  <c r="J326"/>
  <c r="BK313"/>
  <c r="BK290"/>
  <c r="J285"/>
  <c r="BK282"/>
  <c r="J280"/>
  <c r="BK262"/>
  <c r="BK254"/>
  <c r="BK242"/>
  <c r="BK218"/>
  <c r="BK212"/>
  <c r="J210"/>
  <c r="BK207"/>
  <c r="BK203"/>
  <c r="J201"/>
  <c r="BK199"/>
  <c r="BK158"/>
  <c r="J150"/>
  <c r="BK147"/>
  <c r="J144"/>
  <c i="35" r="J249"/>
  <c r="J183"/>
  <c r="J159"/>
  <c r="J153"/>
  <c r="J147"/>
  <c r="BK141"/>
  <c i="34" r="BK234"/>
  <c r="J219"/>
  <c r="BK216"/>
  <c r="BK186"/>
  <c r="BK183"/>
  <c r="BK141"/>
  <c r="BK135"/>
  <c r="BK117"/>
  <c i="33" r="BK240"/>
  <c r="J237"/>
  <c r="BK234"/>
  <c r="BK231"/>
  <c r="J228"/>
  <c r="J225"/>
  <c r="J222"/>
  <c r="BK219"/>
  <c r="J204"/>
  <c r="J135"/>
  <c r="BK132"/>
  <c i="32" r="J339"/>
  <c r="BK321"/>
  <c r="BK315"/>
  <c r="BK309"/>
  <c r="J300"/>
  <c r="BK282"/>
  <c r="BK279"/>
  <c r="J276"/>
  <c r="BK255"/>
  <c r="J252"/>
  <c r="BK249"/>
  <c r="J201"/>
  <c r="BK180"/>
  <c r="BK177"/>
  <c r="BK174"/>
  <c i="31" r="J371"/>
  <c r="J368"/>
  <c r="BK362"/>
  <c r="BK359"/>
  <c r="BK347"/>
  <c r="J332"/>
  <c r="J315"/>
  <c r="BK297"/>
  <c r="J273"/>
  <c r="BK270"/>
  <c r="BK267"/>
  <c r="BK264"/>
  <c r="J261"/>
  <c r="J258"/>
  <c r="BK244"/>
  <c r="BK237"/>
  <c r="J195"/>
  <c r="BK129"/>
  <c i="30" r="BK267"/>
  <c r="J243"/>
  <c r="BK240"/>
  <c r="J237"/>
  <c r="BK228"/>
  <c r="BK222"/>
  <c r="J186"/>
  <c r="BK174"/>
  <c r="BK165"/>
  <c r="J159"/>
  <c r="J141"/>
  <c r="J129"/>
  <c r="J126"/>
  <c i="29" r="BK372"/>
  <c r="J363"/>
  <c r="BK357"/>
  <c r="J351"/>
  <c r="BK342"/>
  <c r="BK331"/>
  <c r="J329"/>
  <c r="J321"/>
  <c r="J292"/>
  <c r="BK222"/>
  <c r="J216"/>
  <c r="J198"/>
  <c r="BK180"/>
  <c r="BK168"/>
  <c r="J162"/>
  <c i="28" r="BK342"/>
  <c r="BK339"/>
  <c r="BK336"/>
  <c r="J327"/>
  <c r="J318"/>
  <c r="J306"/>
  <c r="BK303"/>
  <c r="J291"/>
  <c i="20" r="J159"/>
  <c r="BK149"/>
  <c r="BK143"/>
  <c r="J131"/>
  <c i="19" r="BK184"/>
  <c r="BK164"/>
  <c r="BK162"/>
  <c r="J158"/>
  <c r="BK128"/>
  <c i="16" r="J179"/>
  <c r="J143"/>
  <c r="BK137"/>
  <c i="15" r="BK172"/>
  <c r="J164"/>
  <c r="BK162"/>
  <c r="BK134"/>
  <c r="BK132"/>
  <c r="BK130"/>
  <c i="14" r="J172"/>
  <c r="J128"/>
  <c i="13" r="J180"/>
  <c r="J170"/>
  <c r="J164"/>
  <c r="BK162"/>
  <c r="BK160"/>
  <c r="J154"/>
  <c r="J152"/>
  <c r="BK150"/>
  <c r="J138"/>
  <c i="12" r="J133"/>
  <c i="11" r="J161"/>
  <c r="J159"/>
  <c r="BK145"/>
  <c r="J137"/>
  <c r="BK135"/>
  <c r="BK133"/>
  <c r="BK131"/>
  <c r="BK125"/>
  <c i="10" r="J176"/>
  <c r="BK172"/>
  <c r="BK168"/>
  <c r="J160"/>
  <c r="J148"/>
  <c i="9" r="BK193"/>
  <c r="J166"/>
  <c r="J160"/>
  <c r="BK158"/>
  <c r="BK156"/>
  <c r="J150"/>
  <c r="J138"/>
  <c r="BK136"/>
  <c i="8" r="J131"/>
  <c r="J129"/>
  <c i="7" r="J167"/>
  <c r="BK133"/>
  <c i="6" r="J182"/>
  <c r="BK158"/>
  <c r="J150"/>
  <c r="J140"/>
  <c i="5" r="BK153"/>
  <c r="J151"/>
  <c r="J135"/>
  <c i="4" r="J199"/>
  <c r="BK195"/>
  <c r="J180"/>
  <c r="J178"/>
  <c r="BK172"/>
  <c r="BK168"/>
  <c r="BK160"/>
  <c r="J150"/>
  <c r="BK140"/>
  <c r="BK138"/>
  <c i="2" r="J147"/>
  <c r="BK145"/>
  <c r="J141"/>
  <c r="J131"/>
  <c i="1" r="AS131"/>
  <c r="AS111"/>
  <c i="37" r="F37"/>
  <c i="36" r="J328"/>
  <c r="J324"/>
  <c r="J322"/>
  <c r="BK201"/>
  <c r="BK163"/>
  <c r="BK155"/>
  <c r="J131"/>
  <c i="35" r="BK243"/>
  <c r="J225"/>
  <c r="J192"/>
  <c r="BK189"/>
  <c r="BK129"/>
  <c r="BK117"/>
  <c i="34" r="BK246"/>
  <c r="BK243"/>
  <c r="BK222"/>
  <c r="J213"/>
  <c r="J204"/>
  <c r="J201"/>
  <c r="J195"/>
  <c r="J189"/>
  <c r="BK156"/>
  <c r="BK150"/>
  <c r="J138"/>
  <c i="33" r="J177"/>
  <c r="J174"/>
  <c r="BK171"/>
  <c r="BK168"/>
  <c r="J165"/>
  <c r="BK150"/>
  <c r="J132"/>
  <c r="J117"/>
  <c i="32" r="J360"/>
  <c r="J351"/>
  <c r="J345"/>
  <c r="J342"/>
  <c r="J330"/>
  <c r="BK318"/>
  <c r="J306"/>
  <c r="BK288"/>
  <c r="BK285"/>
  <c r="BK273"/>
  <c r="J225"/>
  <c r="BK222"/>
  <c r="BK219"/>
  <c r="BK216"/>
  <c r="J138"/>
  <c r="BK120"/>
  <c i="31" r="BK377"/>
  <c r="J350"/>
  <c r="J347"/>
  <c r="BK345"/>
  <c r="J340"/>
  <c r="BK338"/>
  <c r="BK332"/>
  <c r="J328"/>
  <c r="J321"/>
  <c r="J312"/>
  <c r="J309"/>
  <c r="J297"/>
  <c r="BK291"/>
  <c r="J285"/>
  <c r="BK282"/>
  <c r="J276"/>
  <c r="BK273"/>
  <c r="BK242"/>
  <c r="J240"/>
  <c r="BK189"/>
  <c r="BK180"/>
  <c r="BK174"/>
  <c i="20" r="BK177"/>
  <c r="BK147"/>
  <c r="J145"/>
  <c r="BK141"/>
  <c i="19" r="BK186"/>
  <c r="BK182"/>
  <c r="J180"/>
  <c r="J166"/>
  <c i="17" r="BK135"/>
  <c i="16" r="BK181"/>
  <c r="BK175"/>
  <c r="BK150"/>
  <c r="BK148"/>
  <c r="J141"/>
  <c r="J131"/>
  <c i="15" r="J187"/>
  <c r="BK185"/>
  <c r="BK182"/>
  <c r="BK168"/>
  <c r="J166"/>
  <c r="BK144"/>
  <c r="J136"/>
  <c i="14" r="J168"/>
  <c r="BK156"/>
  <c r="BK146"/>
  <c r="BK140"/>
  <c r="BK138"/>
  <c i="13" r="BK187"/>
  <c r="BK185"/>
  <c r="BK182"/>
  <c r="J174"/>
  <c r="BK172"/>
  <c r="J166"/>
  <c r="BK164"/>
  <c r="BK156"/>
  <c r="BK152"/>
  <c r="J144"/>
  <c r="J142"/>
  <c r="BK140"/>
  <c r="J134"/>
  <c r="BK132"/>
  <c r="BK130"/>
  <c r="J126"/>
  <c i="12" r="BK133"/>
  <c r="BK127"/>
  <c r="BK125"/>
  <c i="11" r="BK167"/>
  <c r="J165"/>
  <c r="BK155"/>
  <c r="BK153"/>
  <c r="J149"/>
  <c r="BK141"/>
  <c i="9" r="BK166"/>
  <c i="7" r="J169"/>
  <c r="BK165"/>
  <c r="J159"/>
  <c r="J155"/>
  <c r="J151"/>
  <c r="J129"/>
  <c i="6" r="BK176"/>
  <c r="BK170"/>
  <c r="BK142"/>
  <c r="J138"/>
  <c i="5" r="J179"/>
  <c r="J177"/>
  <c i="4" r="BK199"/>
  <c r="J184"/>
  <c r="BK182"/>
  <c r="J172"/>
  <c r="BK164"/>
  <c r="BK162"/>
  <c r="J130"/>
  <c r="BK128"/>
  <c i="2" r="BK179"/>
  <c r="J177"/>
  <c r="J173"/>
  <c r="J171"/>
  <c r="J169"/>
  <c r="J159"/>
  <c r="BK157"/>
  <c r="BK155"/>
  <c r="J145"/>
  <c r="J133"/>
  <c r="BK131"/>
  <c i="1" r="AS109"/>
  <c i="37" r="F35"/>
  <c i="36" r="BK348"/>
  <c r="J340"/>
  <c r="J336"/>
  <c r="BK334"/>
  <c r="BK306"/>
  <c r="BK278"/>
  <c r="J266"/>
  <c r="J238"/>
  <c r="BK235"/>
  <c r="BK232"/>
  <c r="J220"/>
  <c r="J189"/>
  <c r="BK187"/>
  <c r="BK185"/>
  <c r="BK173"/>
  <c r="BK171"/>
  <c r="BK169"/>
  <c i="35" r="BK225"/>
  <c r="BK222"/>
  <c r="BK210"/>
  <c r="BK195"/>
  <c r="J189"/>
  <c r="J171"/>
  <c r="BK156"/>
  <c r="BK138"/>
  <c r="J132"/>
  <c i="34" r="BK237"/>
  <c r="J234"/>
  <c r="J207"/>
  <c r="BK201"/>
  <c r="BK198"/>
  <c r="J192"/>
  <c r="J186"/>
  <c r="J171"/>
  <c r="J165"/>
  <c r="J162"/>
  <c r="BK159"/>
  <c r="BK153"/>
  <c r="J120"/>
  <c i="33" r="J207"/>
  <c r="BK180"/>
  <c r="BK177"/>
  <c r="BK144"/>
  <c r="J141"/>
  <c r="J126"/>
  <c i="32" r="J123"/>
  <c i="31" r="BK330"/>
  <c r="J300"/>
  <c r="J256"/>
  <c r="BK213"/>
  <c r="BK210"/>
  <c r="J207"/>
  <c r="BK195"/>
  <c r="J183"/>
  <c r="J159"/>
  <c r="J153"/>
  <c r="BK150"/>
  <c r="BK144"/>
  <c r="J141"/>
  <c r="J138"/>
  <c r="BK120"/>
  <c i="30" r="BK291"/>
  <c r="J285"/>
  <c r="BK282"/>
  <c r="BK216"/>
  <c r="J198"/>
  <c r="J183"/>
  <c r="J180"/>
  <c r="J150"/>
  <c i="29" r="J357"/>
  <c r="J310"/>
  <c r="BK292"/>
  <c r="BK274"/>
  <c r="BK244"/>
  <c r="J236"/>
  <c r="BK231"/>
  <c r="J201"/>
  <c r="BK186"/>
  <c r="BK177"/>
  <c r="BK174"/>
  <c r="J159"/>
  <c r="J141"/>
  <c r="J129"/>
  <c r="BK126"/>
  <c r="J117"/>
  <c i="28" r="J333"/>
  <c r="BK315"/>
  <c r="J282"/>
  <c r="J279"/>
  <c r="J267"/>
  <c r="BK264"/>
  <c r="J252"/>
  <c r="J219"/>
  <c r="J216"/>
  <c r="J195"/>
  <c r="BK183"/>
  <c r="J171"/>
  <c r="BK168"/>
  <c r="J153"/>
  <c r="BK141"/>
  <c i="27" r="BK384"/>
  <c r="BK372"/>
  <c r="BK369"/>
  <c r="BK342"/>
  <c r="BK326"/>
  <c r="J319"/>
  <c r="BK280"/>
  <c r="BK277"/>
  <c r="J268"/>
  <c r="BK262"/>
  <c r="BK250"/>
  <c r="BK244"/>
  <c r="BK235"/>
  <c r="BK228"/>
  <c r="BK222"/>
  <c r="J216"/>
  <c r="J213"/>
  <c r="J204"/>
  <c r="J198"/>
  <c r="BK195"/>
  <c r="J192"/>
  <c r="J183"/>
  <c r="J177"/>
  <c i="26" r="BK318"/>
  <c r="J312"/>
  <c r="BK303"/>
  <c r="BK297"/>
  <c r="BK267"/>
  <c r="BK264"/>
  <c r="BK261"/>
  <c r="BK255"/>
  <c r="J252"/>
  <c r="J240"/>
  <c r="BK234"/>
  <c r="J219"/>
  <c r="BK207"/>
  <c r="BK198"/>
  <c r="BK192"/>
  <c r="J171"/>
  <c r="J168"/>
  <c r="BK132"/>
  <c r="J117"/>
  <c i="25" r="J140"/>
  <c r="J137"/>
  <c i="24" r="J238"/>
  <c r="J205"/>
  <c r="BK203"/>
  <c r="J201"/>
  <c r="J192"/>
  <c r="J190"/>
  <c r="BK188"/>
  <c r="BK178"/>
  <c r="BK163"/>
  <c i="21" r="BK179"/>
  <c r="J175"/>
  <c r="BK161"/>
  <c r="BK149"/>
  <c r="BK139"/>
  <c i="20" r="BK173"/>
  <c r="J157"/>
  <c r="J133"/>
  <c r="BK131"/>
  <c i="19" r="J190"/>
  <c r="J162"/>
  <c r="J150"/>
  <c r="J140"/>
  <c i="18" r="BK129"/>
  <c r="BK127"/>
  <c i="17" r="BK131"/>
  <c i="16" r="J165"/>
  <c r="BK155"/>
  <c r="BK153"/>
  <c r="BK133"/>
  <c i="15" r="J178"/>
  <c r="J160"/>
  <c r="J158"/>
  <c r="BK152"/>
  <c r="BK150"/>
  <c i="14" r="J148"/>
  <c r="J146"/>
  <c r="BK144"/>
  <c r="BK142"/>
  <c r="J138"/>
  <c r="J136"/>
  <c r="J132"/>
  <c r="BK128"/>
  <c r="BK126"/>
  <c i="13" r="J191"/>
  <c r="J189"/>
  <c r="J187"/>
  <c r="BK170"/>
  <c r="J160"/>
  <c r="BK158"/>
  <c r="J156"/>
  <c r="BK154"/>
  <c r="BK126"/>
  <c i="12" r="J131"/>
  <c i="11" r="BK175"/>
  <c r="BK173"/>
  <c r="J171"/>
  <c r="J169"/>
  <c r="J167"/>
  <c r="J155"/>
  <c r="BK151"/>
  <c r="J143"/>
  <c r="J141"/>
  <c i="10" r="BK187"/>
  <c r="BK164"/>
  <c r="J152"/>
  <c r="BK146"/>
  <c i="9" r="J187"/>
  <c r="J184"/>
  <c r="BK178"/>
  <c r="J140"/>
  <c i="8" r="J135"/>
  <c i="7" r="BK173"/>
  <c r="BK163"/>
  <c r="BK161"/>
  <c r="BK155"/>
  <c r="BK129"/>
  <c i="6" r="BK180"/>
  <c r="J178"/>
  <c r="BK172"/>
  <c r="J166"/>
  <c r="BK164"/>
  <c r="J144"/>
  <c r="J134"/>
  <c r="BK132"/>
  <c i="5" r="BK177"/>
  <c r="J169"/>
  <c r="BK159"/>
  <c r="BK157"/>
  <c r="J155"/>
  <c r="J141"/>
  <c r="BK137"/>
  <c i="4" r="BK197"/>
  <c r="BK188"/>
  <c r="BK180"/>
  <c r="BK178"/>
  <c r="J166"/>
  <c r="J164"/>
  <c r="BK150"/>
  <c r="J142"/>
  <c r="J138"/>
  <c i="3" r="J135"/>
  <c i="2" r="J165"/>
  <c r="BK159"/>
  <c r="BK149"/>
  <c r="BK141"/>
  <c r="BK138"/>
  <c r="BK133"/>
  <c i="1" r="AS135"/>
  <c r="AS121"/>
  <c r="AS99"/>
  <c i="37" r="F36"/>
  <c i="36" r="BK359"/>
  <c r="J357"/>
  <c r="BK350"/>
  <c r="J344"/>
  <c r="J342"/>
  <c r="BK336"/>
  <c r="J334"/>
  <c r="J330"/>
  <c r="J319"/>
  <c r="BK316"/>
  <c r="J313"/>
  <c r="BK300"/>
  <c r="J290"/>
  <c r="BK268"/>
  <c r="J262"/>
  <c r="BK260"/>
  <c r="BK238"/>
  <c r="J235"/>
  <c r="BK215"/>
  <c r="J212"/>
  <c r="BK193"/>
  <c r="BK179"/>
  <c r="J160"/>
  <c r="J158"/>
  <c r="BK153"/>
  <c r="J141"/>
  <c i="33" r="J219"/>
  <c r="J183"/>
  <c r="J156"/>
  <c r="J123"/>
  <c r="BK117"/>
  <c i="32" r="BK363"/>
  <c r="J348"/>
  <c r="J336"/>
  <c r="BK330"/>
  <c r="J324"/>
  <c r="J321"/>
  <c r="J318"/>
  <c r="J315"/>
  <c r="BK312"/>
  <c r="J285"/>
  <c r="BK246"/>
  <c r="BK243"/>
  <c r="BK198"/>
  <c r="J195"/>
  <c r="J192"/>
  <c r="BK189"/>
  <c r="BK171"/>
  <c r="BK168"/>
  <c r="J156"/>
  <c r="BK150"/>
  <c r="BK147"/>
  <c r="J135"/>
  <c r="J132"/>
  <c r="BK129"/>
  <c i="31" r="J359"/>
  <c r="BK356"/>
  <c r="J345"/>
  <c r="BK343"/>
  <c r="J334"/>
  <c r="J330"/>
  <c r="BK324"/>
  <c r="BK315"/>
  <c r="J306"/>
  <c r="J294"/>
  <c r="J288"/>
  <c r="J282"/>
  <c r="BK276"/>
  <c r="J267"/>
  <c r="BK258"/>
  <c r="J242"/>
  <c r="BK240"/>
  <c r="J237"/>
  <c r="J201"/>
  <c r="J186"/>
  <c r="BK177"/>
  <c r="BK159"/>
  <c r="J147"/>
  <c i="30" r="J294"/>
  <c r="J291"/>
  <c r="J213"/>
  <c r="BK210"/>
  <c r="J207"/>
  <c r="BK204"/>
  <c r="J201"/>
  <c r="BK159"/>
  <c r="J147"/>
  <c i="29" r="J369"/>
  <c r="BK313"/>
  <c r="J304"/>
  <c r="J289"/>
  <c r="BK280"/>
  <c r="J277"/>
  <c r="J271"/>
  <c r="BK268"/>
  <c r="J253"/>
  <c r="BK250"/>
  <c r="BK241"/>
  <c r="BK238"/>
  <c r="BK234"/>
  <c r="J213"/>
  <c r="BK210"/>
  <c r="BK198"/>
  <c r="J192"/>
  <c r="BK171"/>
  <c r="BK159"/>
  <c r="BK138"/>
  <c r="J135"/>
  <c r="J120"/>
  <c i="28" r="BK327"/>
  <c r="BK324"/>
  <c r="J309"/>
  <c r="BK294"/>
  <c r="BK276"/>
  <c r="BK273"/>
  <c r="J255"/>
  <c r="J234"/>
  <c r="BK231"/>
  <c r="J201"/>
  <c r="BK198"/>
  <c r="J192"/>
  <c r="BK132"/>
  <c r="BK117"/>
  <c i="27" r="J390"/>
  <c r="J381"/>
  <c r="J378"/>
  <c r="J375"/>
  <c r="J372"/>
  <c r="BK363"/>
  <c r="J360"/>
  <c r="J348"/>
  <c r="J324"/>
  <c r="J316"/>
  <c r="J304"/>
  <c r="J292"/>
  <c r="J289"/>
  <c r="J286"/>
  <c r="J283"/>
  <c r="BK265"/>
  <c r="BK247"/>
  <c r="J210"/>
  <c r="BK192"/>
  <c r="BK177"/>
  <c r="J174"/>
  <c r="J165"/>
  <c r="J162"/>
  <c r="BK153"/>
  <c r="BK144"/>
  <c r="BK135"/>
  <c r="BK129"/>
  <c r="J123"/>
  <c r="BK117"/>
  <c i="26" r="J369"/>
  <c r="J363"/>
  <c r="BK330"/>
  <c r="BK309"/>
  <c r="BK294"/>
  <c r="J267"/>
  <c r="BK258"/>
  <c r="BK252"/>
  <c r="J225"/>
  <c r="J213"/>
  <c r="BK201"/>
  <c r="J195"/>
  <c r="J192"/>
  <c r="BK189"/>
  <c r="BK174"/>
  <c r="BK168"/>
  <c r="J144"/>
  <c r="J135"/>
  <c r="BK117"/>
  <c i="25" r="J148"/>
  <c r="BK146"/>
  <c r="J144"/>
  <c i="24" r="BK217"/>
  <c r="BK199"/>
  <c r="J148"/>
  <c r="BK142"/>
  <c i="23" r="J123"/>
  <c r="J121"/>
  <c i="21" r="BK183"/>
  <c r="BK181"/>
  <c r="J165"/>
  <c r="J153"/>
  <c r="J135"/>
  <c r="J127"/>
  <c r="BK125"/>
  <c i="20" r="BK183"/>
  <c r="J173"/>
  <c r="J171"/>
  <c r="BK169"/>
  <c r="J163"/>
  <c r="J161"/>
  <c r="BK159"/>
  <c r="BK137"/>
  <c i="19" r="J160"/>
  <c r="BK150"/>
  <c r="J146"/>
  <c r="BK144"/>
  <c r="BK138"/>
  <c r="J136"/>
  <c i="16" r="BK163"/>
  <c r="BK143"/>
  <c r="BK129"/>
  <c i="14" r="J180"/>
  <c r="BK176"/>
  <c r="J170"/>
  <c r="BK166"/>
  <c r="BK164"/>
  <c r="BK148"/>
  <c r="J134"/>
  <c i="13" r="BK191"/>
  <c r="BK189"/>
  <c r="J185"/>
  <c r="J182"/>
  <c r="BK168"/>
  <c r="BK166"/>
  <c r="BK128"/>
  <c i="11" r="BK165"/>
  <c r="J163"/>
  <c r="J125"/>
  <c i="10" r="BK170"/>
  <c r="J168"/>
  <c r="J156"/>
  <c r="J154"/>
  <c r="BK150"/>
  <c r="BK148"/>
  <c r="J146"/>
  <c r="BK130"/>
  <c r="BK128"/>
  <c i="9" r="BK182"/>
  <c r="J168"/>
  <c r="J164"/>
  <c r="BK162"/>
  <c r="BK150"/>
  <c r="J148"/>
  <c r="BK146"/>
  <c r="BK142"/>
  <c r="BK140"/>
  <c r="BK134"/>
  <c r="BK132"/>
  <c r="J128"/>
  <c i="7" r="BK175"/>
  <c r="J173"/>
  <c r="J157"/>
  <c r="BK151"/>
  <c r="BK138"/>
  <c i="6" r="BK190"/>
  <c r="BK186"/>
  <c r="BK160"/>
  <c r="J152"/>
  <c r="BK150"/>
  <c r="J148"/>
  <c r="BK146"/>
  <c r="J142"/>
  <c i="5" r="J171"/>
  <c r="BK169"/>
  <c r="BK149"/>
  <c r="J145"/>
  <c r="BK143"/>
  <c r="BK129"/>
  <c i="4" r="BK186"/>
  <c r="BK174"/>
  <c r="J162"/>
  <c r="BK156"/>
  <c r="J152"/>
  <c r="BK148"/>
  <c i="3" r="J133"/>
  <c r="BK131"/>
  <c i="2" r="BK169"/>
  <c r="J161"/>
  <c r="J153"/>
  <c r="BK143"/>
  <c i="1" r="AS117"/>
  <c r="AS106"/>
  <c i="37" r="F34"/>
  <c i="36" r="J359"/>
  <c r="BK340"/>
  <c r="BK330"/>
  <c r="BK328"/>
  <c r="BK303"/>
  <c r="BK297"/>
  <c r="J278"/>
  <c r="BK266"/>
  <c r="J229"/>
  <c r="J191"/>
  <c r="BK183"/>
  <c r="J177"/>
  <c r="BK175"/>
  <c r="BK144"/>
  <c r="BK141"/>
  <c i="35" r="J240"/>
  <c r="J237"/>
  <c r="J216"/>
  <c r="J213"/>
  <c r="J210"/>
  <c r="J201"/>
  <c r="BK198"/>
  <c r="BK192"/>
  <c r="BK186"/>
  <c r="BK165"/>
  <c r="BK153"/>
  <c r="BK144"/>
  <c r="J123"/>
  <c r="BK120"/>
  <c r="J117"/>
  <c i="34" r="J258"/>
  <c r="J255"/>
  <c r="J252"/>
  <c r="BK249"/>
  <c r="J246"/>
  <c r="J231"/>
  <c r="J228"/>
  <c r="BK210"/>
  <c r="BK207"/>
  <c r="BK204"/>
  <c r="BK195"/>
  <c r="BK192"/>
  <c r="BK189"/>
  <c i="32" r="BK369"/>
  <c r="J369"/>
  <c r="BK366"/>
  <c r="J366"/>
  <c r="J363"/>
  <c r="J357"/>
  <c r="J354"/>
  <c r="BK342"/>
  <c r="BK333"/>
  <c r="BK327"/>
  <c r="BK324"/>
  <c r="J303"/>
  <c r="BK300"/>
  <c r="J291"/>
  <c r="J288"/>
  <c r="J243"/>
  <c r="BK135"/>
  <c r="J126"/>
  <c i="31" r="J377"/>
  <c r="BK374"/>
  <c r="BK371"/>
  <c r="J362"/>
  <c r="J356"/>
  <c r="BK353"/>
  <c r="BK350"/>
  <c r="J338"/>
  <c r="BK336"/>
  <c r="J326"/>
  <c r="J318"/>
  <c r="J303"/>
  <c r="BK300"/>
  <c r="BK285"/>
  <c r="J279"/>
  <c r="BK231"/>
  <c r="BK228"/>
  <c r="J216"/>
  <c r="J213"/>
  <c r="BK207"/>
  <c r="J192"/>
  <c r="J189"/>
  <c r="BK186"/>
  <c r="J156"/>
  <c r="BK153"/>
  <c r="BK147"/>
  <c r="BK138"/>
  <c r="J126"/>
  <c r="BK123"/>
  <c i="30" r="J276"/>
  <c r="BK273"/>
  <c r="J270"/>
  <c r="BK261"/>
  <c r="J255"/>
  <c r="J252"/>
  <c r="BK243"/>
  <c r="J222"/>
  <c r="BK219"/>
  <c r="BK207"/>
  <c r="BK189"/>
  <c r="BK186"/>
  <c r="BK183"/>
  <c r="J165"/>
  <c r="J162"/>
  <c r="BK156"/>
  <c r="BK150"/>
  <c r="BK123"/>
  <c r="BK117"/>
  <c i="29" r="BK333"/>
  <c r="J331"/>
  <c r="BK325"/>
  <c r="J323"/>
  <c r="BK321"/>
  <c r="J319"/>
  <c r="J316"/>
  <c r="BK298"/>
  <c r="J286"/>
  <c r="BK283"/>
  <c r="J274"/>
  <c r="BK271"/>
  <c r="J256"/>
  <c r="BK216"/>
  <c r="J189"/>
  <c r="J186"/>
  <c r="J168"/>
  <c r="J126"/>
  <c r="BK123"/>
  <c i="28" r="J342"/>
  <c r="J336"/>
  <c r="BK333"/>
  <c r="BK330"/>
  <c r="J297"/>
  <c r="J294"/>
  <c r="BK285"/>
  <c r="BK282"/>
  <c r="J276"/>
  <c r="BK270"/>
  <c r="J261"/>
  <c r="BK255"/>
  <c r="J249"/>
  <c r="BK240"/>
  <c r="BK237"/>
  <c r="J231"/>
  <c r="BK222"/>
  <c r="BK216"/>
  <c r="BK210"/>
  <c r="BK207"/>
  <c r="BK204"/>
  <c r="J198"/>
  <c r="BK192"/>
  <c r="J189"/>
  <c r="J180"/>
  <c r="BK171"/>
  <c r="BK159"/>
  <c r="J150"/>
  <c r="BK147"/>
  <c r="J144"/>
  <c r="J138"/>
  <c r="J132"/>
  <c i="27" r="J354"/>
  <c r="J350"/>
  <c r="BK348"/>
  <c r="J346"/>
  <c r="BK336"/>
  <c r="J330"/>
  <c r="J328"/>
  <c r="J321"/>
  <c r="J313"/>
  <c r="J310"/>
  <c r="J307"/>
  <c r="J298"/>
  <c r="BK283"/>
  <c r="BK271"/>
  <c r="J265"/>
  <c r="BK253"/>
  <c r="J250"/>
  <c r="J244"/>
  <c r="J238"/>
  <c r="J235"/>
  <c r="J228"/>
  <c r="J225"/>
  <c r="BK219"/>
  <c r="BK204"/>
  <c r="J201"/>
  <c r="BK189"/>
  <c r="BK183"/>
  <c r="J180"/>
  <c r="BK171"/>
  <c r="BK168"/>
  <c r="BK159"/>
  <c r="J156"/>
  <c r="J153"/>
  <c r="BK147"/>
  <c r="J135"/>
  <c r="BK120"/>
  <c i="26" r="BK354"/>
  <c r="BK351"/>
  <c r="J345"/>
  <c r="J339"/>
  <c r="J321"/>
  <c r="J309"/>
  <c r="J306"/>
  <c r="J300"/>
  <c r="BK279"/>
  <c r="BK273"/>
  <c r="BK270"/>
  <c r="J264"/>
  <c r="J246"/>
  <c r="BK237"/>
  <c r="BK231"/>
  <c r="J222"/>
  <c r="BK219"/>
  <c r="J180"/>
  <c r="J165"/>
  <c r="J159"/>
  <c r="BK156"/>
  <c r="BK147"/>
  <c r="J141"/>
  <c r="BK138"/>
  <c r="J132"/>
  <c r="J129"/>
  <c r="BK123"/>
  <c r="J120"/>
  <c i="25" r="J151"/>
  <c r="BK137"/>
  <c r="BK134"/>
  <c r="BK131"/>
  <c r="J129"/>
  <c r="J127"/>
  <c i="24" r="BK238"/>
  <c r="J209"/>
  <c r="BK196"/>
  <c r="BK192"/>
  <c r="J188"/>
  <c r="J185"/>
  <c r="BK183"/>
  <c r="BK173"/>
  <c r="J169"/>
  <c r="BK153"/>
  <c i="21" r="BK165"/>
  <c r="J137"/>
  <c r="J131"/>
  <c i="20" r="BK181"/>
  <c r="BK171"/>
  <c r="BK129"/>
  <c i="19" r="J174"/>
  <c r="BK130"/>
  <c i="16" r="J183"/>
  <c r="BK179"/>
  <c r="J145"/>
  <c r="BK141"/>
  <c r="J133"/>
  <c r="J129"/>
  <c i="15" r="J170"/>
  <c r="J162"/>
  <c r="BK160"/>
  <c r="BK158"/>
  <c r="J156"/>
  <c r="BK154"/>
  <c r="BK142"/>
  <c i="14" r="BK162"/>
  <c r="J160"/>
  <c r="J158"/>
  <c r="J156"/>
  <c r="BK152"/>
  <c r="J142"/>
  <c r="J126"/>
  <c i="13" r="BK178"/>
  <c r="BK176"/>
  <c r="BK174"/>
  <c r="J162"/>
  <c r="J158"/>
  <c r="J132"/>
  <c r="J128"/>
  <c i="12" r="BK131"/>
  <c r="J127"/>
  <c i="11" r="BK161"/>
  <c r="J153"/>
  <c i="10" r="J170"/>
  <c r="J164"/>
  <c r="BK162"/>
  <c r="BK144"/>
  <c r="BK142"/>
  <c r="BK140"/>
  <c r="J138"/>
  <c r="BK136"/>
  <c r="BK134"/>
  <c r="J132"/>
  <c i="8" r="BK129"/>
  <c i="7" r="J171"/>
  <c r="BK159"/>
  <c r="BK157"/>
  <c r="J149"/>
  <c r="BK143"/>
  <c r="J138"/>
  <c r="J135"/>
  <c i="6" r="J184"/>
  <c r="BK182"/>
  <c r="J156"/>
  <c r="BK130"/>
  <c i="5" r="J185"/>
  <c r="J159"/>
  <c r="BK147"/>
  <c r="J137"/>
  <c r="BK131"/>
  <c r="J129"/>
  <c i="36" r="J207"/>
  <c r="J203"/>
  <c r="J187"/>
  <c r="J181"/>
  <c r="J173"/>
  <c r="J163"/>
  <c r="BK160"/>
  <c r="J138"/>
  <c r="BK136"/>
  <c r="BK134"/>
  <c i="35" r="J228"/>
  <c r="BK216"/>
  <c r="BK207"/>
  <c i="34" r="J141"/>
  <c r="BK132"/>
  <c r="BK129"/>
  <c r="J126"/>
  <c i="33" r="J243"/>
  <c r="BK222"/>
  <c r="J216"/>
  <c r="J213"/>
  <c r="BK210"/>
  <c r="BK204"/>
  <c r="J201"/>
  <c r="J198"/>
  <c r="BK195"/>
  <c r="BK192"/>
  <c r="BK189"/>
  <c i="32" r="BK360"/>
  <c r="BK357"/>
  <c r="BK291"/>
  <c r="J273"/>
  <c r="BK270"/>
  <c r="J258"/>
  <c r="J240"/>
  <c r="BK228"/>
  <c r="J207"/>
  <c r="J198"/>
  <c r="J189"/>
  <c r="BK186"/>
  <c r="J183"/>
  <c r="J168"/>
  <c r="J147"/>
  <c i="31" r="J353"/>
  <c r="BK318"/>
  <c r="BK312"/>
  <c r="BK309"/>
  <c r="BK306"/>
  <c r="BK294"/>
  <c r="J228"/>
  <c r="J225"/>
  <c r="BK222"/>
  <c r="BK219"/>
  <c r="J210"/>
  <c r="BK204"/>
  <c r="BK183"/>
  <c r="BK165"/>
  <c r="BK135"/>
  <c r="BK126"/>
  <c r="J123"/>
  <c r="BK117"/>
  <c i="30" r="J279"/>
  <c r="BK276"/>
  <c r="J258"/>
  <c r="J240"/>
  <c r="BK237"/>
  <c r="J234"/>
  <c r="BK195"/>
  <c r="BK171"/>
  <c r="J138"/>
  <c r="J135"/>
  <c r="J123"/>
  <c i="29" r="J372"/>
  <c r="BK366"/>
  <c r="BK360"/>
  <c r="BK351"/>
  <c r="BK348"/>
  <c r="J298"/>
  <c r="J295"/>
  <c r="J280"/>
  <c r="BK277"/>
  <c r="J265"/>
  <c r="J262"/>
  <c r="J247"/>
  <c r="J228"/>
  <c r="BK219"/>
  <c r="J210"/>
  <c r="BK207"/>
  <c r="J183"/>
  <c r="J171"/>
  <c r="J165"/>
  <c r="J156"/>
  <c r="BK153"/>
  <c i="28" r="BK321"/>
  <c r="BK318"/>
  <c r="J312"/>
  <c r="BK309"/>
  <c r="BK306"/>
  <c r="J288"/>
  <c r="J270"/>
  <c r="BK261"/>
  <c r="BK258"/>
  <c r="J246"/>
  <c r="J243"/>
  <c r="J237"/>
  <c r="BK228"/>
  <c r="BK219"/>
  <c r="J213"/>
  <c r="BK201"/>
  <c r="BK189"/>
  <c r="BK186"/>
  <c r="BK162"/>
  <c r="J159"/>
  <c r="BK153"/>
  <c r="J135"/>
  <c r="J126"/>
  <c r="BK123"/>
  <c r="J117"/>
  <c i="27" r="BK390"/>
  <c r="BK387"/>
  <c r="J384"/>
  <c r="BK378"/>
  <c r="BK375"/>
  <c r="J358"/>
  <c r="BK356"/>
  <c r="BK352"/>
  <c r="J344"/>
  <c r="BK330"/>
  <c r="BK274"/>
  <c r="J231"/>
  <c r="BK207"/>
  <c r="BK201"/>
  <c r="J189"/>
  <c r="J186"/>
  <c r="J126"/>
  <c r="BK123"/>
  <c i="26" r="J366"/>
  <c r="BK336"/>
  <c r="BK333"/>
  <c r="BK327"/>
  <c r="BK324"/>
  <c r="J288"/>
  <c r="J285"/>
  <c r="J279"/>
  <c r="J255"/>
  <c r="J186"/>
  <c r="BK177"/>
  <c i="25" r="BK157"/>
  <c r="J154"/>
  <c r="J146"/>
  <c r="J134"/>
  <c r="J131"/>
  <c r="BK129"/>
  <c r="BK127"/>
  <c i="24" r="J235"/>
  <c r="J232"/>
  <c r="BK226"/>
  <c r="J223"/>
  <c r="J212"/>
  <c r="J203"/>
  <c r="J196"/>
  <c r="BK190"/>
  <c r="BK181"/>
  <c r="J171"/>
  <c r="BK166"/>
  <c r="BK159"/>
  <c r="J153"/>
  <c r="BK148"/>
  <c r="J146"/>
  <c r="BK144"/>
  <c r="J142"/>
  <c r="J139"/>
  <c r="BK137"/>
  <c r="BK135"/>
  <c i="23" r="BK121"/>
  <c i="22" r="J129"/>
  <c r="BK127"/>
  <c i="21" r="J183"/>
  <c r="J179"/>
  <c r="J169"/>
  <c r="J167"/>
  <c r="J159"/>
  <c r="J157"/>
  <c r="J151"/>
  <c r="J149"/>
  <c r="BK147"/>
  <c r="J145"/>
  <c r="J143"/>
  <c r="J141"/>
  <c r="J139"/>
  <c r="BK133"/>
  <c r="BK127"/>
  <c r="J125"/>
  <c i="20" r="J185"/>
  <c r="BK179"/>
  <c r="J175"/>
  <c r="BK165"/>
  <c r="J143"/>
  <c r="BK139"/>
  <c r="J127"/>
  <c i="19" r="BK158"/>
  <c r="J156"/>
  <c r="BK148"/>
  <c r="J138"/>
  <c i="16" r="BK145"/>
  <c i="15" r="J172"/>
  <c r="J146"/>
  <c r="J144"/>
  <c r="J142"/>
  <c i="14" r="BK170"/>
  <c r="J164"/>
  <c r="J162"/>
  <c r="J154"/>
  <c i="13" r="J168"/>
  <c r="BK142"/>
  <c i="11" r="BK163"/>
  <c r="J147"/>
  <c r="J135"/>
  <c i="10" r="J187"/>
  <c r="BK182"/>
  <c r="J150"/>
  <c r="BK138"/>
  <c i="9" r="BK164"/>
  <c r="J146"/>
  <c r="BK144"/>
  <c r="J132"/>
  <c r="BK128"/>
  <c i="7" r="J165"/>
  <c r="BK149"/>
  <c r="J145"/>
  <c r="BK131"/>
  <c i="6" r="J170"/>
  <c r="BK168"/>
  <c r="BK138"/>
  <c r="BK136"/>
  <c i="5" r="J187"/>
  <c r="J175"/>
  <c r="J157"/>
  <c r="BK155"/>
  <c r="BK135"/>
  <c r="J127"/>
  <c i="4" r="BK192"/>
  <c r="J170"/>
  <c r="J168"/>
  <c r="J156"/>
  <c r="BK154"/>
  <c r="BK152"/>
  <c r="J134"/>
  <c r="J128"/>
  <c i="2" r="J175"/>
  <c r="BK173"/>
  <c r="J167"/>
  <c r="BK151"/>
  <c i="1" r="AS138"/>
  <c i="36" r="J311"/>
  <c r="BK309"/>
  <c r="BK264"/>
  <c r="J258"/>
  <c r="BK256"/>
  <c r="J250"/>
  <c r="J248"/>
  <c r="J245"/>
  <c r="J222"/>
  <c r="J205"/>
  <c r="J185"/>
  <c r="BK138"/>
  <c i="35" r="BK249"/>
  <c r="J222"/>
  <c r="J219"/>
  <c r="BK150"/>
  <c r="BK147"/>
  <c r="J126"/>
  <c r="BK123"/>
  <c r="J120"/>
  <c i="34" r="BK240"/>
  <c r="J225"/>
  <c r="BK213"/>
  <c r="J210"/>
  <c r="J198"/>
  <c r="BK174"/>
  <c r="J132"/>
  <c r="BK120"/>
  <c i="33" r="BK237"/>
  <c r="BK174"/>
  <c r="J171"/>
  <c r="J153"/>
  <c r="BK135"/>
  <c i="32" r="BK339"/>
  <c r="J327"/>
  <c r="J297"/>
  <c r="J255"/>
  <c r="BK252"/>
  <c r="BK237"/>
  <c r="BK231"/>
  <c r="J222"/>
  <c r="J219"/>
  <c r="J171"/>
  <c r="BK162"/>
  <c r="BK153"/>
  <c r="J141"/>
  <c i="31" r="BK368"/>
  <c r="J336"/>
  <c r="BK334"/>
  <c r="BK303"/>
  <c r="BK256"/>
  <c r="J204"/>
  <c r="BK201"/>
  <c r="J180"/>
  <c r="J177"/>
  <c r="J174"/>
  <c r="BK171"/>
  <c r="J135"/>
  <c i="30" r="BK288"/>
  <c r="J273"/>
  <c r="BK264"/>
  <c r="BK252"/>
  <c r="BK249"/>
  <c r="BK225"/>
  <c r="J177"/>
  <c r="BK144"/>
  <c r="BK129"/>
  <c r="BK126"/>
  <c r="BK120"/>
  <c i="29" r="J366"/>
  <c r="BK363"/>
  <c r="BK354"/>
  <c r="J348"/>
  <c r="BK335"/>
  <c r="J333"/>
  <c r="J325"/>
  <c r="BK301"/>
  <c r="BK247"/>
  <c r="J231"/>
  <c r="J219"/>
  <c r="J207"/>
  <c r="J204"/>
  <c r="J177"/>
  <c r="J174"/>
  <c r="BK162"/>
  <c r="J150"/>
  <c r="J132"/>
  <c i="28" r="J330"/>
  <c r="J315"/>
  <c r="BK297"/>
  <c r="J273"/>
  <c r="BK267"/>
  <c r="J264"/>
  <c r="BK252"/>
  <c r="BK246"/>
  <c r="J240"/>
  <c r="BK234"/>
  <c r="J225"/>
  <c r="J210"/>
  <c r="J204"/>
  <c r="BK195"/>
  <c r="J177"/>
  <c r="BK165"/>
  <c r="J162"/>
  <c r="BK150"/>
  <c r="BK138"/>
  <c r="J129"/>
  <c r="J120"/>
  <c i="27" r="BK381"/>
  <c r="BK360"/>
  <c r="J340"/>
  <c r="BK338"/>
  <c r="BK310"/>
  <c r="BK298"/>
  <c r="J271"/>
  <c r="BK256"/>
  <c r="J247"/>
  <c r="J241"/>
  <c r="J233"/>
  <c r="BK216"/>
  <c r="J207"/>
  <c r="BK186"/>
  <c r="J168"/>
  <c r="BK165"/>
  <c r="BK141"/>
  <c i="26" r="BK369"/>
  <c r="J360"/>
  <c r="BK357"/>
  <c r="J354"/>
  <c r="J327"/>
  <c r="BK315"/>
  <c r="BK312"/>
  <c r="BK291"/>
  <c r="J276"/>
  <c r="BK228"/>
  <c r="J207"/>
  <c r="J201"/>
  <c r="BK165"/>
  <c r="BK162"/>
  <c r="J153"/>
  <c r="J150"/>
  <c r="BK126"/>
  <c i="24" r="BK244"/>
  <c r="J194"/>
  <c r="J159"/>
  <c r="BK157"/>
  <c r="BK155"/>
  <c r="J150"/>
  <c r="J144"/>
  <c r="BK132"/>
  <c i="22" r="BK129"/>
  <c i="21" r="J181"/>
  <c r="BK169"/>
  <c r="BK159"/>
  <c r="BK155"/>
  <c r="BK143"/>
  <c r="J133"/>
  <c r="BK131"/>
  <c i="20" r="BK185"/>
  <c r="J183"/>
  <c r="BK175"/>
  <c r="BK157"/>
  <c r="J155"/>
  <c r="BK153"/>
  <c r="BK151"/>
  <c r="J137"/>
  <c r="BK125"/>
  <c i="19" r="BK190"/>
  <c r="BK188"/>
  <c r="J186"/>
  <c i="17" r="J137"/>
  <c i="16" r="BK187"/>
  <c r="BK185"/>
  <c r="BK183"/>
  <c r="J181"/>
  <c r="BK177"/>
  <c r="BK165"/>
  <c r="J155"/>
  <c i="15" r="BK176"/>
  <c r="J174"/>
  <c r="J140"/>
  <c r="BK136"/>
  <c r="J134"/>
  <c i="14" r="BK174"/>
  <c r="BK158"/>
  <c r="J152"/>
  <c r="BK136"/>
  <c i="13" r="J172"/>
  <c i="12" r="BK129"/>
  <c i="11" r="BK171"/>
  <c r="BK169"/>
  <c r="BK129"/>
  <c r="BK127"/>
  <c i="10" r="J189"/>
  <c r="J174"/>
  <c r="J158"/>
  <c r="BK156"/>
  <c r="BK154"/>
  <c i="9" r="J189"/>
  <c r="BK187"/>
  <c r="BK176"/>
  <c r="BK174"/>
  <c r="J136"/>
  <c r="J130"/>
  <c i="8" r="BK137"/>
  <c r="BK135"/>
  <c r="J133"/>
  <c i="7" r="BK171"/>
  <c r="BK167"/>
  <c r="J147"/>
  <c r="BK145"/>
  <c r="J143"/>
  <c r="BK140"/>
  <c r="J133"/>
  <c r="J131"/>
  <c i="6" r="J174"/>
  <c r="BK166"/>
  <c r="BK162"/>
  <c r="J146"/>
  <c r="J136"/>
  <c r="BK134"/>
  <c i="5" r="J167"/>
  <c r="BK165"/>
  <c r="J163"/>
  <c r="BK151"/>
  <c r="BK145"/>
  <c r="J133"/>
  <c i="4" r="J190"/>
  <c r="J186"/>
  <c r="J176"/>
  <c r="BK166"/>
  <c r="BK158"/>
  <c r="J154"/>
  <c r="BK146"/>
  <c r="BK136"/>
  <c i="3" r="BK137"/>
  <c r="J131"/>
  <c i="2" r="BK171"/>
  <c r="J163"/>
  <c r="J157"/>
  <c i="1" r="AS124"/>
  <c r="AS101"/>
  <c r="AU119"/>
  <c i="2" l="1" r="T140"/>
  <c i="3" r="P128"/>
  <c r="P127"/>
  <c r="P126"/>
  <c i="1" r="AU98"/>
  <c i="10" r="R184"/>
  <c i="13" r="BK184"/>
  <c r="J184"/>
  <c r="J101"/>
  <c i="16" r="R152"/>
  <c i="18" r="P126"/>
  <c r="P125"/>
  <c i="1" r="AU128"/>
  <c i="19" r="R127"/>
  <c r="R126"/>
  <c i="21" r="T124"/>
  <c i="22" r="R126"/>
  <c r="R125"/>
  <c i="23" r="R118"/>
  <c r="R117"/>
  <c i="24" r="BK131"/>
  <c r="P187"/>
  <c r="R222"/>
  <c i="25" r="T126"/>
  <c r="T125"/>
  <c i="27" r="BK116"/>
  <c r="J116"/>
  <c i="30" r="R116"/>
  <c i="36" r="BK128"/>
  <c r="P128"/>
  <c r="T128"/>
  <c r="BK209"/>
  <c r="J209"/>
  <c r="J101"/>
  <c r="P209"/>
  <c r="R209"/>
  <c r="T209"/>
  <c r="BK284"/>
  <c r="J284"/>
  <c r="J103"/>
  <c r="P299"/>
  <c r="T356"/>
  <c i="2" r="R135"/>
  <c r="R128"/>
  <c r="R127"/>
  <c i="4" r="P194"/>
  <c i="8" r="T128"/>
  <c r="T127"/>
  <c r="T126"/>
  <c i="9" r="BK186"/>
  <c r="J186"/>
  <c r="J102"/>
  <c i="10" r="T127"/>
  <c i="12" r="BK124"/>
  <c r="J124"/>
  <c i="13" r="R184"/>
  <c r="R125"/>
  <c i="17" r="T128"/>
  <c r="T127"/>
  <c r="T126"/>
  <c i="22" r="T126"/>
  <c r="T125"/>
  <c i="23" r="T118"/>
  <c r="T117"/>
  <c i="24" r="P131"/>
  <c r="BK162"/>
  <c r="J162"/>
  <c r="J102"/>
  <c r="T177"/>
  <c r="BK208"/>
  <c r="J208"/>
  <c r="J106"/>
  <c i="25" r="BK126"/>
  <c r="BK125"/>
  <c i="30" r="P116"/>
  <c i="1" r="AU145"/>
  <c i="31" r="BK116"/>
  <c r="J116"/>
  <c r="J96"/>
  <c i="32" r="T116"/>
  <c i="33" r="P116"/>
  <c i="1" r="AU148"/>
  <c i="7" r="BK137"/>
  <c r="J137"/>
  <c r="J102"/>
  <c i="9" r="P127"/>
  <c i="10" r="BK184"/>
  <c r="J184"/>
  <c r="J102"/>
  <c i="11" r="R124"/>
  <c i="16" r="P147"/>
  <c r="P128"/>
  <c r="P127"/>
  <c i="1" r="AU125"/>
  <c i="18" r="R126"/>
  <c r="R125"/>
  <c i="19" r="T127"/>
  <c r="T126"/>
  <c i="21" r="P124"/>
  <c i="1" r="AU134"/>
  <c i="22" r="P126"/>
  <c r="P125"/>
  <c i="1" r="AU136"/>
  <c i="24" r="T141"/>
  <c r="R187"/>
  <c r="P208"/>
  <c i="25" r="T143"/>
  <c r="T142"/>
  <c i="26" r="R116"/>
  <c i="27" r="P116"/>
  <c i="1" r="AU142"/>
  <c i="29" r="R116"/>
  <c i="31" r="T116"/>
  <c i="35" r="T116"/>
  <c i="2" r="BK135"/>
  <c r="J135"/>
  <c r="J102"/>
  <c i="3" r="T128"/>
  <c r="T127"/>
  <c r="T126"/>
  <c i="4" r="R127"/>
  <c i="5" r="T126"/>
  <c r="T125"/>
  <c i="6" r="P129"/>
  <c r="P127"/>
  <c i="1" r="AU104"/>
  <c i="7" r="T142"/>
  <c i="8" r="P128"/>
  <c r="P127"/>
  <c r="P126"/>
  <c i="1" r="AU108"/>
  <c i="9" r="BK127"/>
  <c r="J127"/>
  <c r="J101"/>
  <c i="10" r="P184"/>
  <c i="16" r="R147"/>
  <c r="R128"/>
  <c r="R127"/>
  <c i="20" r="BK124"/>
  <c r="J124"/>
  <c r="J100"/>
  <c i="24" r="BK141"/>
  <c r="J141"/>
  <c r="J101"/>
  <c r="T162"/>
  <c r="R177"/>
  <c r="T222"/>
  <c i="25" r="R126"/>
  <c r="R125"/>
  <c i="26" r="BK116"/>
  <c r="J116"/>
  <c r="J96"/>
  <c i="29" r="T116"/>
  <c i="32" r="P116"/>
  <c i="1" r="AU147"/>
  <c i="33" r="R116"/>
  <c i="36" r="R140"/>
  <c r="P225"/>
  <c r="P284"/>
  <c r="R284"/>
  <c r="T284"/>
  <c r="P356"/>
  <c i="2" r="R140"/>
  <c i="7" r="T137"/>
  <c r="T128"/>
  <c r="T127"/>
  <c i="8" r="BK128"/>
  <c r="J128"/>
  <c r="J102"/>
  <c i="9" r="R127"/>
  <c i="10" r="T184"/>
  <c i="12" r="T124"/>
  <c i="18" r="T126"/>
  <c r="T125"/>
  <c i="19" r="BK127"/>
  <c r="J127"/>
  <c r="J101"/>
  <c i="22" r="BK126"/>
  <c r="J126"/>
  <c r="J101"/>
  <c i="24" r="R141"/>
  <c r="P177"/>
  <c r="P176"/>
  <c r="P222"/>
  <c i="25" r="P126"/>
  <c r="P125"/>
  <c i="26" r="P116"/>
  <c i="1" r="AU141"/>
  <c i="28" r="T116"/>
  <c i="29" r="P116"/>
  <c i="1" r="AU144"/>
  <c i="30" r="T116"/>
  <c i="2" r="BK140"/>
  <c r="J140"/>
  <c r="J103"/>
  <c i="3" r="R128"/>
  <c r="R127"/>
  <c r="R126"/>
  <c i="4" r="T194"/>
  <c i="11" r="T124"/>
  <c i="12" r="R124"/>
  <c i="15" r="T184"/>
  <c r="T125"/>
  <c i="16" r="BK152"/>
  <c r="J152"/>
  <c r="J103"/>
  <c i="17" r="P128"/>
  <c r="P127"/>
  <c r="P126"/>
  <c i="1" r="AU126"/>
  <c i="32" r="R116"/>
  <c i="33" r="T116"/>
  <c i="36" r="BK140"/>
  <c r="J140"/>
  <c r="J100"/>
  <c r="BK225"/>
  <c r="J225"/>
  <c r="J102"/>
  <c r="BK299"/>
  <c r="J299"/>
  <c r="J104"/>
  <c r="BK356"/>
  <c r="J356"/>
  <c r="J105"/>
  <c i="2" r="T135"/>
  <c r="T128"/>
  <c r="T127"/>
  <c i="4" r="R194"/>
  <c i="6" r="T129"/>
  <c r="T127"/>
  <c i="7" r="P142"/>
  <c i="10" r="R127"/>
  <c r="R126"/>
  <c i="11" r="P124"/>
  <c i="1" r="AU115"/>
  <c i="12" r="P124"/>
  <c i="1" r="AU116"/>
  <c i="13" r="P184"/>
  <c r="P125"/>
  <c i="1" r="AU118"/>
  <c i="17" r="BK128"/>
  <c r="J128"/>
  <c r="J102"/>
  <c i="28" r="BK116"/>
  <c r="J116"/>
  <c r="J96"/>
  <c i="30" r="BK116"/>
  <c r="J116"/>
  <c r="J96"/>
  <c i="31" r="P116"/>
  <c i="1" r="AU146"/>
  <c i="33" r="BK116"/>
  <c r="J116"/>
  <c i="34" r="R116"/>
  <c i="35" r="P116"/>
  <c i="1" r="AU150"/>
  <c i="36" r="P140"/>
  <c r="T225"/>
  <c r="T299"/>
  <c i="2" r="P140"/>
  <c i="9" r="T186"/>
  <c i="15" r="P184"/>
  <c r="P125"/>
  <c i="1" r="AU122"/>
  <c i="16" r="T152"/>
  <c i="17" r="R128"/>
  <c r="R127"/>
  <c r="R126"/>
  <c i="18" r="BK126"/>
  <c r="BK125"/>
  <c r="J125"/>
  <c i="34" r="T116"/>
  <c i="35" r="R116"/>
  <c i="2" r="P135"/>
  <c r="P128"/>
  <c r="P127"/>
  <c i="1" r="AU97"/>
  <c i="4" r="BK194"/>
  <c r="J194"/>
  <c r="J102"/>
  <c i="5" r="BK126"/>
  <c r="BK125"/>
  <c r="J125"/>
  <c i="7" r="BK142"/>
  <c r="J142"/>
  <c r="J103"/>
  <c i="9" r="R186"/>
  <c i="10" r="P127"/>
  <c r="P126"/>
  <c i="1" r="AU112"/>
  <c i="19" r="P127"/>
  <c r="P126"/>
  <c i="1" r="AU130"/>
  <c i="20" r="P124"/>
  <c i="1" r="AU132"/>
  <c i="21" r="R124"/>
  <c i="23" r="P118"/>
  <c r="P117"/>
  <c i="1" r="AU137"/>
  <c i="24" r="P141"/>
  <c r="BK177"/>
  <c r="J177"/>
  <c r="J104"/>
  <c r="BK222"/>
  <c r="J222"/>
  <c r="J107"/>
  <c i="25" r="R143"/>
  <c r="R142"/>
  <c i="26" r="T116"/>
  <c i="31" r="R116"/>
  <c i="36" r="R128"/>
  <c i="4" r="P127"/>
  <c r="P126"/>
  <c i="1" r="AU100"/>
  <c i="5" r="P126"/>
  <c r="P125"/>
  <c i="1" r="AU102"/>
  <c i="6" r="R129"/>
  <c r="R127"/>
  <c i="7" r="P137"/>
  <c r="P128"/>
  <c r="P127"/>
  <c i="1" r="AU107"/>
  <c i="9" r="P186"/>
  <c i="15" r="BK184"/>
  <c r="J184"/>
  <c r="J101"/>
  <c i="16" r="BK147"/>
  <c r="J147"/>
  <c r="J102"/>
  <c i="34" r="P116"/>
  <c i="1" r="AU149"/>
  <c i="36" r="T140"/>
  <c r="R225"/>
  <c r="R299"/>
  <c r="R356"/>
  <c i="4" r="T127"/>
  <c r="T126"/>
  <c i="5" r="R126"/>
  <c r="R125"/>
  <c i="7" r="R137"/>
  <c r="R128"/>
  <c r="R127"/>
  <c i="8" r="R128"/>
  <c r="R127"/>
  <c r="R126"/>
  <c i="16" r="P152"/>
  <c i="20" r="R124"/>
  <c i="24" r="T131"/>
  <c r="T130"/>
  <c r="P162"/>
  <c r="T187"/>
  <c r="R208"/>
  <c i="25" r="P143"/>
  <c r="P142"/>
  <c i="27" r="T116"/>
  <c i="28" r="R116"/>
  <c i="35" r="BK116"/>
  <c r="J116"/>
  <c i="37" r="BK116"/>
  <c r="J116"/>
  <c r="J96"/>
  <c i="3" r="BK128"/>
  <c r="J128"/>
  <c r="J102"/>
  <c i="4" r="BK127"/>
  <c r="J127"/>
  <c r="J101"/>
  <c i="6" r="BK129"/>
  <c r="BK127"/>
  <c r="J127"/>
  <c r="J100"/>
  <c i="7" r="R142"/>
  <c i="9" r="T127"/>
  <c r="T126"/>
  <c i="10" r="BK127"/>
  <c r="J127"/>
  <c r="J101"/>
  <c i="11" r="BK124"/>
  <c r="J124"/>
  <c i="13" r="T184"/>
  <c r="T125"/>
  <c i="15" r="R184"/>
  <c r="R125"/>
  <c i="16" r="T147"/>
  <c r="T128"/>
  <c r="T127"/>
  <c i="20" r="T124"/>
  <c i="21" r="BK124"/>
  <c r="J124"/>
  <c i="23" r="BK118"/>
  <c r="J118"/>
  <c r="J97"/>
  <c i="24" r="R131"/>
  <c r="R130"/>
  <c r="R162"/>
  <c r="BK187"/>
  <c r="J187"/>
  <c r="J105"/>
  <c r="T208"/>
  <c i="25" r="BK143"/>
  <c r="J143"/>
  <c r="J102"/>
  <c i="27" r="R116"/>
  <c i="28" r="P116"/>
  <c i="1" r="AU143"/>
  <c i="29" r="BK116"/>
  <c r="J116"/>
  <c i="32" r="BK116"/>
  <c r="J116"/>
  <c r="J96"/>
  <c i="34" r="BK116"/>
  <c r="J116"/>
  <c r="J96"/>
  <c i="3" r="BE133"/>
  <c i="4" r="BE132"/>
  <c r="BE178"/>
  <c i="5" r="BE137"/>
  <c i="6" r="BE130"/>
  <c r="BE132"/>
  <c r="BE150"/>
  <c r="BE180"/>
  <c i="7" r="J121"/>
  <c r="BE169"/>
  <c i="9" r="BE150"/>
  <c r="BE164"/>
  <c r="BE172"/>
  <c r="BE180"/>
  <c r="BE182"/>
  <c i="10" r="BE176"/>
  <c i="11" r="J93"/>
  <c r="BE163"/>
  <c r="BE173"/>
  <c i="13" r="BE158"/>
  <c r="BE185"/>
  <c i="14" r="BE126"/>
  <c r="BE142"/>
  <c i="19" r="J120"/>
  <c r="BE176"/>
  <c i="20" r="BE133"/>
  <c r="BE141"/>
  <c r="BE143"/>
  <c r="BE149"/>
  <c r="BE159"/>
  <c r="BE177"/>
  <c r="BE179"/>
  <c i="21" r="BE135"/>
  <c r="BE177"/>
  <c i="22" r="E85"/>
  <c i="23" r="BE121"/>
  <c i="24" r="J91"/>
  <c r="BE137"/>
  <c r="BE190"/>
  <c r="BE199"/>
  <c i="25" r="J93"/>
  <c r="BE127"/>
  <c r="BE148"/>
  <c r="BE151"/>
  <c r="BE154"/>
  <c i="26" r="J89"/>
  <c r="F113"/>
  <c r="BE129"/>
  <c r="BE135"/>
  <c r="BE138"/>
  <c r="BE198"/>
  <c r="BE222"/>
  <c r="BE231"/>
  <c r="BE297"/>
  <c r="BE351"/>
  <c i="27" r="J89"/>
  <c r="F113"/>
  <c r="BE132"/>
  <c r="BE138"/>
  <c r="BE210"/>
  <c r="BE235"/>
  <c r="BE238"/>
  <c r="BE321"/>
  <c r="BE352"/>
  <c r="BE387"/>
  <c i="28" r="J89"/>
  <c r="BE117"/>
  <c r="BE174"/>
  <c r="BE183"/>
  <c r="BE198"/>
  <c r="BE216"/>
  <c r="BE279"/>
  <c r="BE282"/>
  <c r="BE303"/>
  <c r="BE309"/>
  <c r="BE321"/>
  <c r="BE336"/>
  <c i="29" r="F113"/>
  <c r="BE120"/>
  <c r="BE180"/>
  <c r="BE183"/>
  <c r="BE236"/>
  <c r="BE250"/>
  <c r="BE265"/>
  <c r="BE286"/>
  <c r="BE292"/>
  <c r="BE295"/>
  <c r="BE310"/>
  <c r="BE316"/>
  <c r="BE327"/>
  <c i="30" r="J89"/>
  <c r="F113"/>
  <c r="BE210"/>
  <c r="BE228"/>
  <c r="BE240"/>
  <c r="BE246"/>
  <c i="31" r="E85"/>
  <c r="F112"/>
  <c r="BE123"/>
  <c r="BE141"/>
  <c r="BE150"/>
  <c r="BE183"/>
  <c r="BE192"/>
  <c r="BE309"/>
  <c r="BE350"/>
  <c r="BE374"/>
  <c i="32" r="F91"/>
  <c r="BE129"/>
  <c r="BE195"/>
  <c r="BE300"/>
  <c r="BE348"/>
  <c i="33" r="F113"/>
  <c r="BE123"/>
  <c r="BE156"/>
  <c r="BE186"/>
  <c r="BE192"/>
  <c r="BE201"/>
  <c r="BE210"/>
  <c r="BE219"/>
  <c i="34" r="F112"/>
  <c r="BE150"/>
  <c r="BE165"/>
  <c r="BE180"/>
  <c r="BE195"/>
  <c i="35" r="J89"/>
  <c r="J113"/>
  <c r="BE141"/>
  <c r="BE165"/>
  <c r="BE201"/>
  <c r="BE213"/>
  <c r="BE225"/>
  <c i="36" r="E85"/>
  <c r="BE129"/>
  <c r="BE153"/>
  <c r="BE173"/>
  <c r="BE181"/>
  <c r="BE199"/>
  <c r="BE218"/>
  <c r="BE266"/>
  <c r="BE300"/>
  <c i="2" r="BE159"/>
  <c r="BE163"/>
  <c i="3" r="F96"/>
  <c i="4" r="E112"/>
  <c r="BE166"/>
  <c r="BE195"/>
  <c i="5" r="BE139"/>
  <c r="BE147"/>
  <c r="BE159"/>
  <c r="BE173"/>
  <c r="BE179"/>
  <c r="BE183"/>
  <c i="6" r="J93"/>
  <c r="BE140"/>
  <c r="BE162"/>
  <c r="BE174"/>
  <c r="BE182"/>
  <c i="7" r="BE171"/>
  <c i="8" r="J93"/>
  <c r="BE135"/>
  <c i="9" r="E85"/>
  <c r="BE140"/>
  <c r="BE166"/>
  <c i="10" r="F96"/>
  <c r="BE166"/>
  <c r="BE189"/>
  <c i="11" r="BE149"/>
  <c r="BE153"/>
  <c r="BE165"/>
  <c i="12" r="BE125"/>
  <c r="BE131"/>
  <c i="13" r="BE132"/>
  <c r="BE138"/>
  <c r="BE146"/>
  <c r="BE162"/>
  <c i="14" r="E85"/>
  <c r="BE136"/>
  <c i="15" r="BK125"/>
  <c r="J125"/>
  <c i="16" r="E85"/>
  <c r="F96"/>
  <c r="BE131"/>
  <c r="BE150"/>
  <c i="18" r="F122"/>
  <c i="19" r="BE150"/>
  <c r="BE152"/>
  <c i="20" r="J118"/>
  <c r="BE147"/>
  <c r="BE183"/>
  <c r="BE185"/>
  <c i="21" r="J93"/>
  <c r="BE129"/>
  <c r="BE137"/>
  <c r="BE161"/>
  <c r="BE163"/>
  <c r="BE165"/>
  <c r="BE175"/>
  <c r="BE181"/>
  <c r="BE183"/>
  <c i="23" r="J89"/>
  <c r="BE119"/>
  <c i="24" r="E117"/>
  <c r="J125"/>
  <c r="BE146"/>
  <c r="BE150"/>
  <c r="BE192"/>
  <c r="BE201"/>
  <c r="BE209"/>
  <c r="BE217"/>
  <c r="BE219"/>
  <c r="BE241"/>
  <c i="25" r="J94"/>
  <c r="F121"/>
  <c r="BE140"/>
  <c i="26" r="J91"/>
  <c r="BE120"/>
  <c r="BE126"/>
  <c r="BE144"/>
  <c r="BE189"/>
  <c r="BE201"/>
  <c r="BE261"/>
  <c r="BE357"/>
  <c i="27" r="E85"/>
  <c r="BE195"/>
  <c r="BE213"/>
  <c r="BE225"/>
  <c r="BE259"/>
  <c r="BE277"/>
  <c r="BE292"/>
  <c r="BE301"/>
  <c r="BE372"/>
  <c i="28" r="E85"/>
  <c r="BE141"/>
  <c r="BE150"/>
  <c r="BE165"/>
  <c r="BE225"/>
  <c r="BE294"/>
  <c r="BE333"/>
  <c i="29" r="BE123"/>
  <c r="BE159"/>
  <c r="BE174"/>
  <c r="BE177"/>
  <c r="BE192"/>
  <c r="BE195"/>
  <c r="BE234"/>
  <c r="BE241"/>
  <c r="BE283"/>
  <c r="BE319"/>
  <c r="BE331"/>
  <c i="30" r="J112"/>
  <c r="BE126"/>
  <c r="BE147"/>
  <c r="BE159"/>
  <c r="BE165"/>
  <c r="BE180"/>
  <c r="BE198"/>
  <c r="BE204"/>
  <c r="BE219"/>
  <c r="BE225"/>
  <c r="BE249"/>
  <c r="BE255"/>
  <c r="BE261"/>
  <c r="BE264"/>
  <c r="BE273"/>
  <c i="31" r="BE174"/>
  <c r="BE177"/>
  <c r="BE186"/>
  <c r="BE198"/>
  <c r="BE256"/>
  <c r="BE273"/>
  <c r="BE279"/>
  <c r="BE285"/>
  <c r="BE340"/>
  <c r="BE359"/>
  <c i="32" r="BE126"/>
  <c r="BE150"/>
  <c r="BE177"/>
  <c r="BE210"/>
  <c r="BE282"/>
  <c r="BE288"/>
  <c r="BE294"/>
  <c r="BE309"/>
  <c r="BE312"/>
  <c r="BE318"/>
  <c i="33" r="BE165"/>
  <c i="34" r="J89"/>
  <c r="J112"/>
  <c r="BE213"/>
  <c r="BE243"/>
  <c r="BE258"/>
  <c i="35" r="BE144"/>
  <c r="BE150"/>
  <c r="BE171"/>
  <c r="BE192"/>
  <c r="BE195"/>
  <c r="BE222"/>
  <c r="BE234"/>
  <c i="36" r="J89"/>
  <c r="BE131"/>
  <c r="BE150"/>
  <c r="BE197"/>
  <c i="4" r="BE192"/>
  <c i="5" r="BE165"/>
  <c i="6" r="BE164"/>
  <c r="BE168"/>
  <c r="BE178"/>
  <c i="7" r="BE129"/>
  <c r="BE161"/>
  <c r="BE163"/>
  <c i="8" r="F96"/>
  <c r="BE131"/>
  <c i="9" r="BE191"/>
  <c i="10" r="J93"/>
  <c r="BE146"/>
  <c r="BE187"/>
  <c i="11" r="E85"/>
  <c r="BE129"/>
  <c r="BE171"/>
  <c i="12" r="F96"/>
  <c i="13" r="E111"/>
  <c r="F122"/>
  <c r="BE168"/>
  <c i="14" r="BE128"/>
  <c r="BE134"/>
  <c r="BE174"/>
  <c i="15" r="BE150"/>
  <c i="16" r="BE148"/>
  <c r="BE159"/>
  <c r="BE165"/>
  <c i="17" r="F96"/>
  <c i="19" r="F123"/>
  <c r="BE132"/>
  <c r="BE136"/>
  <c r="BE144"/>
  <c r="BE146"/>
  <c i="20" r="E110"/>
  <c r="BE135"/>
  <c r="BE173"/>
  <c i="21" r="F121"/>
  <c r="BE155"/>
  <c r="BE159"/>
  <c r="BE171"/>
  <c i="24" r="J94"/>
  <c r="BE139"/>
  <c r="BE157"/>
  <c r="BE159"/>
  <c r="BE178"/>
  <c r="BE244"/>
  <c i="25" r="J91"/>
  <c i="26" r="E85"/>
  <c r="BE117"/>
  <c r="BE162"/>
  <c r="BE177"/>
  <c r="BE213"/>
  <c r="BE216"/>
  <c r="BE240"/>
  <c r="BE243"/>
  <c r="BE249"/>
  <c r="BE255"/>
  <c r="BE303"/>
  <c r="BE312"/>
  <c r="BE315"/>
  <c r="BE318"/>
  <c r="BE333"/>
  <c r="BE336"/>
  <c r="BE342"/>
  <c r="BE348"/>
  <c i="27" r="F112"/>
  <c r="BE117"/>
  <c r="BE126"/>
  <c r="BE144"/>
  <c r="BE165"/>
  <c r="BE186"/>
  <c r="BE222"/>
  <c r="BE295"/>
  <c r="BE304"/>
  <c r="BE319"/>
  <c r="BE326"/>
  <c r="BE358"/>
  <c r="BE366"/>
  <c i="28" r="F91"/>
  <c r="J113"/>
  <c r="BE135"/>
  <c r="BE144"/>
  <c r="BE168"/>
  <c r="BE186"/>
  <c r="BE228"/>
  <c r="BE234"/>
  <c r="BE243"/>
  <c r="BE246"/>
  <c r="BE252"/>
  <c r="BE258"/>
  <c r="BE267"/>
  <c r="BE288"/>
  <c r="BE291"/>
  <c r="BE300"/>
  <c r="BE324"/>
  <c i="29" r="BE117"/>
  <c r="BE207"/>
  <c r="BE238"/>
  <c r="BE247"/>
  <c r="BE259"/>
  <c r="BE277"/>
  <c i="30" r="BE129"/>
  <c r="BE144"/>
  <c r="BE168"/>
  <c r="BE174"/>
  <c r="BE195"/>
  <c r="BE216"/>
  <c r="BE267"/>
  <c i="31" r="J89"/>
  <c r="J113"/>
  <c r="BE129"/>
  <c r="BE168"/>
  <c r="BE258"/>
  <c r="BE261"/>
  <c r="BE267"/>
  <c r="BE270"/>
  <c r="BE312"/>
  <c r="BE343"/>
  <c r="BE365"/>
  <c i="32" r="F92"/>
  <c r="BE174"/>
  <c r="BE186"/>
  <c r="BE198"/>
  <c r="BE219"/>
  <c r="BE222"/>
  <c r="BE267"/>
  <c r="BE321"/>
  <c r="BE330"/>
  <c r="BE363"/>
  <c r="BE366"/>
  <c r="BE369"/>
  <c i="34" r="BE168"/>
  <c r="BE201"/>
  <c r="BE237"/>
  <c i="35" r="E85"/>
  <c r="F92"/>
  <c r="BE126"/>
  <c r="BE138"/>
  <c i="36" r="F121"/>
  <c r="BE147"/>
  <c r="BE155"/>
  <c r="BE163"/>
  <c r="BE169"/>
  <c r="BE220"/>
  <c r="BE235"/>
  <c r="BE270"/>
  <c r="BE350"/>
  <c i="2" r="BE136"/>
  <c r="BE167"/>
  <c i="4" r="BE130"/>
  <c r="BE136"/>
  <c r="BE138"/>
  <c r="BE168"/>
  <c r="BE184"/>
  <c i="5" r="J119"/>
  <c r="BE131"/>
  <c i="6" r="F124"/>
  <c r="BE136"/>
  <c r="BE138"/>
  <c r="BE184"/>
  <c i="7" r="BE147"/>
  <c r="BE149"/>
  <c r="BE159"/>
  <c r="BE175"/>
  <c r="BE177"/>
  <c i="8" r="BE137"/>
  <c i="9" r="BE136"/>
  <c r="BE152"/>
  <c r="BE174"/>
  <c i="10" r="BE162"/>
  <c r="BE172"/>
  <c r="BE178"/>
  <c i="11" r="BE155"/>
  <c r="BE159"/>
  <c r="BE167"/>
  <c i="13" r="BE126"/>
  <c r="BE130"/>
  <c r="BE170"/>
  <c r="BE178"/>
  <c r="BE187"/>
  <c r="BE191"/>
  <c i="14" r="BE138"/>
  <c r="BE144"/>
  <c r="BE152"/>
  <c r="BE158"/>
  <c r="BE178"/>
  <c i="16" r="BE133"/>
  <c r="BE137"/>
  <c r="BE155"/>
  <c i="17" r="J120"/>
  <c r="BE135"/>
  <c i="18" r="J93"/>
  <c i="19" r="BE140"/>
  <c r="BE168"/>
  <c r="BE184"/>
  <c r="BE188"/>
  <c i="20" r="BE145"/>
  <c r="BE155"/>
  <c r="BE165"/>
  <c r="BE167"/>
  <c r="BE181"/>
  <c i="21" r="BE145"/>
  <c r="BE147"/>
  <c r="BE157"/>
  <c i="22" r="F96"/>
  <c r="J119"/>
  <c r="BE127"/>
  <c i="23" r="F92"/>
  <c i="24" r="F126"/>
  <c r="BE132"/>
  <c r="BE163"/>
  <c r="BE194"/>
  <c r="BE205"/>
  <c r="BE212"/>
  <c i="26" r="BE153"/>
  <c r="BE159"/>
  <c r="BE165"/>
  <c r="BE285"/>
  <c r="BE300"/>
  <c r="BE324"/>
  <c r="BE345"/>
  <c r="BE360"/>
  <c r="BE366"/>
  <c i="27" r="BE198"/>
  <c r="BE204"/>
  <c r="BE274"/>
  <c r="BE307"/>
  <c r="BE313"/>
  <c r="BE330"/>
  <c r="BE333"/>
  <c r="BE336"/>
  <c r="BE338"/>
  <c r="BE342"/>
  <c r="BE354"/>
  <c r="BE369"/>
  <c r="BE375"/>
  <c i="28" r="BE123"/>
  <c r="BE126"/>
  <c r="BE129"/>
  <c r="BE138"/>
  <c r="BE153"/>
  <c r="BE210"/>
  <c r="BE222"/>
  <c r="BE261"/>
  <c r="BE297"/>
  <c r="BE330"/>
  <c i="29" r="J92"/>
  <c r="J112"/>
  <c r="BE129"/>
  <c r="BE141"/>
  <c r="BE165"/>
  <c r="BE168"/>
  <c r="BE186"/>
  <c r="BE201"/>
  <c r="BE222"/>
  <c r="BE307"/>
  <c r="BE345"/>
  <c r="BE348"/>
  <c r="BE357"/>
  <c r="BE360"/>
  <c r="BE363"/>
  <c r="BE372"/>
  <c i="30" r="J92"/>
  <c r="BE117"/>
  <c r="BE150"/>
  <c r="BE222"/>
  <c r="BE231"/>
  <c r="BE276"/>
  <c r="BE282"/>
  <c r="BE285"/>
  <c i="31" r="BE126"/>
  <c r="BE153"/>
  <c r="BE162"/>
  <c r="BE300"/>
  <c r="BE321"/>
  <c i="32" r="J89"/>
  <c r="E106"/>
  <c r="J112"/>
  <c r="BE138"/>
  <c r="BE162"/>
  <c r="BE201"/>
  <c r="BE207"/>
  <c r="BE231"/>
  <c r="BE261"/>
  <c r="BE273"/>
  <c r="BE327"/>
  <c r="BE354"/>
  <c r="BE360"/>
  <c i="33" r="E85"/>
  <c r="J110"/>
  <c r="BE120"/>
  <c r="BE129"/>
  <c r="BE141"/>
  <c r="BE150"/>
  <c r="BE162"/>
  <c r="BE171"/>
  <c r="BE195"/>
  <c r="BE213"/>
  <c r="BE234"/>
  <c r="BE240"/>
  <c i="34" r="F92"/>
  <c r="BE117"/>
  <c i="35" r="BE246"/>
  <c i="36" r="BE144"/>
  <c r="BE166"/>
  <c r="BE171"/>
  <c r="BE242"/>
  <c r="BE254"/>
  <c r="BE264"/>
  <c r="BE293"/>
  <c r="BE295"/>
  <c r="BE297"/>
  <c r="BE306"/>
  <c r="BE352"/>
  <c r="BE354"/>
  <c r="BE365"/>
  <c i="2" r="BE131"/>
  <c r="BE175"/>
  <c r="BE179"/>
  <c i="3" r="E85"/>
  <c r="BE137"/>
  <c i="4" r="BE152"/>
  <c r="BE156"/>
  <c r="BE186"/>
  <c i="5" r="BE129"/>
  <c r="BE163"/>
  <c r="BE175"/>
  <c r="BE181"/>
  <c i="6" r="BE148"/>
  <c r="BE158"/>
  <c r="BE188"/>
  <c i="7" r="BE135"/>
  <c r="BE143"/>
  <c i="8" r="BE129"/>
  <c i="9" r="BE160"/>
  <c r="BE168"/>
  <c i="10" r="BE158"/>
  <c r="BE174"/>
  <c r="BE182"/>
  <c i="11" r="BE125"/>
  <c i="12" r="J93"/>
  <c r="BE133"/>
  <c i="13" r="BE136"/>
  <c r="BE150"/>
  <c r="BE189"/>
  <c i="14" r="BE160"/>
  <c r="BE166"/>
  <c r="BE168"/>
  <c r="BE172"/>
  <c i="15" r="E85"/>
  <c r="F96"/>
  <c r="BE130"/>
  <c r="BE154"/>
  <c r="BE170"/>
  <c r="BE180"/>
  <c i="16" r="BE129"/>
  <c r="BE135"/>
  <c r="BE185"/>
  <c r="BK128"/>
  <c r="J128"/>
  <c r="J101"/>
  <c i="19" r="E85"/>
  <c r="BE128"/>
  <c r="BE134"/>
  <c r="BE142"/>
  <c i="20" r="BE151"/>
  <c r="BE175"/>
  <c i="24" r="BE166"/>
  <c r="BE215"/>
  <c i="25" r="F120"/>
  <c i="26" r="F91"/>
  <c r="BE123"/>
  <c r="BE150"/>
  <c r="BE210"/>
  <c r="BE258"/>
  <c r="BE282"/>
  <c r="BE291"/>
  <c r="BE321"/>
  <c r="BE327"/>
  <c r="BE330"/>
  <c r="BE339"/>
  <c i="27" r="J91"/>
  <c r="BE150"/>
  <c r="BE159"/>
  <c r="BE162"/>
  <c r="BE171"/>
  <c r="BE174"/>
  <c r="BE241"/>
  <c r="BE289"/>
  <c r="BE350"/>
  <c r="BE363"/>
  <c r="BE378"/>
  <c r="BE381"/>
  <c i="28" r="F92"/>
  <c r="BE120"/>
  <c r="BE147"/>
  <c r="BE177"/>
  <c r="BE207"/>
  <c r="BE240"/>
  <c r="BE273"/>
  <c r="BE285"/>
  <c r="BE306"/>
  <c r="BE318"/>
  <c r="BE342"/>
  <c i="29" r="BE171"/>
  <c r="BE213"/>
  <c r="BE216"/>
  <c r="BE219"/>
  <c r="BE253"/>
  <c r="BE256"/>
  <c r="BE301"/>
  <c r="BE342"/>
  <c r="BE366"/>
  <c i="30" r="BE138"/>
  <c r="BE156"/>
  <c r="BE192"/>
  <c r="BE234"/>
  <c r="BE258"/>
  <c r="BE294"/>
  <c i="31" r="BE165"/>
  <c r="BE216"/>
  <c r="BE222"/>
  <c r="BE228"/>
  <c r="BE264"/>
  <c r="BE303"/>
  <c r="BE315"/>
  <c r="BE326"/>
  <c r="BE334"/>
  <c r="BE338"/>
  <c i="32" r="J113"/>
  <c i="33" r="BE135"/>
  <c r="BE183"/>
  <c r="BE189"/>
  <c r="BE225"/>
  <c r="BE237"/>
  <c i="34" r="BE123"/>
  <c r="BE132"/>
  <c r="BE147"/>
  <c r="BE174"/>
  <c r="BE189"/>
  <c i="35" r="J112"/>
  <c r="BE204"/>
  <c r="BE231"/>
  <c i="36" r="BE177"/>
  <c r="BE203"/>
  <c r="BE210"/>
  <c r="BE226"/>
  <c r="BE268"/>
  <c r="BE326"/>
  <c r="BE357"/>
  <c i="2" r="BE129"/>
  <c r="BE177"/>
  <c i="3" r="J120"/>
  <c r="BE131"/>
  <c r="BE135"/>
  <c i="4" r="BE144"/>
  <c r="BE158"/>
  <c i="5" r="E85"/>
  <c r="F122"/>
  <c r="BE143"/>
  <c r="BE145"/>
  <c r="BE161"/>
  <c r="BE169"/>
  <c i="6" r="BE146"/>
  <c i="7" r="BE153"/>
  <c i="9" r="BE144"/>
  <c r="BE154"/>
  <c i="11" r="BE131"/>
  <c r="BE135"/>
  <c r="BE157"/>
  <c i="12" r="E85"/>
  <c i="13" r="BE148"/>
  <c r="BE160"/>
  <c r="BE176"/>
  <c r="BK125"/>
  <c r="J125"/>
  <c r="J100"/>
  <c i="14" r="BE130"/>
  <c r="BE148"/>
  <c i="15" r="BE138"/>
  <c r="BE146"/>
  <c r="BE156"/>
  <c r="BE182"/>
  <c i="16" r="J93"/>
  <c r="BE171"/>
  <c r="BE177"/>
  <c r="BE183"/>
  <c i="17" r="BE133"/>
  <c i="18" r="E111"/>
  <c r="BE129"/>
  <c i="19" r="BE162"/>
  <c i="20" r="BE139"/>
  <c r="BE161"/>
  <c i="31" r="BE204"/>
  <c r="BE210"/>
  <c r="BE225"/>
  <c r="BE231"/>
  <c r="BE237"/>
  <c r="BE353"/>
  <c r="BE356"/>
  <c r="BE362"/>
  <c i="32" r="BE123"/>
  <c r="BE180"/>
  <c r="BE240"/>
  <c r="BE258"/>
  <c r="BE264"/>
  <c r="BE297"/>
  <c r="BE324"/>
  <c r="BE336"/>
  <c i="33" r="F91"/>
  <c r="BE243"/>
  <c i="34" r="BE177"/>
  <c r="BE183"/>
  <c r="BE186"/>
  <c r="BE192"/>
  <c r="BE198"/>
  <c r="BE210"/>
  <c r="BE225"/>
  <c r="BE249"/>
  <c r="BE255"/>
  <c r="BE261"/>
  <c i="35" r="BE174"/>
  <c i="36" r="BE136"/>
  <c r="BE158"/>
  <c r="BE175"/>
  <c r="BE205"/>
  <c i="1" r="AW152"/>
  <c i="2" r="BE173"/>
  <c i="4" r="F96"/>
  <c r="BE128"/>
  <c r="BE154"/>
  <c r="BE162"/>
  <c r="BE197"/>
  <c i="5" r="BE167"/>
  <c r="BE185"/>
  <c i="6" r="E113"/>
  <c r="BE134"/>
  <c r="BE160"/>
  <c r="BE166"/>
  <c r="BE172"/>
  <c r="BE190"/>
  <c i="7" r="BE157"/>
  <c i="8" r="E85"/>
  <c r="BE133"/>
  <c i="9" r="F96"/>
  <c r="BE130"/>
  <c r="BE132"/>
  <c r="BE162"/>
  <c r="BE170"/>
  <c r="BE189"/>
  <c r="BE193"/>
  <c i="10" r="BE134"/>
  <c i="11" r="BE147"/>
  <c r="BE151"/>
  <c i="13" r="BE134"/>
  <c r="BE142"/>
  <c r="BE156"/>
  <c i="14" r="F96"/>
  <c r="BE150"/>
  <c i="15" r="J119"/>
  <c r="BE140"/>
  <c r="BE144"/>
  <c r="BE166"/>
  <c r="BE174"/>
  <c i="16" r="BE139"/>
  <c r="BE167"/>
  <c r="BE173"/>
  <c i="17" r="E112"/>
  <c r="BE129"/>
  <c i="18" r="BE127"/>
  <c i="19" r="BE130"/>
  <c r="BE148"/>
  <c r="BE154"/>
  <c r="BE160"/>
  <c r="BE166"/>
  <c r="BE170"/>
  <c i="20" r="BE129"/>
  <c r="BE137"/>
  <c r="BE153"/>
  <c r="BE163"/>
  <c i="29" r="E85"/>
  <c r="BE126"/>
  <c r="BE138"/>
  <c r="BE144"/>
  <c r="BE147"/>
  <c r="BE204"/>
  <c r="BE210"/>
  <c r="BE225"/>
  <c r="BE228"/>
  <c r="BE244"/>
  <c r="BE268"/>
  <c r="BE298"/>
  <c r="BE304"/>
  <c r="BE338"/>
  <c r="BE340"/>
  <c r="BE354"/>
  <c r="BE369"/>
  <c i="30" r="E85"/>
  <c r="BE135"/>
  <c r="BE153"/>
  <c r="BE201"/>
  <c i="31" r="BE117"/>
  <c r="BE132"/>
  <c r="BE159"/>
  <c r="BE180"/>
  <c r="BE207"/>
  <c r="BE234"/>
  <c r="BE282"/>
  <c r="BE291"/>
  <c r="BE306"/>
  <c r="BE324"/>
  <c r="BE328"/>
  <c r="BE330"/>
  <c i="32" r="BE117"/>
  <c r="BE147"/>
  <c r="BE165"/>
  <c r="BE204"/>
  <c r="BE237"/>
  <c r="BE243"/>
  <c r="BE270"/>
  <c r="BE333"/>
  <c r="BE357"/>
  <c i="33" r="BE126"/>
  <c r="BE153"/>
  <c r="BE198"/>
  <c i="34" r="E106"/>
  <c r="BE126"/>
  <c r="BE162"/>
  <c i="35" r="BE135"/>
  <c r="BE168"/>
  <c r="BE189"/>
  <c i="36" r="J122"/>
  <c r="BE160"/>
  <c r="BE215"/>
  <c r="BE222"/>
  <c r="BE238"/>
  <c r="BE245"/>
  <c r="BE274"/>
  <c r="BE276"/>
  <c r="BE290"/>
  <c r="BE330"/>
  <c r="BE336"/>
  <c r="BE338"/>
  <c r="BE340"/>
  <c i="1" r="BA152"/>
  <c i="2" r="BE161"/>
  <c i="4" r="BE146"/>
  <c r="BE160"/>
  <c i="9" r="BE156"/>
  <c r="BE178"/>
  <c i="10" r="BE128"/>
  <c r="BE132"/>
  <c r="BE144"/>
  <c r="BE154"/>
  <c r="BE164"/>
  <c i="14" r="BE170"/>
  <c i="15" r="BE128"/>
  <c r="BE152"/>
  <c r="BE158"/>
  <c r="BE172"/>
  <c r="BE185"/>
  <c r="BE187"/>
  <c i="16" r="BE143"/>
  <c r="BE161"/>
  <c r="BE187"/>
  <c i="17" r="BE131"/>
  <c i="19" r="BE164"/>
  <c r="BE178"/>
  <c r="BE193"/>
  <c r="BK192"/>
  <c r="J192"/>
  <c r="J102"/>
  <c i="31" r="BE318"/>
  <c r="BE332"/>
  <c r="BE336"/>
  <c r="BE347"/>
  <c i="32" r="BE168"/>
  <c r="BE171"/>
  <c r="BE213"/>
  <c r="BE228"/>
  <c r="BE246"/>
  <c r="BE279"/>
  <c i="33" r="BE177"/>
  <c r="BE216"/>
  <c i="34" r="BE135"/>
  <c r="BE159"/>
  <c r="BE222"/>
  <c i="35" r="BE132"/>
  <c r="BE159"/>
  <c r="BE180"/>
  <c r="BE216"/>
  <c r="BE219"/>
  <c r="BE240"/>
  <c i="36" r="J121"/>
  <c i="1" r="BB152"/>
  <c i="2" r="E113"/>
  <c r="BE147"/>
  <c r="BE157"/>
  <c r="BE171"/>
  <c i="3" r="BE129"/>
  <c i="4" r="BE140"/>
  <c r="BE142"/>
  <c r="BE170"/>
  <c r="BE180"/>
  <c r="BE190"/>
  <c i="7" r="F124"/>
  <c r="BE173"/>
  <c i="9" r="BE176"/>
  <c r="BE184"/>
  <c r="BE187"/>
  <c i="10" r="BE156"/>
  <c r="BE160"/>
  <c r="BE185"/>
  <c i="11" r="F96"/>
  <c r="BE137"/>
  <c r="BE139"/>
  <c r="BE143"/>
  <c r="BE169"/>
  <c i="13" r="J93"/>
  <c r="BE140"/>
  <c r="BE144"/>
  <c r="BE154"/>
  <c r="BE180"/>
  <c i="14" r="J119"/>
  <c r="BE154"/>
  <c i="15" r="BE136"/>
  <c r="BE160"/>
  <c r="BE176"/>
  <c r="BE178"/>
  <c i="16" r="BE145"/>
  <c r="BE153"/>
  <c r="BE169"/>
  <c r="BE175"/>
  <c r="BE181"/>
  <c i="19" r="BE156"/>
  <c r="BE172"/>
  <c r="BE190"/>
  <c i="20" r="BE127"/>
  <c r="BE131"/>
  <c i="21" r="BE127"/>
  <c r="BE143"/>
  <c r="BE151"/>
  <c r="BE153"/>
  <c r="BE179"/>
  <c i="22" r="BE129"/>
  <c i="23" r="E85"/>
  <c i="24" r="F93"/>
  <c r="BE135"/>
  <c r="BE144"/>
  <c r="BE148"/>
  <c r="BE153"/>
  <c r="BE173"/>
  <c r="BE181"/>
  <c r="BE183"/>
  <c r="BE196"/>
  <c r="BE203"/>
  <c r="BE226"/>
  <c r="BE229"/>
  <c r="BE238"/>
  <c i="25" r="BE157"/>
  <c i="26" r="BE141"/>
  <c r="BE171"/>
  <c r="BE225"/>
  <c r="BE237"/>
  <c r="BE288"/>
  <c r="BE294"/>
  <c r="BE306"/>
  <c r="BE363"/>
  <c i="27" r="BE120"/>
  <c r="BE177"/>
  <c r="BE189"/>
  <c r="BE219"/>
  <c r="BE268"/>
  <c r="BE346"/>
  <c r="BE356"/>
  <c i="28" r="J91"/>
  <c r="BE156"/>
  <c r="BE159"/>
  <c r="BE162"/>
  <c r="BE171"/>
  <c r="BE192"/>
  <c r="BE231"/>
  <c r="BE237"/>
  <c r="BE255"/>
  <c r="BE315"/>
  <c i="29" r="F91"/>
  <c r="BE132"/>
  <c r="BE156"/>
  <c r="BE162"/>
  <c r="BE189"/>
  <c r="BE289"/>
  <c i="30" r="F112"/>
  <c r="BE120"/>
  <c r="BE123"/>
  <c r="BE171"/>
  <c r="BE207"/>
  <c r="BE213"/>
  <c r="BE237"/>
  <c i="31" r="F92"/>
  <c r="BE135"/>
  <c r="BE156"/>
  <c r="BE242"/>
  <c r="BE244"/>
  <c r="BE247"/>
  <c r="BE250"/>
  <c r="BE294"/>
  <c r="BE297"/>
  <c r="BE368"/>
  <c r="BE377"/>
  <c i="32" r="BE183"/>
  <c r="BE189"/>
  <c r="BE216"/>
  <c r="BE225"/>
  <c r="BE234"/>
  <c r="BE306"/>
  <c r="BE315"/>
  <c i="33" r="J113"/>
  <c r="BE132"/>
  <c r="BE222"/>
  <c i="34" r="J92"/>
  <c r="BE129"/>
  <c r="BE219"/>
  <c r="BE234"/>
  <c r="BE240"/>
  <c r="BE246"/>
  <c i="35" r="F91"/>
  <c r="BE120"/>
  <c r="BE123"/>
  <c i="36" r="F122"/>
  <c r="BE207"/>
  <c r="BE260"/>
  <c r="BE262"/>
  <c r="BE272"/>
  <c r="BE282"/>
  <c r="BE285"/>
  <c r="BE319"/>
  <c r="BE332"/>
  <c r="BE334"/>
  <c r="BE359"/>
  <c r="BE369"/>
  <c i="37" r="E85"/>
  <c r="J89"/>
  <c r="F91"/>
  <c r="J91"/>
  <c r="F92"/>
  <c r="J92"/>
  <c r="BE117"/>
  <c r="BE119"/>
  <c r="BE121"/>
  <c r="BE123"/>
  <c r="BE125"/>
  <c r="BE127"/>
  <c r="BE129"/>
  <c r="BE131"/>
  <c r="BE133"/>
  <c r="BE135"/>
  <c i="1" r="BC152"/>
  <c i="2" r="F96"/>
  <c r="BE133"/>
  <c r="BE145"/>
  <c r="BE165"/>
  <c i="4" r="BE134"/>
  <c r="BE148"/>
  <c r="BE174"/>
  <c r="BE176"/>
  <c r="BE199"/>
  <c i="5" r="BE141"/>
  <c r="BE153"/>
  <c r="BE157"/>
  <c r="BE171"/>
  <c i="6" r="BE152"/>
  <c r="BE154"/>
  <c r="BE156"/>
  <c r="BE170"/>
  <c i="7" r="E85"/>
  <c r="BK128"/>
  <c r="J128"/>
  <c r="J101"/>
  <c i="9" r="J120"/>
  <c r="BE134"/>
  <c r="BE142"/>
  <c r="BE146"/>
  <c i="10" r="BE130"/>
  <c r="BE138"/>
  <c r="BE140"/>
  <c r="BE150"/>
  <c i="11" r="BE161"/>
  <c r="BE175"/>
  <c i="12" r="BE129"/>
  <c i="13" r="BE152"/>
  <c r="BE164"/>
  <c i="14" r="BE140"/>
  <c r="BE164"/>
  <c i="15" r="BE126"/>
  <c r="BE148"/>
  <c i="16" r="BE141"/>
  <c r="BE157"/>
  <c r="BE179"/>
  <c i="19" r="BE138"/>
  <c r="BE182"/>
  <c i="20" r="F96"/>
  <c r="BE157"/>
  <c r="BE169"/>
  <c i="32" r="BE159"/>
  <c r="BE255"/>
  <c r="BE276"/>
  <c r="BE291"/>
  <c r="BE351"/>
  <c i="33" r="BE138"/>
  <c r="BE159"/>
  <c r="BE204"/>
  <c i="34" r="BE120"/>
  <c r="BE138"/>
  <c r="BE141"/>
  <c r="BE144"/>
  <c r="BE153"/>
  <c r="BE156"/>
  <c r="BE171"/>
  <c i="35" r="BE117"/>
  <c r="BE129"/>
  <c r="BE147"/>
  <c r="BE153"/>
  <c r="BE156"/>
  <c r="BE186"/>
  <c r="BE198"/>
  <c r="BE210"/>
  <c r="BE228"/>
  <c r="BE237"/>
  <c r="BE243"/>
  <c r="BE249"/>
  <c i="36" r="BE138"/>
  <c r="BE141"/>
  <c r="BE179"/>
  <c r="BE183"/>
  <c r="BE189"/>
  <c r="BE191"/>
  <c r="BE193"/>
  <c r="BE201"/>
  <c r="BE212"/>
  <c r="BE240"/>
  <c r="BE252"/>
  <c r="BE258"/>
  <c r="BE303"/>
  <c i="1" r="BD152"/>
  <c i="2" r="BE138"/>
  <c r="BE141"/>
  <c r="BE143"/>
  <c r="BE149"/>
  <c r="BE151"/>
  <c r="BE153"/>
  <c r="BE155"/>
  <c i="4" r="BE150"/>
  <c r="BE164"/>
  <c r="BE188"/>
  <c i="5" r="BE133"/>
  <c r="BE135"/>
  <c r="BE155"/>
  <c r="BE187"/>
  <c i="6" r="BE144"/>
  <c r="BE176"/>
  <c r="BE186"/>
  <c i="7" r="BE131"/>
  <c r="BE138"/>
  <c r="BE140"/>
  <c r="BE151"/>
  <c r="BE155"/>
  <c r="BE165"/>
  <c i="9" r="BE128"/>
  <c r="BE148"/>
  <c r="BE158"/>
  <c i="10" r="E85"/>
  <c r="BE170"/>
  <c r="BE180"/>
  <c i="11" r="BE133"/>
  <c i="14" r="BE132"/>
  <c r="BE176"/>
  <c r="BE180"/>
  <c r="BK182"/>
  <c r="J182"/>
  <c r="J101"/>
  <c i="15" r="BE134"/>
  <c r="BE168"/>
  <c i="16" r="BE163"/>
  <c i="17" r="BE137"/>
  <c i="19" r="BE180"/>
  <c i="20" r="BE125"/>
  <c i="21" r="E85"/>
  <c r="BE125"/>
  <c i="24" r="BE169"/>
  <c r="BE171"/>
  <c r="BE185"/>
  <c r="BE188"/>
  <c r="BE223"/>
  <c i="25" r="E85"/>
  <c r="BE129"/>
  <c r="BE131"/>
  <c r="BE134"/>
  <c r="BE137"/>
  <c r="BE144"/>
  <c i="26" r="J92"/>
  <c r="BE132"/>
  <c r="BE156"/>
  <c r="BE168"/>
  <c r="BE192"/>
  <c r="BE234"/>
  <c r="BE246"/>
  <c r="BE252"/>
  <c r="BE264"/>
  <c r="BE267"/>
  <c r="BE270"/>
  <c r="BE273"/>
  <c r="BE276"/>
  <c r="BE309"/>
  <c i="27" r="BE147"/>
  <c r="BE168"/>
  <c r="BE192"/>
  <c r="BE207"/>
  <c r="BE228"/>
  <c r="BE231"/>
  <c r="BE247"/>
  <c r="BE250"/>
  <c r="BE256"/>
  <c r="BE262"/>
  <c r="BE265"/>
  <c r="BE271"/>
  <c r="BE286"/>
  <c r="BE310"/>
  <c r="BE316"/>
  <c r="BE324"/>
  <c r="BE344"/>
  <c r="BE348"/>
  <c r="BE360"/>
  <c r="BE384"/>
  <c r="BE390"/>
  <c i="28" r="BE204"/>
  <c r="BE213"/>
  <c r="BE219"/>
  <c r="BE264"/>
  <c r="BE339"/>
  <c i="29" r="BE135"/>
  <c r="BE198"/>
  <c r="BE231"/>
  <c r="BE271"/>
  <c r="BE274"/>
  <c r="BE313"/>
  <c r="BE321"/>
  <c r="BE323"/>
  <c r="BE325"/>
  <c r="BE329"/>
  <c r="BE335"/>
  <c r="BE351"/>
  <c i="30" r="BE141"/>
  <c r="BE177"/>
  <c r="BE183"/>
  <c r="BE189"/>
  <c r="BE243"/>
  <c r="BE252"/>
  <c r="BE279"/>
  <c r="BE288"/>
  <c r="BE291"/>
  <c i="31" r="J91"/>
  <c r="BE138"/>
  <c r="BE147"/>
  <c r="BE171"/>
  <c r="BE201"/>
  <c r="BE219"/>
  <c r="BE276"/>
  <c r="BE371"/>
  <c i="32" r="BE120"/>
  <c r="BE249"/>
  <c r="BE303"/>
  <c r="BE339"/>
  <c r="BE342"/>
  <c i="33" r="J112"/>
  <c r="BE117"/>
  <c r="BE144"/>
  <c r="BE168"/>
  <c r="BE174"/>
  <c r="BE231"/>
  <c i="34" r="BE216"/>
  <c r="BE252"/>
  <c i="35" r="BE177"/>
  <c r="BE183"/>
  <c r="BE207"/>
  <c i="36" r="BE134"/>
  <c r="BE185"/>
  <c r="BE187"/>
  <c r="BE195"/>
  <c r="BE287"/>
  <c r="BE309"/>
  <c r="BE311"/>
  <c r="BE322"/>
  <c r="BE346"/>
  <c r="BE348"/>
  <c r="BE362"/>
  <c i="2" r="BE169"/>
  <c r="BK128"/>
  <c r="BK127"/>
  <c r="J127"/>
  <c i="4" r="BE172"/>
  <c r="BE182"/>
  <c i="5" r="BE127"/>
  <c r="BE149"/>
  <c r="BE151"/>
  <c r="BE177"/>
  <c i="6" r="BE142"/>
  <c i="7" r="BE133"/>
  <c r="BE145"/>
  <c r="BE167"/>
  <c i="9" r="BE138"/>
  <c i="10" r="BE136"/>
  <c r="BE142"/>
  <c r="BE148"/>
  <c r="BE152"/>
  <c r="BE168"/>
  <c i="11" r="BE127"/>
  <c r="BE141"/>
  <c r="BE145"/>
  <c i="12" r="BE127"/>
  <c i="13" r="BE128"/>
  <c r="BE166"/>
  <c r="BE172"/>
  <c r="BE174"/>
  <c r="BE182"/>
  <c i="14" r="BE146"/>
  <c r="BE156"/>
  <c r="BE162"/>
  <c r="BE183"/>
  <c i="15" r="BE132"/>
  <c r="BE142"/>
  <c r="BE162"/>
  <c r="BE164"/>
  <c i="19" r="BE158"/>
  <c r="BE174"/>
  <c r="BE186"/>
  <c i="20" r="BE171"/>
  <c i="21" r="BE131"/>
  <c r="BE133"/>
  <c r="BE139"/>
  <c r="BE141"/>
  <c r="BE149"/>
  <c r="BE167"/>
  <c r="BE169"/>
  <c r="BE173"/>
  <c i="23" r="BE123"/>
  <c i="24" r="BE142"/>
  <c r="BE155"/>
  <c r="BE232"/>
  <c r="BE235"/>
  <c i="25" r="BE146"/>
  <c i="26" r="BE147"/>
  <c r="BE174"/>
  <c r="BE180"/>
  <c r="BE183"/>
  <c r="BE186"/>
  <c r="BE195"/>
  <c r="BE204"/>
  <c r="BE207"/>
  <c r="BE219"/>
  <c r="BE228"/>
  <c r="BE279"/>
  <c r="BE354"/>
  <c r="BE369"/>
  <c i="27" r="J92"/>
  <c r="BE123"/>
  <c r="BE129"/>
  <c r="BE135"/>
  <c r="BE141"/>
  <c r="BE153"/>
  <c r="BE156"/>
  <c r="BE180"/>
  <c r="BE183"/>
  <c r="BE201"/>
  <c r="BE216"/>
  <c r="BE233"/>
  <c r="BE244"/>
  <c r="BE253"/>
  <c r="BE280"/>
  <c r="BE283"/>
  <c r="BE298"/>
  <c r="BE328"/>
  <c r="BE340"/>
  <c i="28" r="BE132"/>
  <c r="BE180"/>
  <c r="BE189"/>
  <c r="BE195"/>
  <c r="BE201"/>
  <c r="BE249"/>
  <c r="BE270"/>
  <c r="BE276"/>
  <c r="BE312"/>
  <c r="BE327"/>
  <c i="29" r="J89"/>
  <c r="BE150"/>
  <c r="BE153"/>
  <c r="BE262"/>
  <c r="BE280"/>
  <c r="BE333"/>
  <c i="30" r="BE132"/>
  <c r="BE162"/>
  <c r="BE186"/>
  <c r="BE270"/>
  <c i="31" r="BE120"/>
  <c r="BE144"/>
  <c r="BE189"/>
  <c r="BE195"/>
  <c r="BE213"/>
  <c r="BE240"/>
  <c r="BE253"/>
  <c r="BE288"/>
  <c r="BE345"/>
  <c i="32" r="BE132"/>
  <c r="BE135"/>
  <c r="BE141"/>
  <c r="BE144"/>
  <c r="BE153"/>
  <c r="BE156"/>
  <c r="BE192"/>
  <c r="BE252"/>
  <c r="BE285"/>
  <c r="BE345"/>
  <c i="33" r="BE147"/>
  <c r="BE180"/>
  <c r="BE207"/>
  <c r="BE228"/>
  <c i="34" r="BE204"/>
  <c r="BE207"/>
  <c r="BE228"/>
  <c r="BE231"/>
  <c i="35" r="BE162"/>
  <c i="36" r="BE229"/>
  <c r="BE232"/>
  <c r="BE248"/>
  <c r="BE250"/>
  <c r="BE256"/>
  <c r="BE278"/>
  <c r="BE280"/>
  <c r="BE313"/>
  <c r="BE316"/>
  <c r="BE324"/>
  <c r="BE328"/>
  <c r="BE342"/>
  <c r="BE344"/>
  <c r="BE367"/>
  <c i="6" r="F39"/>
  <c i="1" r="BB104"/>
  <c r="BB103"/>
  <c r="AX103"/>
  <c r="AU127"/>
  <c i="22" r="F39"/>
  <c i="1" r="BB136"/>
  <c r="BB135"/>
  <c r="AX135"/>
  <c i="27" r="J30"/>
  <c i="1" r="AG142"/>
  <c i="18" r="F38"/>
  <c i="1" r="BA128"/>
  <c r="BA127"/>
  <c r="AW127"/>
  <c i="22" r="F41"/>
  <c i="1" r="BD136"/>
  <c r="BD135"/>
  <c i="25" r="F38"/>
  <c i="1" r="BC140"/>
  <c r="AU103"/>
  <c i="22" r="F40"/>
  <c i="1" r="BC136"/>
  <c r="BC135"/>
  <c r="AY135"/>
  <c i="24" r="J36"/>
  <c i="1" r="AW139"/>
  <c i="5" r="J38"/>
  <c i="1" r="AW102"/>
  <c i="19" r="F38"/>
  <c i="1" r="BA130"/>
  <c r="BA129"/>
  <c r="AW129"/>
  <c i="9" r="F38"/>
  <c i="1" r="BA110"/>
  <c r="BA109"/>
  <c r="AW109"/>
  <c i="11" r="F41"/>
  <c i="1" r="BD115"/>
  <c i="30" r="F35"/>
  <c i="1" r="BB145"/>
  <c i="18" r="J38"/>
  <c i="1" r="AW128"/>
  <c i="2" r="F39"/>
  <c i="1" r="BB97"/>
  <c i="21" r="J38"/>
  <c i="1" r="AW134"/>
  <c i="5" r="F38"/>
  <c i="1" r="BA102"/>
  <c r="BA101"/>
  <c r="AW101"/>
  <c i="12" r="F41"/>
  <c i="1" r="BD116"/>
  <c i="16" r="F41"/>
  <c i="1" r="BD125"/>
  <c i="14" r="F41"/>
  <c i="1" r="BD120"/>
  <c r="BD119"/>
  <c i="33" r="J34"/>
  <c i="1" r="AW148"/>
  <c i="5" r="F41"/>
  <c i="1" r="BD102"/>
  <c r="BD101"/>
  <c i="17" r="F38"/>
  <c i="1" r="BA126"/>
  <c i="28" r="F36"/>
  <c i="1" r="BC143"/>
  <c i="12" r="J38"/>
  <c i="1" r="AW116"/>
  <c i="35" r="F37"/>
  <c i="1" r="BD150"/>
  <c i="22" r="J38"/>
  <c i="1" r="AW136"/>
  <c i="29" r="F35"/>
  <c i="1" r="BB144"/>
  <c i="26" r="F37"/>
  <c i="1" r="BD141"/>
  <c i="35" r="F34"/>
  <c i="1" r="BA150"/>
  <c i="4" r="F41"/>
  <c i="1" r="BD100"/>
  <c r="BD99"/>
  <c i="20" r="F41"/>
  <c i="1" r="BD132"/>
  <c r="BD131"/>
  <c i="30" r="F34"/>
  <c i="1" r="BA145"/>
  <c i="7" r="F38"/>
  <c i="1" r="BA107"/>
  <c i="21" r="F39"/>
  <c i="1" r="BB134"/>
  <c r="BB133"/>
  <c r="AX133"/>
  <c i="31" r="F35"/>
  <c i="1" r="BB146"/>
  <c i="33" r="J30"/>
  <c i="1" r="AG148"/>
  <c i="33" r="F37"/>
  <c i="1" r="BD148"/>
  <c r="AU111"/>
  <c i="8" r="F40"/>
  <c i="1" r="BC108"/>
  <c i="34" r="F34"/>
  <c i="1" r="BA149"/>
  <c i="2" r="J38"/>
  <c i="1" r="AW97"/>
  <c i="8" r="J38"/>
  <c i="1" r="AW108"/>
  <c i="19" r="J38"/>
  <c i="1" r="AW130"/>
  <c i="25" r="F39"/>
  <c i="1" r="BD140"/>
  <c i="15" r="F38"/>
  <c i="1" r="BA122"/>
  <c r="BA121"/>
  <c r="AW121"/>
  <c i="26" r="J34"/>
  <c i="1" r="AW141"/>
  <c r="AU135"/>
  <c i="25" r="F36"/>
  <c i="1" r="BA140"/>
  <c i="4" r="J38"/>
  <c i="1" r="AW100"/>
  <c i="24" r="F37"/>
  <c i="1" r="BB139"/>
  <c r="AU99"/>
  <c i="32" r="F35"/>
  <c i="1" r="BB147"/>
  <c i="3" r="F40"/>
  <c i="1" r="BC98"/>
  <c i="15" r="F39"/>
  <c i="1" r="BB122"/>
  <c r="BB121"/>
  <c r="AX121"/>
  <c i="15" r="F41"/>
  <c i="1" r="BD122"/>
  <c r="BD121"/>
  <c i="25" r="F37"/>
  <c i="1" r="BB140"/>
  <c i="32" r="F36"/>
  <c i="1" r="BC147"/>
  <c i="19" r="F40"/>
  <c i="1" r="BC130"/>
  <c r="BC129"/>
  <c r="AY129"/>
  <c i="10" r="J38"/>
  <c i="1" r="AW112"/>
  <c i="13" r="J38"/>
  <c i="1" r="AW118"/>
  <c i="36" r="F37"/>
  <c i="1" r="BD151"/>
  <c i="7" r="F41"/>
  <c i="1" r="BD107"/>
  <c i="18" r="F41"/>
  <c i="1" r="BD128"/>
  <c r="BD127"/>
  <c i="31" r="F36"/>
  <c i="1" r="BC146"/>
  <c i="32" r="F37"/>
  <c i="1" r="BD147"/>
  <c i="3" r="J38"/>
  <c i="1" r="AW98"/>
  <c i="24" r="F39"/>
  <c i="1" r="BD139"/>
  <c r="AS123"/>
  <c i="10" r="F40"/>
  <c i="1" r="BC112"/>
  <c r="BC111"/>
  <c r="AY111"/>
  <c i="29" r="F34"/>
  <c i="1" r="BA144"/>
  <c i="30" r="F36"/>
  <c i="1" r="BC145"/>
  <c i="12" r="F39"/>
  <c i="1" r="BB116"/>
  <c i="17" r="F40"/>
  <c i="1" r="BC126"/>
  <c i="34" r="J34"/>
  <c i="1" r="AW149"/>
  <c i="2" r="F40"/>
  <c i="1" r="BC97"/>
  <c i="3" r="F38"/>
  <c i="1" r="BA98"/>
  <c r="AU129"/>
  <c r="AU101"/>
  <c i="16" r="J38"/>
  <c i="1" r="AW125"/>
  <c i="18" r="F40"/>
  <c i="1" r="BC128"/>
  <c r="BC127"/>
  <c r="AY127"/>
  <c i="21" r="F40"/>
  <c i="1" r="BC134"/>
  <c r="BC133"/>
  <c r="AY133"/>
  <c i="35" r="J30"/>
  <c i="1" r="AG150"/>
  <c i="11" r="J34"/>
  <c i="1" r="AG115"/>
  <c i="17" r="J38"/>
  <c i="1" r="AW126"/>
  <c i="29" r="J30"/>
  <c i="1" r="AG144"/>
  <c i="4" r="F38"/>
  <c i="1" r="BA100"/>
  <c r="BA99"/>
  <c r="AW99"/>
  <c i="23" r="J34"/>
  <c i="1" r="AW137"/>
  <c i="5" r="F39"/>
  <c i="1" r="BB102"/>
  <c r="BB101"/>
  <c r="AX101"/>
  <c i="29" r="F36"/>
  <c i="1" r="BC144"/>
  <c i="36" r="J34"/>
  <c i="1" r="AW151"/>
  <c i="4" r="F40"/>
  <c i="1" r="BC100"/>
  <c r="BC99"/>
  <c r="AY99"/>
  <c i="20" r="F38"/>
  <c i="1" r="BA132"/>
  <c r="BA131"/>
  <c r="AW131"/>
  <c i="23" r="F35"/>
  <c i="1" r="BB137"/>
  <c i="32" r="J34"/>
  <c i="1" r="AW147"/>
  <c i="33" r="F35"/>
  <c i="1" r="BB148"/>
  <c i="13" r="F39"/>
  <c i="1" r="BB118"/>
  <c r="BB117"/>
  <c r="AX117"/>
  <c i="34" r="F36"/>
  <c i="1" r="BC149"/>
  <c i="9" r="J38"/>
  <c i="1" r="AW110"/>
  <c i="23" r="F36"/>
  <c i="1" r="BC137"/>
  <c i="28" r="F37"/>
  <c i="1" r="BD143"/>
  <c i="11" r="F40"/>
  <c i="1" r="BC115"/>
  <c i="27" r="F35"/>
  <c i="1" r="BB142"/>
  <c i="13" r="F41"/>
  <c i="1" r="BD118"/>
  <c r="BD117"/>
  <c i="14" r="F39"/>
  <c i="1" r="BB120"/>
  <c r="BB119"/>
  <c r="AX119"/>
  <c i="8" r="F41"/>
  <c i="1" r="BD108"/>
  <c i="13" r="F38"/>
  <c i="1" r="BA118"/>
  <c r="BA117"/>
  <c r="AW117"/>
  <c r="AU131"/>
  <c i="2" r="F38"/>
  <c i="1" r="BA97"/>
  <c i="7" r="F39"/>
  <c i="1" r="BB107"/>
  <c i="15" r="J38"/>
  <c i="1" r="AW122"/>
  <c i="18" r="F39"/>
  <c i="1" r="BB128"/>
  <c r="BB127"/>
  <c r="AX127"/>
  <c i="19" r="F41"/>
  <c i="1" r="BD130"/>
  <c r="BD129"/>
  <c i="36" r="F35"/>
  <c i="1" r="BB151"/>
  <c i="9" r="F40"/>
  <c i="1" r="BC110"/>
  <c r="BC109"/>
  <c r="AY109"/>
  <c i="20" r="J38"/>
  <c i="1" r="AW132"/>
  <c i="26" r="F35"/>
  <c i="1" r="BB141"/>
  <c i="13" r="F40"/>
  <c i="1" r="BC118"/>
  <c r="BC117"/>
  <c r="AY117"/>
  <c i="35" r="J34"/>
  <c i="1" r="AW150"/>
  <c i="14" r="F38"/>
  <c i="1" r="BA120"/>
  <c r="BA119"/>
  <c r="AW119"/>
  <c i="17" r="F41"/>
  <c i="1" r="BD126"/>
  <c i="23" r="F37"/>
  <c i="1" r="BD137"/>
  <c i="25" r="J36"/>
  <c i="1" r="AW140"/>
  <c i="34" r="F35"/>
  <c i="1" r="BB149"/>
  <c i="17" r="F39"/>
  <c i="1" r="BB126"/>
  <c i="23" r="F34"/>
  <c i="1" r="BA137"/>
  <c i="14" r="F40"/>
  <c i="1" r="BC120"/>
  <c r="BC119"/>
  <c r="AY119"/>
  <c i="8" r="F38"/>
  <c i="1" r="BA108"/>
  <c i="12" r="F38"/>
  <c i="1" r="BA116"/>
  <c i="15" r="F40"/>
  <c i="1" r="BC122"/>
  <c r="BC121"/>
  <c r="AY121"/>
  <c i="3" r="F41"/>
  <c i="1" r="BD98"/>
  <c i="18" r="J34"/>
  <c i="1" r="AG128"/>
  <c r="AG127"/>
  <c i="4" r="F39"/>
  <c i="1" r="BB100"/>
  <c r="BB99"/>
  <c r="AX99"/>
  <c i="34" r="F37"/>
  <c i="1" r="BD149"/>
  <c i="11" r="F39"/>
  <c i="1" r="BB115"/>
  <c i="3" r="F39"/>
  <c i="1" r="BB98"/>
  <c i="6" r="F41"/>
  <c i="1" r="BD104"/>
  <c r="BD103"/>
  <c i="32" r="F34"/>
  <c i="1" r="BA147"/>
  <c i="16" r="F40"/>
  <c i="1" r="BC125"/>
  <c i="30" r="F37"/>
  <c i="1" r="BD145"/>
  <c i="33" r="F34"/>
  <c i="1" r="BA148"/>
  <c i="7" r="J38"/>
  <c i="1" r="AW107"/>
  <c i="27" r="F37"/>
  <c i="1" r="BD142"/>
  <c i="26" r="F34"/>
  <c i="1" r="BA141"/>
  <c i="10" r="F41"/>
  <c i="1" r="BD112"/>
  <c r="BD111"/>
  <c i="28" r="J34"/>
  <c i="1" r="AW143"/>
  <c i="35" r="F35"/>
  <c i="1" r="BB150"/>
  <c i="10" r="F38"/>
  <c i="1" r="BA112"/>
  <c r="BA111"/>
  <c r="AW111"/>
  <c i="20" r="F40"/>
  <c i="1" r="BC132"/>
  <c r="BC131"/>
  <c r="AY131"/>
  <c i="9" r="F41"/>
  <c i="1" r="BD110"/>
  <c r="BD109"/>
  <c i="5" r="J34"/>
  <c i="1" r="AG102"/>
  <c i="21" r="F38"/>
  <c i="1" r="BA134"/>
  <c r="BA133"/>
  <c r="AW133"/>
  <c i="22" r="F38"/>
  <c i="1" r="BA136"/>
  <c r="BA135"/>
  <c r="AW135"/>
  <c i="29" r="F37"/>
  <c i="1" r="BD144"/>
  <c i="31" r="F37"/>
  <c i="1" r="BD146"/>
  <c i="15" r="J34"/>
  <c i="1" r="AG122"/>
  <c r="AG121"/>
  <c r="AS105"/>
  <c i="2" r="J34"/>
  <c i="1" r="AG97"/>
  <c i="8" r="F39"/>
  <c i="1" r="BB108"/>
  <c i="11" r="J38"/>
  <c i="1" r="AW115"/>
  <c i="28" r="F35"/>
  <c i="1" r="BB143"/>
  <c i="6" r="F38"/>
  <c i="1" r="BA104"/>
  <c r="BA103"/>
  <c r="AW103"/>
  <c i="12" r="J34"/>
  <c i="1" r="AG116"/>
  <c i="24" r="F38"/>
  <c i="1" r="BC139"/>
  <c r="AU133"/>
  <c i="2" r="F41"/>
  <c i="1" r="BD97"/>
  <c i="19" r="F39"/>
  <c i="1" r="BB130"/>
  <c r="BB129"/>
  <c r="AX129"/>
  <c i="31" r="F34"/>
  <c i="1" r="BA146"/>
  <c i="36" r="F34"/>
  <c i="1" r="BA151"/>
  <c i="27" r="F36"/>
  <c i="1" r="BC142"/>
  <c i="5" r="F40"/>
  <c i="1" r="BC102"/>
  <c r="BC101"/>
  <c r="AY101"/>
  <c i="16" r="F38"/>
  <c i="1" r="BA125"/>
  <c i="36" r="F36"/>
  <c i="1" r="BC151"/>
  <c i="6" r="J38"/>
  <c i="1" r="AW104"/>
  <c i="12" r="F40"/>
  <c i="1" r="BC116"/>
  <c i="16" r="F39"/>
  <c i="1" r="BB125"/>
  <c i="30" r="J34"/>
  <c i="1" r="AW145"/>
  <c i="35" r="F36"/>
  <c i="1" r="BC150"/>
  <c i="10" r="F39"/>
  <c i="1" r="BB112"/>
  <c r="BB111"/>
  <c r="AX111"/>
  <c i="7" r="F40"/>
  <c i="1" r="BC107"/>
  <c i="24" r="F36"/>
  <c i="1" r="BA139"/>
  <c i="21" r="J34"/>
  <c i="1" r="AG134"/>
  <c r="AS113"/>
  <c i="14" r="J38"/>
  <c i="1" r="AW120"/>
  <c i="31" r="J34"/>
  <c i="1" r="AW146"/>
  <c i="11" r="F38"/>
  <c i="1" r="BA115"/>
  <c i="28" r="F34"/>
  <c i="1" r="BA143"/>
  <c i="20" r="F39"/>
  <c i="1" r="BB132"/>
  <c r="BB131"/>
  <c r="AX131"/>
  <c i="27" r="F34"/>
  <c i="1" r="BA142"/>
  <c i="21" r="F41"/>
  <c i="1" r="BD134"/>
  <c r="BD133"/>
  <c i="6" r="F40"/>
  <c i="1" r="BC104"/>
  <c r="BC103"/>
  <c r="AY103"/>
  <c i="29" r="J34"/>
  <c i="1" r="AW144"/>
  <c i="27" r="J34"/>
  <c i="1" r="AW142"/>
  <c i="33" r="F36"/>
  <c i="1" r="BC148"/>
  <c i="9" r="F39"/>
  <c i="1" r="BB110"/>
  <c r="BB109"/>
  <c r="AX109"/>
  <c i="26" r="F36"/>
  <c i="1" r="BC141"/>
  <c r="AS95"/>
  <c r="AS94"/>
  <c r="AU117"/>
  <c r="AU121"/>
  <c i="25" l="1" r="T124"/>
  <c i="24" r="BK130"/>
  <c r="J130"/>
  <c r="J99"/>
  <c i="25" r="R124"/>
  <c i="4" r="R126"/>
  <c i="24" r="P130"/>
  <c r="P129"/>
  <c i="1" r="AU139"/>
  <c i="25" r="P124"/>
  <c i="1" r="AU140"/>
  <c i="9" r="P126"/>
  <c i="1" r="AU110"/>
  <c i="24" r="R176"/>
  <c r="T176"/>
  <c r="R129"/>
  <c i="36" r="R125"/>
  <c i="10" r="T126"/>
  <c i="36" r="T125"/>
  <c r="BK125"/>
  <c r="J125"/>
  <c r="J96"/>
  <c r="P125"/>
  <c i="1" r="AU151"/>
  <c i="24" r="T129"/>
  <c i="9" r="R126"/>
  <c i="14" r="BK125"/>
  <c r="J125"/>
  <c r="J100"/>
  <c i="11" r="J100"/>
  <c i="17" r="BK127"/>
  <c r="J127"/>
  <c r="J101"/>
  <c i="24" r="J131"/>
  <c r="J100"/>
  <c i="29" r="J96"/>
  <c i="36" r="J128"/>
  <c r="J99"/>
  <c i="3" r="BK127"/>
  <c r="J127"/>
  <c r="J101"/>
  <c i="5" r="J100"/>
  <c i="6" r="J129"/>
  <c r="J102"/>
  <c i="18" r="J126"/>
  <c r="J101"/>
  <c i="21" r="J100"/>
  <c i="22" r="BK125"/>
  <c r="J125"/>
  <c i="25" r="J126"/>
  <c r="J100"/>
  <c r="BK142"/>
  <c r="J142"/>
  <c r="J101"/>
  <c i="27" r="J96"/>
  <c i="35" r="J96"/>
  <c i="8" r="BK127"/>
  <c r="J127"/>
  <c r="J101"/>
  <c i="15" r="J100"/>
  <c i="24" r="BK176"/>
  <c r="J176"/>
  <c r="J103"/>
  <c i="25" r="J125"/>
  <c r="J99"/>
  <c i="10" r="BK126"/>
  <c r="J126"/>
  <c i="16" r="BK127"/>
  <c r="J127"/>
  <c i="7" r="BK127"/>
  <c r="J127"/>
  <c i="23" r="BK117"/>
  <c r="J117"/>
  <c r="J96"/>
  <c i="5" r="J126"/>
  <c r="J101"/>
  <c i="2" r="J100"/>
  <c i="4" r="BK126"/>
  <c r="J126"/>
  <c i="12" r="J100"/>
  <c i="19" r="BK126"/>
  <c r="J126"/>
  <c i="18" r="J100"/>
  <c i="33" r="J96"/>
  <c i="2" r="J128"/>
  <c r="J101"/>
  <c i="9" r="BK126"/>
  <c r="J126"/>
  <c r="J100"/>
  <c i="1" r="AG133"/>
  <c i="20" r="J34"/>
  <c i="1" r="AG132"/>
  <c r="AG131"/>
  <c i="31" r="J30"/>
  <c i="1" r="AG146"/>
  <c i="5" r="F37"/>
  <c i="1" r="AZ102"/>
  <c r="AZ101"/>
  <c r="AV101"/>
  <c r="AT101"/>
  <c r="AU109"/>
  <c r="AG101"/>
  <c r="AN101"/>
  <c r="BD96"/>
  <c r="BD95"/>
  <c i="30" r="J33"/>
  <c i="1" r="AV145"/>
  <c r="AT145"/>
  <c i="36" r="F33"/>
  <c i="1" r="AZ151"/>
  <c i="29" r="J33"/>
  <c i="1" r="AV144"/>
  <c r="AT144"/>
  <c i="27" r="J33"/>
  <c i="1" r="AV142"/>
  <c r="AT142"/>
  <c i="28" r="J30"/>
  <c i="1" r="AG143"/>
  <c i="16" r="J34"/>
  <c i="1" r="AG125"/>
  <c i="14" r="J37"/>
  <c i="1" r="AV120"/>
  <c r="AT120"/>
  <c i="29" r="F33"/>
  <c i="1" r="AZ144"/>
  <c i="37" r="F33"/>
  <c i="1" r="AZ152"/>
  <c r="BB124"/>
  <c r="BB123"/>
  <c r="AX123"/>
  <c i="17" r="J37"/>
  <c i="1" r="AV126"/>
  <c r="AT126"/>
  <c i="33" r="F33"/>
  <c i="1" r="AZ148"/>
  <c i="22" r="J34"/>
  <c i="1" r="AG136"/>
  <c r="AG135"/>
  <c i="37" r="J30"/>
  <c i="1" r="AG152"/>
  <c i="4" r="J34"/>
  <c i="1" r="AG100"/>
  <c r="AU96"/>
  <c r="AU95"/>
  <c i="34" r="J33"/>
  <c i="1" r="AV149"/>
  <c r="AT149"/>
  <c r="BB138"/>
  <c r="AX138"/>
  <c i="22" r="F37"/>
  <c i="1" r="AZ136"/>
  <c r="AZ135"/>
  <c r="AV135"/>
  <c r="AT135"/>
  <c i="25" r="J35"/>
  <c i="1" r="AV140"/>
  <c r="AT140"/>
  <c i="13" r="J37"/>
  <c i="1" r="AV118"/>
  <c r="AT118"/>
  <c i="36" r="J33"/>
  <c i="1" r="AV151"/>
  <c r="AT151"/>
  <c i="28" r="J33"/>
  <c i="1" r="AV143"/>
  <c r="AT143"/>
  <c i="12" r="F37"/>
  <c i="1" r="AZ116"/>
  <c i="6" r="J37"/>
  <c i="1" r="AV104"/>
  <c r="AT104"/>
  <c r="AU124"/>
  <c r="AU123"/>
  <c i="16" r="J37"/>
  <c i="1" r="AV125"/>
  <c r="AT125"/>
  <c i="17" r="F37"/>
  <c i="1" r="AZ126"/>
  <c i="32" r="F33"/>
  <c i="1" r="AZ147"/>
  <c i="20" r="F37"/>
  <c i="1" r="AZ132"/>
  <c r="AZ131"/>
  <c r="AV131"/>
  <c r="AT131"/>
  <c i="13" r="J34"/>
  <c i="1" r="AG118"/>
  <c r="AG117"/>
  <c i="30" r="J30"/>
  <c i="1" r="AG145"/>
  <c r="AN145"/>
  <c i="7" r="J34"/>
  <c i="1" r="AG107"/>
  <c i="3" r="J37"/>
  <c i="1" r="AV98"/>
  <c r="AT98"/>
  <c i="7" r="J37"/>
  <c i="1" r="AV107"/>
  <c r="AT107"/>
  <c r="BD106"/>
  <c r="BD105"/>
  <c r="BC138"/>
  <c r="AY138"/>
  <c i="18" r="F37"/>
  <c i="1" r="AZ128"/>
  <c r="AZ127"/>
  <c r="AV127"/>
  <c r="AT127"/>
  <c i="8" r="F37"/>
  <c i="1" r="AZ108"/>
  <c i="24" r="J35"/>
  <c i="1" r="AV139"/>
  <c r="AT139"/>
  <c r="BA114"/>
  <c r="AW114"/>
  <c i="3" r="F37"/>
  <c i="1" r="AZ98"/>
  <c i="19" r="J37"/>
  <c i="1" r="AV130"/>
  <c r="AT130"/>
  <c r="BC96"/>
  <c r="AY96"/>
  <c r="BA124"/>
  <c r="AW124"/>
  <c r="BA106"/>
  <c r="AW106"/>
  <c r="BB114"/>
  <c r="BB113"/>
  <c r="AX113"/>
  <c i="2" r="F37"/>
  <c i="1" r="AZ97"/>
  <c i="9" r="J37"/>
  <c i="1" r="AV110"/>
  <c r="AT110"/>
  <c i="26" r="F33"/>
  <c i="1" r="AZ141"/>
  <c i="21" r="J37"/>
  <c i="1" r="AV134"/>
  <c r="AT134"/>
  <c i="28" r="F33"/>
  <c i="1" r="AZ143"/>
  <c i="6" r="J34"/>
  <c i="1" r="AG104"/>
  <c r="AN104"/>
  <c i="10" r="J34"/>
  <c i="1" r="AG112"/>
  <c r="AG111"/>
  <c r="BC124"/>
  <c r="AY124"/>
  <c i="16" r="F37"/>
  <c i="1" r="AZ125"/>
  <c i="30" r="F33"/>
  <c i="1" r="AZ145"/>
  <c i="34" r="F33"/>
  <c i="1" r="AZ149"/>
  <c i="12" r="J37"/>
  <c i="1" r="AV116"/>
  <c r="AT116"/>
  <c r="BD114"/>
  <c r="BD113"/>
  <c i="10" r="F37"/>
  <c i="1" r="AZ112"/>
  <c r="AZ111"/>
  <c r="AV111"/>
  <c r="AT111"/>
  <c r="BB106"/>
  <c r="BB105"/>
  <c r="AX105"/>
  <c i="31" r="F33"/>
  <c i="1" r="AZ146"/>
  <c i="34" r="J30"/>
  <c i="1" r="AG149"/>
  <c r="AN149"/>
  <c i="32" r="J30"/>
  <c i="1" r="AG147"/>
  <c i="26" r="J30"/>
  <c i="1" r="AG141"/>
  <c i="13" r="F37"/>
  <c i="1" r="AZ118"/>
  <c r="AZ117"/>
  <c r="AV117"/>
  <c r="AT117"/>
  <c i="23" r="J33"/>
  <c i="1" r="AV137"/>
  <c r="AT137"/>
  <c i="33" r="J33"/>
  <c i="1" r="AV148"/>
  <c r="AT148"/>
  <c i="19" r="J34"/>
  <c i="1" r="AG130"/>
  <c r="AG129"/>
  <c i="4" r="J37"/>
  <c i="1" r="AV100"/>
  <c r="AT100"/>
  <c r="AG114"/>
  <c i="9" r="F37"/>
  <c i="1" r="AZ110"/>
  <c r="AZ109"/>
  <c r="AV109"/>
  <c r="AT109"/>
  <c i="35" r="J33"/>
  <c i="1" r="AV150"/>
  <c r="AT150"/>
  <c i="18" r="J37"/>
  <c i="1" r="AV128"/>
  <c r="AT128"/>
  <c r="AN128"/>
  <c r="BD138"/>
  <c i="19" r="F37"/>
  <c i="1" r="AZ130"/>
  <c r="AZ129"/>
  <c r="AV129"/>
  <c r="AT129"/>
  <c i="37" r="J33"/>
  <c i="1" r="AV152"/>
  <c r="AT152"/>
  <c r="BA138"/>
  <c r="AW138"/>
  <c i="2" r="J37"/>
  <c i="1" r="AV97"/>
  <c r="AT97"/>
  <c i="25" r="F35"/>
  <c i="1" r="AZ140"/>
  <c r="BC106"/>
  <c r="BC105"/>
  <c r="AY105"/>
  <c i="20" r="J37"/>
  <c i="1" r="AV132"/>
  <c r="AT132"/>
  <c i="8" r="J37"/>
  <c i="1" r="AV108"/>
  <c r="AT108"/>
  <c i="24" r="F35"/>
  <c i="1" r="AZ139"/>
  <c r="AU114"/>
  <c r="AU113"/>
  <c i="6" r="F37"/>
  <c i="1" r="AZ104"/>
  <c r="AZ103"/>
  <c r="AV103"/>
  <c r="AT103"/>
  <c r="BA96"/>
  <c r="AW96"/>
  <c i="7" r="F37"/>
  <c i="1" r="AZ107"/>
  <c i="14" r="F37"/>
  <c i="1" r="AZ120"/>
  <c r="AZ119"/>
  <c r="AV119"/>
  <c r="AT119"/>
  <c i="32" r="J33"/>
  <c i="1" r="AV147"/>
  <c r="AT147"/>
  <c i="11" r="J37"/>
  <c i="1" r="AV115"/>
  <c r="AT115"/>
  <c r="AU106"/>
  <c r="AU105"/>
  <c i="5" r="J37"/>
  <c i="1" r="AV102"/>
  <c r="AT102"/>
  <c i="21" r="F37"/>
  <c i="1" r="AZ134"/>
  <c r="AZ133"/>
  <c r="AV133"/>
  <c r="AT133"/>
  <c i="4" r="F37"/>
  <c i="1" r="AZ100"/>
  <c r="AZ99"/>
  <c r="AV99"/>
  <c r="AT99"/>
  <c i="23" r="F33"/>
  <c i="1" r="AZ137"/>
  <c i="26" r="J33"/>
  <c i="1" r="AV141"/>
  <c r="AT141"/>
  <c i="10" r="J37"/>
  <c i="1" r="AV112"/>
  <c r="AT112"/>
  <c r="BB96"/>
  <c r="BB95"/>
  <c r="AX95"/>
  <c r="BC114"/>
  <c r="BC113"/>
  <c r="AY113"/>
  <c i="22" r="J37"/>
  <c i="1" r="AV136"/>
  <c r="AT136"/>
  <c i="31" r="J33"/>
  <c i="1" r="AV146"/>
  <c r="AT146"/>
  <c i="15" r="J37"/>
  <c i="1" r="AV122"/>
  <c r="AT122"/>
  <c r="AN122"/>
  <c r="BD124"/>
  <c r="BD123"/>
  <c i="11" r="F37"/>
  <c i="1" r="AZ115"/>
  <c i="35" r="F33"/>
  <c i="1" r="AZ150"/>
  <c i="15" r="F37"/>
  <c i="1" r="AZ122"/>
  <c r="AZ121"/>
  <c r="AV121"/>
  <c r="AT121"/>
  <c i="27" r="F33"/>
  <c i="1" r="AZ142"/>
  <c i="22" l="1" r="J43"/>
  <c i="10" r="J43"/>
  <c i="28" r="J39"/>
  <c i="20" r="J43"/>
  <c i="31" r="J39"/>
  <c i="34" r="J39"/>
  <c i="7" r="J43"/>
  <c i="16" r="J43"/>
  <c i="32" r="J39"/>
  <c i="37" r="J39"/>
  <c i="4" r="J43"/>
  <c i="13" r="J43"/>
  <c i="26" r="J39"/>
  <c i="30" r="J39"/>
  <c i="6" r="J43"/>
  <c i="19" r="J43"/>
  <c i="25" r="BK124"/>
  <c r="J124"/>
  <c r="J98"/>
  <c i="1" r="AN136"/>
  <c i="10" r="J100"/>
  <c i="21" r="J43"/>
  <c i="33" r="J39"/>
  <c i="1" r="AN118"/>
  <c i="4" r="J100"/>
  <c i="7" r="J100"/>
  <c i="5" r="J43"/>
  <c i="18" r="J43"/>
  <c i="22" r="J100"/>
  <c i="24" r="BK129"/>
  <c r="J129"/>
  <c i="27" r="J39"/>
  <c i="12" r="J43"/>
  <c i="17" r="BK126"/>
  <c r="J126"/>
  <c i="19" r="J100"/>
  <c i="1" r="AN132"/>
  <c i="29" r="J39"/>
  <c i="35" r="J39"/>
  <c i="1" r="AN112"/>
  <c i="8" r="BK126"/>
  <c r="J126"/>
  <c i="1" r="AN130"/>
  <c i="3" r="BK126"/>
  <c r="J126"/>
  <c i="2" r="J43"/>
  <c i="16" r="J100"/>
  <c i="15" r="J43"/>
  <c i="11" r="J43"/>
  <c i="1" r="AN142"/>
  <c r="AN148"/>
  <c r="AN150"/>
  <c r="AN115"/>
  <c r="AN144"/>
  <c r="AN127"/>
  <c r="AN102"/>
  <c r="AN121"/>
  <c r="AN97"/>
  <c r="AN116"/>
  <c r="AN134"/>
  <c r="AN133"/>
  <c r="AN131"/>
  <c r="AN146"/>
  <c r="BD94"/>
  <c r="W33"/>
  <c r="AN143"/>
  <c r="AN125"/>
  <c r="AN135"/>
  <c r="AN152"/>
  <c r="AN100"/>
  <c r="AN117"/>
  <c r="AN107"/>
  <c r="AN111"/>
  <c r="AN147"/>
  <c r="AN141"/>
  <c r="AN129"/>
  <c r="AZ106"/>
  <c r="AZ105"/>
  <c r="AV105"/>
  <c r="AZ96"/>
  <c r="AV96"/>
  <c r="AT96"/>
  <c r="BA105"/>
  <c r="AW105"/>
  <c r="AY114"/>
  <c r="AX96"/>
  <c r="AX106"/>
  <c r="BA123"/>
  <c r="AW123"/>
  <c r="AZ124"/>
  <c r="AV124"/>
  <c r="AT124"/>
  <c r="AZ138"/>
  <c r="AV138"/>
  <c r="AT138"/>
  <c i="14" r="J34"/>
  <c i="1" r="AG120"/>
  <c r="AG119"/>
  <c r="AN119"/>
  <c i="9" r="J34"/>
  <c i="1" r="AG110"/>
  <c r="AN110"/>
  <c r="AZ114"/>
  <c r="AZ113"/>
  <c r="AV113"/>
  <c r="BA113"/>
  <c r="AW113"/>
  <c i="23" r="J30"/>
  <c i="1" r="AG137"/>
  <c r="AN137"/>
  <c r="BC123"/>
  <c r="AY123"/>
  <c i="24" r="J32"/>
  <c i="1" r="AG139"/>
  <c r="AN139"/>
  <c r="AU138"/>
  <c r="AX114"/>
  <c r="AX124"/>
  <c i="17" r="J34"/>
  <c i="1" r="AG126"/>
  <c r="AN126"/>
  <c i="3" r="J34"/>
  <c i="1" r="AG98"/>
  <c r="AN98"/>
  <c r="BC95"/>
  <c r="BC94"/>
  <c r="AY94"/>
  <c r="AY106"/>
  <c r="BA95"/>
  <c r="BA94"/>
  <c r="W30"/>
  <c r="AG99"/>
  <c r="AN99"/>
  <c r="AG103"/>
  <c r="AN103"/>
  <c r="BB94"/>
  <c r="AX94"/>
  <c i="36" r="J30"/>
  <c i="1" r="AG151"/>
  <c r="AN151"/>
  <c i="8" r="J34"/>
  <c i="1" r="AG108"/>
  <c r="AN108"/>
  <c i="3" l="1" r="J100"/>
  <c r="J43"/>
  <c i="8" r="J43"/>
  <c i="24" r="J98"/>
  <c i="23" r="J39"/>
  <c i="8" r="J100"/>
  <c i="1" r="AN120"/>
  <c i="36" r="J39"/>
  <c i="9" r="J43"/>
  <c i="14" r="J43"/>
  <c i="17" r="J43"/>
  <c r="J100"/>
  <c i="24" r="J41"/>
  <c i="1" r="AU94"/>
  <c r="AG113"/>
  <c r="AG109"/>
  <c r="AN109"/>
  <c r="AW94"/>
  <c r="AK30"/>
  <c r="AV106"/>
  <c r="AT106"/>
  <c r="AW95"/>
  <c r="W31"/>
  <c i="25" r="J32"/>
  <c i="1" r="AG140"/>
  <c r="AN140"/>
  <c r="AZ95"/>
  <c r="AV95"/>
  <c r="W32"/>
  <c r="AG96"/>
  <c r="AN96"/>
  <c r="AG124"/>
  <c r="AG123"/>
  <c r="AT105"/>
  <c r="AV114"/>
  <c r="AT114"/>
  <c r="AY95"/>
  <c r="AT113"/>
  <c r="AG106"/>
  <c r="AN106"/>
  <c r="AZ123"/>
  <c r="AV123"/>
  <c r="AT123"/>
  <c i="25" l="1" r="J41"/>
  <c i="1" r="AN124"/>
  <c r="AN114"/>
  <c r="AN113"/>
  <c r="AN123"/>
  <c r="AG95"/>
  <c r="AZ94"/>
  <c r="W29"/>
  <c r="AT95"/>
  <c r="AG138"/>
  <c r="AN138"/>
  <c r="AG105"/>
  <c r="AN105"/>
  <c l="1" r="AN95"/>
  <c r="AG94"/>
  <c r="AV94"/>
  <c r="AK29"/>
  <c l="1" r="AK26"/>
  <c r="AK35"/>
  <c r="AT94"/>
  <c l="1" r="AN94"/>
</calcChain>
</file>

<file path=xl/sharedStrings.xml><?xml version="1.0" encoding="utf-8"?>
<sst xmlns="http://schemas.openxmlformats.org/spreadsheetml/2006/main">
  <si>
    <t>Export Komplet</t>
  </si>
  <si>
    <t/>
  </si>
  <si>
    <t>2.0</t>
  </si>
  <si>
    <t>ZAMOK</t>
  </si>
  <si>
    <t>False</t>
  </si>
  <si>
    <t>{27ad1b79-4385-4a20-8b06-5d9653b6eeef}</t>
  </si>
  <si>
    <t>0,01</t>
  </si>
  <si>
    <t>21</t>
  </si>
  <si>
    <t>12</t>
  </si>
  <si>
    <t>REKAPITULACE STAVBY</t>
  </si>
  <si>
    <t xml:space="preserve">v ---  níže se nacházejí doplnkové a pomocné údaje k sestavám  --- v</t>
  </si>
  <si>
    <t>Návod na vyplnění</t>
  </si>
  <si>
    <t>0,001</t>
  </si>
  <si>
    <t>Kód:</t>
  </si>
  <si>
    <t>64025094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</si>
  <si>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</si>
  <si>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</si>
  <si>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Pardubice (mimo) - Kolín (mimo)</t>
  </si>
  <si>
    <t>KSO:</t>
  </si>
  <si>
    <t>CC-CZ:</t>
  </si>
  <si>
    <t>Místo:</t>
  </si>
  <si>
    <t xml:space="preserve"> </t>
  </si>
  <si>
    <t>Datum:</t>
  </si>
  <si>
    <t>3. 10. 2025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</si>
  <si>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</si>
  <si>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</si>
  <si>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</si>
  <si>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</si>
  <si>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</si>
  <si>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</si>
  <si>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</si>
  <si>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</si>
  <si>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</si>
  <si>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</si>
  <si>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</si>
  <si>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</si>
  <si>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</si>
  <si>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</si>
  <si>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</si>
  <si>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</si>
  <si>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</si>
  <si>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</si>
  <si>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</si>
  <si>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</si>
  <si>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</si>
  <si>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</si>
  <si>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</si>
  <si>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</si>
  <si>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</si>
  <si>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</si>
  <si>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</si>
  <si>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</si>
  <si>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</si>
  <si>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</si>
  <si>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</si>
  <si>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</si>
  <si>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</si>
  <si>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</si>
  <si>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</si>
  <si>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</si>
  <si>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</si>
  <si>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</si>
  <si>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</si>
  <si>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</si>
  <si>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</si>
  <si>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</si>
  <si>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</si>
  <si>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</si>
  <si>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</si>
  <si>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</si>
  <si>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</si>
  <si>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</si>
  <si>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</si>
  <si>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</si>
  <si>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</si>
  <si>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</si>
  <si>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</si>
  <si>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PS 01</t>
  </si>
  <si>
    <t>Zabezpečovací zařízení v úseku Pardubice - Přelouč, úprava</t>
  </si>
  <si>
    <t>PRO</t>
  </si>
  <si>
    <t>1</t>
  </si>
  <si>
    <t>{964e642c-0b93-4fe6-abf7-cc1fdf19e85d}</t>
  </si>
  <si>
    <t>01</t>
  </si>
  <si>
    <t>Traťový úsek Pardubice, venkovní prvky</t>
  </si>
  <si>
    <t>Soupis</t>
  </si>
  <si>
    <t>2</t>
  </si>
  <si>
    <t>{597018a1-16f0-4264-90a1-ad175421e185}</t>
  </si>
  <si>
    <t>/</t>
  </si>
  <si>
    <t>Dle sborníku ÚOŽI</t>
  </si>
  <si>
    <t>3</t>
  </si>
  <si>
    <t>{a19b7226-3636-4203-9565-d4ecccf3cd4f}</t>
  </si>
  <si>
    <t>02</t>
  </si>
  <si>
    <t>Dle sborníku URS</t>
  </si>
  <si>
    <t>{4cb46927-ea11-4440-a1e6-1c5183320b4f}</t>
  </si>
  <si>
    <t>Stavědlová ústředna SZZ Pardubice</t>
  </si>
  <si>
    <t>{7ddc76dd-2a1f-49d9-a66e-04e64565f73f}</t>
  </si>
  <si>
    <t>{13d1a983-e0b6-4cc8-818f-689b94841c2e}</t>
  </si>
  <si>
    <t>03</t>
  </si>
  <si>
    <t>Technologický objekt RD3 PZS v km 312,103 P4906</t>
  </si>
  <si>
    <t>{9b7a5123-4737-452b-9c47-39add8d4a660}</t>
  </si>
  <si>
    <t>{2ecbba59-0d53-4a2e-bb38-9255bfae5b32}</t>
  </si>
  <si>
    <t>04</t>
  </si>
  <si>
    <t>Technologický objekt RD5</t>
  </si>
  <si>
    <t>{591a59bf-14db-4c07-a6f3-0a91f19e08bc}</t>
  </si>
  <si>
    <t>{5023ad72-86c2-499a-aea5-ebc67d24872d}</t>
  </si>
  <si>
    <t>PS 02</t>
  </si>
  <si>
    <t>Zabezpečovací zařízení v úseku Přelouč - Řečany n. L., úprava</t>
  </si>
  <si>
    <t>{ee8a104f-b617-4d9e-8bdb-4c40811f73b9}</t>
  </si>
  <si>
    <t>Traťový úsek Přelouč - Řečany n. L., venkovní prvky</t>
  </si>
  <si>
    <t>{6b40f4f8-d44c-4032-a3b3-ca1bb59dc186}</t>
  </si>
  <si>
    <t>{8b4878f9-66a2-434d-bd3b-ef627e3905d4}</t>
  </si>
  <si>
    <t>{287531bd-8ea0-4bf8-a0ae-e1c94a8ab0cd}</t>
  </si>
  <si>
    <t>Stavědlová ústředna SZZ Přelouč</t>
  </si>
  <si>
    <t>{2c673ab9-3fb2-4cdb-92c0-0319bedd9b98}</t>
  </si>
  <si>
    <t>{2085f2e8-f49c-4064-9b52-520ba922bf5a}</t>
  </si>
  <si>
    <t>Stavědlová ústředna SZZ Řečany</t>
  </si>
  <si>
    <t>{f724bdf2-3564-4ef7-8c0d-eea1cd73c4ba}</t>
  </si>
  <si>
    <t>{17937dd8-695b-42fe-9867-4370d607a856}</t>
  </si>
  <si>
    <t>PS 03</t>
  </si>
  <si>
    <t>Zabezpečovací zařízení v úseku Řečany n. L. - Záboří n. L., úprava</t>
  </si>
  <si>
    <t>{a11ccd7a-a3be-460f-afbe-efff5b72f75a}</t>
  </si>
  <si>
    <t>Traťový úsek Řečany n. L. - Záboří n. L., venkovní prvky</t>
  </si>
  <si>
    <t>{75cd34e6-bd0e-481a-9bf7-89a394935a7a}</t>
  </si>
  <si>
    <t>{10d8a809-89ba-4880-bb8f-30dcd6c62fe9}</t>
  </si>
  <si>
    <t>{380dfb9e-3544-4508-bd43-1b4ffd212a6e}</t>
  </si>
  <si>
    <t>Stavědlová ústředna SZZ Řečany nad Labem</t>
  </si>
  <si>
    <t>{9e0b9291-b3e3-48cb-9ed6-9b0aac1e3e52}</t>
  </si>
  <si>
    <t>{0871f49d-219a-497c-8cac-fa3b7279d69c}</t>
  </si>
  <si>
    <t>Technologický objekt TB Chvaletice</t>
  </si>
  <si>
    <t>{8fde7750-34c0-452e-8a7a-845fb981c8dd}</t>
  </si>
  <si>
    <t>{a09687b4-8180-404c-81e6-63fc93618b70}</t>
  </si>
  <si>
    <t>Stavědlová ústředna SZZ Záboří nad Labem</t>
  </si>
  <si>
    <t>{59442836-6b18-4697-94c1-368a51457290}</t>
  </si>
  <si>
    <t>{6c0a4eca-061b-43da-82f3-e3732f8517eb}</t>
  </si>
  <si>
    <t>PS 04</t>
  </si>
  <si>
    <t xml:space="preserve">Zabezpečovací zařízení v úseku Záboří nad Labem - Kolín, úprava </t>
  </si>
  <si>
    <t>{3da32f64-f6d2-4e58-8b12-f828412e87a6}</t>
  </si>
  <si>
    <t>Traťový úsek Záboří nad Labem - Kolín, venkovní prvky</t>
  </si>
  <si>
    <t>{e9b2319a-d77e-4500-8e78-c7accd93f498}</t>
  </si>
  <si>
    <t>{57ef991d-fbc7-4728-8f52-1d62edf6826d}</t>
  </si>
  <si>
    <t>{df351a76-edfb-4fd1-b07e-1374233fd427}</t>
  </si>
  <si>
    <t>{70501cca-8aba-4970-b3f4-0d5079d2227b}</t>
  </si>
  <si>
    <t>{d62e0936-b0fc-40ec-9993-4c001b4ff43f}</t>
  </si>
  <si>
    <t>Technologický objekt RD1 PZS v km 338,770 P4917</t>
  </si>
  <si>
    <t>{bb414bda-bea0-43ec-a0a1-65d238f7ae16}</t>
  </si>
  <si>
    <t>{6ff25196-b3ac-411b-8bbc-9846544391b2}</t>
  </si>
  <si>
    <t>Technologický objekt RD4 PZS v km 342,352 P4919</t>
  </si>
  <si>
    <t>{99c1d785-12a6-4ca1-88bf-db334f1d0e03}</t>
  </si>
  <si>
    <t>{19473760-588a-44a8-9a82-81a16ca50551}</t>
  </si>
  <si>
    <t>05</t>
  </si>
  <si>
    <t>Technologický objekt RD6 v km 344,590</t>
  </si>
  <si>
    <t>{78164127-1eb5-49f0-898a-ec09b0218d4c}</t>
  </si>
  <si>
    <t>{8a32549c-880f-40ee-bd53-9b40ee799f6b}</t>
  </si>
  <si>
    <t>06</t>
  </si>
  <si>
    <t>Stavědlová ústředna SZZ Kolín</t>
  </si>
  <si>
    <t>{92ab72b5-44a5-427c-a609-845cc32068de}</t>
  </si>
  <si>
    <t>{6e92631d-d46e-4f24-a994-e2ada5b70500}</t>
  </si>
  <si>
    <t>VON_</t>
  </si>
  <si>
    <t>PS 01-04</t>
  </si>
  <si>
    <t>STA</t>
  </si>
  <si>
    <t>{66502cb0-5614-43d0-886e-9c5b2235d2fa}</t>
  </si>
  <si>
    <t>PS 05</t>
  </si>
  <si>
    <t>Zpětná trakční cesta, úprava</t>
  </si>
  <si>
    <t>{39bd598b-7039-48df-af9d-d01591c2dfd6}</t>
  </si>
  <si>
    <t>R01</t>
  </si>
  <si>
    <t>Infrastruktura</t>
  </si>
  <si>
    <t>{ecfb4364-afa5-4efb-9211-7badc9ed079e}</t>
  </si>
  <si>
    <t>R02</t>
  </si>
  <si>
    <t>Stavební část</t>
  </si>
  <si>
    <t>{c7c992a0-13e3-4322-bf04-811c10b4b151}</t>
  </si>
  <si>
    <t>SO 01</t>
  </si>
  <si>
    <t>Práce na žel. svršku v TÚ Pardubice – Přelouč</t>
  </si>
  <si>
    <t>{22012ff6-0fcb-4d63-82a7-0b0cbe515478}</t>
  </si>
  <si>
    <t>SO 02</t>
  </si>
  <si>
    <t>Práce na žel. svršku v žst. Přelouč</t>
  </si>
  <si>
    <t>{00a124d3-0c5b-4a94-93d9-4c4db814a97b}</t>
  </si>
  <si>
    <t>SO 03</t>
  </si>
  <si>
    <t>Práce na žel. svršku v TÚ Přelouč – Řečany nad Labem</t>
  </si>
  <si>
    <t>{140e8974-637a-4a2b-a973-f8ba28d10d7f}</t>
  </si>
  <si>
    <t>SO 04</t>
  </si>
  <si>
    <t>Práce na žel. svršku v žst. Řečany nad Labem</t>
  </si>
  <si>
    <t>{220553bc-53b8-4afb-8058-7a799bf89827}</t>
  </si>
  <si>
    <t>SO 05</t>
  </si>
  <si>
    <t>Práce na žel. svršku v TÚ Řečany nad Labem – Záboří nad Labem</t>
  </si>
  <si>
    <t>{b8e57e90-1f28-4faa-b2e9-bbf071c8b8ee}</t>
  </si>
  <si>
    <t>SO 06</t>
  </si>
  <si>
    <t>Práce na žel. svršku v žst. Záboří nad Labem</t>
  </si>
  <si>
    <t>{a6ba5f15-da23-4ce6-9246-bafc0ceaf97d}</t>
  </si>
  <si>
    <t>SO 07</t>
  </si>
  <si>
    <t>Práce na žel. svršku v TÚ Záboří nad Labem – Kolín</t>
  </si>
  <si>
    <t>{0d7dd70c-898a-4666-8d93-a031c8e6b81f}</t>
  </si>
  <si>
    <t>SO 08</t>
  </si>
  <si>
    <t>Rekonstrukce žel. přejezdu P4906 v km 312,103</t>
  </si>
  <si>
    <t>{67810570-df94-4aeb-ad85-528c1b159e1b}</t>
  </si>
  <si>
    <t>SO 09</t>
  </si>
  <si>
    <t>Rekonstrukce žel. přejezdu P4913 v km 328,440</t>
  </si>
  <si>
    <t>{b7cc4f88-f16c-4989-9632-12da7ae60fb5}</t>
  </si>
  <si>
    <t>SO 10</t>
  </si>
  <si>
    <t>Rekonstrukce žel. přejezdu P4920 v km 343,291</t>
  </si>
  <si>
    <t>{b22654f3-0dec-4fc5-b29b-a1f32e83e7e3}</t>
  </si>
  <si>
    <t>SO 11</t>
  </si>
  <si>
    <t>Materiál objednatele</t>
  </si>
  <si>
    <t>{c07ea584-de9f-45a2-9d7f-3856a05f1b18}</t>
  </si>
  <si>
    <t>VON</t>
  </si>
  <si>
    <t xml:space="preserve">PS5,  SO 01 - SO 11</t>
  </si>
  <si>
    <t>{013f90c6-e1f8-4cc5-bf0d-59e90c125ab7}</t>
  </si>
  <si>
    <t>KRYCÍ LIST SOUPISU PRACÍ</t>
  </si>
  <si>
    <t>Objekt:</t>
  </si>
  <si>
    <t>PS 01 - Zabezpečovací zařízení v úseku Pardubice - Přelouč, úprava</t>
  </si>
  <si>
    <t>Soupis:</t>
  </si>
  <si>
    <t>01 - Traťový úsek Pardubice, venkovní prvky</t>
  </si>
  <si>
    <t>Úroveň 3:</t>
  </si>
  <si>
    <t>01 - Dle sborníku ÚOŽI</t>
  </si>
  <si>
    <t>Signal Projekt, s.r.o.</t>
  </si>
  <si>
    <t>Pavel Pospíšil, DiS.</t>
  </si>
  <si>
    <t>REKAPITULACE ČLENĚNÍ SOUPISU PRACÍ</t>
  </si>
  <si>
    <t>Kód dílu - Popis</t>
  </si>
  <si>
    <t>Cena celkem [CZK]</t>
  </si>
  <si>
    <t>Náklady ze soupisu prací</t>
  </si>
  <si>
    <t>-1</t>
  </si>
  <si>
    <t>KAB - Kabelizace</t>
  </si>
  <si>
    <t xml:space="preserve">    KRY - Krytí kabelů</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</si>
  <si>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</si>
  <si>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</si>
  <si>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</si>
  <si>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</si>
  <si>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</si>
  <si>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</si>
  <si>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</si>
  <si>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</si>
  <si>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</si>
  <si>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</si>
  <si>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</si>
  <si>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</si>
  <si>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</si>
  <si>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</si>
  <si>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KAB</t>
  </si>
  <si>
    <t>Kabelizace</t>
  </si>
  <si>
    <t>ROZPOCET</t>
  </si>
  <si>
    <t>K</t>
  </si>
  <si>
    <t>7590555104</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</si>
  <si>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t>
  </si>
  <si>
    <t>kus</t>
  </si>
  <si>
    <t>1689609289</t>
  </si>
  <si>
    <t>PP</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</si>
  <si>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</si>
  <si>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M</t>
  </si>
  <si>
    <t>7590521519</t>
  </si>
  <si>
    <t>Venkovní vedení kabelová - metalické sítě Plněné, párované s ochr. vodičem TCEKPFLEY 4 P 1,0 D</t>
  </si>
  <si>
    <t>m</t>
  </si>
  <si>
    <t>-1933944537</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</si>
  <si>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</si>
  <si>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t>
  </si>
  <si>
    <t>512</t>
  </si>
  <si>
    <t>-893851256</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</si>
  <si>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</si>
  <si>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KRY</t>
  </si>
  <si>
    <t>Krytí kabelů</t>
  </si>
  <si>
    <t>4</t>
  </si>
  <si>
    <t>7593500600</t>
  </si>
  <si>
    <t>Trasy kabelového vedení Kabelové krycí desky a pásy Fólie výstražná modrá š. 34cm (HM0673909991034)</t>
  </si>
  <si>
    <t>128</t>
  </si>
  <si>
    <t>1965718559</t>
  </si>
  <si>
    <t>5</t>
  </si>
  <si>
    <t>7593501095</t>
  </si>
  <si>
    <t>Trasy kabelového vedení Ohebná dvouplášťová korugovaná chránička KF 09160 průměr 160/136 mm</t>
  </si>
  <si>
    <t>-1214282609</t>
  </si>
  <si>
    <t>OST</t>
  </si>
  <si>
    <t>Ostatní</t>
  </si>
  <si>
    <t>6</t>
  </si>
  <si>
    <t>7590587090</t>
  </si>
  <si>
    <t>Demontáž formy drátové</t>
  </si>
  <si>
    <t>-329884327</t>
  </si>
  <si>
    <t>7</t>
  </si>
  <si>
    <t>7593337160</t>
  </si>
  <si>
    <t>Demontáž souboru KAV, FID, ASE</t>
  </si>
  <si>
    <t>911153925</t>
  </si>
  <si>
    <t>8</t>
  </si>
  <si>
    <t>7594107070</t>
  </si>
  <si>
    <t>Demontáž lanového propojení tlumivek z betonových pražců</t>
  </si>
  <si>
    <t>699313587</t>
  </si>
  <si>
    <t>9</t>
  </si>
  <si>
    <t>7594107415</t>
  </si>
  <si>
    <t>Demontáž lanového ukolejnění / propojení ze stojiny kolejnice</t>
  </si>
  <si>
    <t>1387854035</t>
  </si>
  <si>
    <t>10</t>
  </si>
  <si>
    <t>7594207012</t>
  </si>
  <si>
    <t>Demontáž stykového transformátoru DT 075 C</t>
  </si>
  <si>
    <t>-1112796470</t>
  </si>
  <si>
    <t>11</t>
  </si>
  <si>
    <t>7592010102</t>
  </si>
  <si>
    <t>Kolové senzory a snímače počítačů náprav Snímač průjezdu kola RSR 180 (5 m kabel)</t>
  </si>
  <si>
    <t>1538402592</t>
  </si>
  <si>
    <t>7592005050</t>
  </si>
  <si>
    <t>Montáž počítacího bodu (senzoru) RSR 180 - uložení a připevnění na určené místo, seřízení polohy, přezkoušení</t>
  </si>
  <si>
    <t>853716348</t>
  </si>
  <si>
    <t>13</t>
  </si>
  <si>
    <t>7592010222</t>
  </si>
  <si>
    <t>Kolové senzory a snímače počítačů náprav Kabelový závěr UPMS-11 pro RSR180, 1x EPO 180</t>
  </si>
  <si>
    <t>-1318369313</t>
  </si>
  <si>
    <t>14</t>
  </si>
  <si>
    <t>7590145046</t>
  </si>
  <si>
    <t>Montáž závěru kabelového zabezpečovacího na zemní podpěru UPMP - úplná montáž závěru, zatažení kabelu, měření izolačního stavu, jednostranné číslování. Bez provedení zemních prací, zhotovení a zapojení kabelové formy</t>
  </si>
  <si>
    <t>701471369</t>
  </si>
  <si>
    <t>15</t>
  </si>
  <si>
    <t>7592010142</t>
  </si>
  <si>
    <t>Kolové senzory a snímače počítačů náprav Neoprénová ochr. hadice 4,8 m</t>
  </si>
  <si>
    <t>-848526551</t>
  </si>
  <si>
    <t>16</t>
  </si>
  <si>
    <t>7594305015</t>
  </si>
  <si>
    <t>Montáž součástí počítače náprav neoprénové ochranné hadice se soupravou pro upevnění k pražci</t>
  </si>
  <si>
    <t>1982047887</t>
  </si>
  <si>
    <t>17</t>
  </si>
  <si>
    <t>7592010152</t>
  </si>
  <si>
    <t>Kolové senzory a snímače počítačů náprav Montážní sada neoprénové ochr.hadice</t>
  </si>
  <si>
    <t>488467419</t>
  </si>
  <si>
    <t>18</t>
  </si>
  <si>
    <t>7592010154</t>
  </si>
  <si>
    <t>Kolové senzory a snímače počítačů náprav Víko montážní sady neoprénové ochr. hadice</t>
  </si>
  <si>
    <t>-757499492</t>
  </si>
  <si>
    <t>19</t>
  </si>
  <si>
    <t>7592010166</t>
  </si>
  <si>
    <t>Kolové senzory a snímače počítačů náprav Upevňovací souprava SK140</t>
  </si>
  <si>
    <t>1358706276</t>
  </si>
  <si>
    <t>20</t>
  </si>
  <si>
    <t>7592010172</t>
  </si>
  <si>
    <t>Kolové senzory a snímače počítačů náprav Připevňovací čep BBK pro upevňovací soupravu SK140</t>
  </si>
  <si>
    <t>pár</t>
  </si>
  <si>
    <t>-13850764</t>
  </si>
  <si>
    <t>7592010206</t>
  </si>
  <si>
    <t>Kolové senzory a snímače počítačů náprav Uzemňovací souprava pro KSL-FP</t>
  </si>
  <si>
    <t>1603857287</t>
  </si>
  <si>
    <t>22</t>
  </si>
  <si>
    <t>7592010162</t>
  </si>
  <si>
    <t>Kolové senzory a snímače počítačů náprav Stahovací páska hadice RSR</t>
  </si>
  <si>
    <t>193081843</t>
  </si>
  <si>
    <t>24</t>
  </si>
  <si>
    <t>7594205012</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</si>
  <si>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t>
  </si>
  <si>
    <t>704918856</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</si>
  <si>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středních vývodů dvojice stykových transformátorů krátkým čtyřlanovým propojením, zatažení kabelů, nátěr, proměření izolačního stavu. Bez vyformování a zapojení kabelů, bez dodání svorkovnic, trubek, úhelníku a propojky</t>
  </si>
  <si>
    <t>25</t>
  </si>
  <si>
    <t>7594105405</t>
  </si>
  <si>
    <t>Zřízení otvoru pro ukolejnění / propojení typu Cembre - navrtání otvoru do kolejnice, nalisování pouzdra</t>
  </si>
  <si>
    <t>-459520789</t>
  </si>
  <si>
    <t>26</t>
  </si>
  <si>
    <t>7594180340</t>
  </si>
  <si>
    <t>Souprava stykového bodu Souprava stykového bodu v žst. v kol. bez vystř SS20/B91S zdv. norma 709659013 (HM0404223990946)</t>
  </si>
  <si>
    <t>-302900852</t>
  </si>
  <si>
    <t>02 - Dle sborníku URS</t>
  </si>
  <si>
    <t>M - Práce a dodávky M</t>
  </si>
  <si>
    <t xml:space="preserve">    46-M - Zemní práce při extr.mont.pracích</t>
  </si>
  <si>
    <t>Práce a dodávky M</t>
  </si>
  <si>
    <t>46-M</t>
  </si>
  <si>
    <t>Zemní práce při extr.mont.pracích</t>
  </si>
  <si>
    <t>460161282</t>
  </si>
  <si>
    <t>Hloubení kabelových rýh ručně včetně urovnání dna s přemístěním výkopku do vzdálenosti 3 m od okraje jámy nebo s naložením na dopravní prostředek šířky 50 cm hloubky 90 cm v hornině třídy těžitelnosti I skupiny 3</t>
  </si>
  <si>
    <t>64</t>
  </si>
  <si>
    <t>2082239349</t>
  </si>
  <si>
    <t>460431292</t>
  </si>
  <si>
    <t>Zásyp kabelových rýh ručně s přemístění sypaniny ze vzdálenosti do 10 m, s uložením výkopku ve vrstvách včetně zhutnění a úpravy povrchu šířky 50 cm hloubky 90 cm z horniny třídy těžitelnosti I skupiny 3</t>
  </si>
  <si>
    <t>1017109817</t>
  </si>
  <si>
    <t>460631214</t>
  </si>
  <si>
    <t>Zemní protlaky řízené horizontální vrtání v hornině třídy těžitelnosti I a II skupiny 1 až 4 včetně protlačení trub v hloubce do 6 m vnějšího průměru vrtu přes 140 do 180 mm</t>
  </si>
  <si>
    <t>-659134942</t>
  </si>
  <si>
    <t>460632112</t>
  </si>
  <si>
    <t>Zemní protlaky zemní práce nutné k provedení protlaku výkop včetně zásypu ručně startovací jáma v hornině třídy těžitelnosti I skupiny 2</t>
  </si>
  <si>
    <t>-79245287</t>
  </si>
  <si>
    <t>460632212</t>
  </si>
  <si>
    <t>Zemní protlaky zemní práce nutné k provedení protlaku výkop včetně zásypu ručně koncová jáma v hornině třídy těžitelnosti I skupiny 2</t>
  </si>
  <si>
    <t>-1792625907</t>
  </si>
  <si>
    <t>02 - Stavědlová ústředna SZZ Pardubice</t>
  </si>
  <si>
    <t>7593337150</t>
  </si>
  <si>
    <t>Demontáž reléové jednotky</t>
  </si>
  <si>
    <t>-1646489508</t>
  </si>
  <si>
    <t>7593337140</t>
  </si>
  <si>
    <t>Demontáž napájecí jednotky</t>
  </si>
  <si>
    <t>-380524292</t>
  </si>
  <si>
    <t>7593317400</t>
  </si>
  <si>
    <t>Demontáž kostry pro elektroniku</t>
  </si>
  <si>
    <t>460135583</t>
  </si>
  <si>
    <t>7593317010</t>
  </si>
  <si>
    <t>Zrušení jednoho zapojení při volné vazbě - odpojení vodiče a jeho vytažení</t>
  </si>
  <si>
    <t>100584726</t>
  </si>
  <si>
    <t>7593315425</t>
  </si>
  <si>
    <t>Zhotovení jednoho zapojení při volné vazbě - naměření vodiče, zatažení a připojení</t>
  </si>
  <si>
    <t>-2009680498</t>
  </si>
  <si>
    <t>7593330040</t>
  </si>
  <si>
    <t>Výměnné díly Relé NMŠ 1-2000 (HM0404221990407)</t>
  </si>
  <si>
    <t>558407658</t>
  </si>
  <si>
    <t>7593335040</t>
  </si>
  <si>
    <t>Montáž malorozměrného relé</t>
  </si>
  <si>
    <t>1493230762</t>
  </si>
  <si>
    <t>7593335050</t>
  </si>
  <si>
    <t>Montáž zásuvky malorozměrového relé - včetně zapojení přívodů</t>
  </si>
  <si>
    <t>-54994076</t>
  </si>
  <si>
    <t>7593311200</t>
  </si>
  <si>
    <t>Konstrukční díly Zásuvka ESP ocínovaná (CV711015024)</t>
  </si>
  <si>
    <t>-1648117408</t>
  </si>
  <si>
    <t>7594300177</t>
  </si>
  <si>
    <t>Počítače náprav Vnitřní prvky PN FAdC Montážní skříňka BGT09 šíře 126TE</t>
  </si>
  <si>
    <t>-2115562851</t>
  </si>
  <si>
    <t>7594300318</t>
  </si>
  <si>
    <t>Počítače náprav Vnitřní prvky PN Frauscher Panel pro uchycení skříně 126TE do stojanu</t>
  </si>
  <si>
    <t>-2019351418</t>
  </si>
  <si>
    <t>7594300192</t>
  </si>
  <si>
    <t>Počítače náprav Vnitřní prvky PN FAdC Sběrnicová jednotka BP-PWR101-0 8TE GS01</t>
  </si>
  <si>
    <t>2139745887</t>
  </si>
  <si>
    <t>7594300194</t>
  </si>
  <si>
    <t>Počítače náprav Vnitřní prvky PN FAdC Sběrnicová jednotka BP-PWR101-4 24TE GS01</t>
  </si>
  <si>
    <t>2070120502</t>
  </si>
  <si>
    <t>7594300202</t>
  </si>
  <si>
    <t>Počítače náprav Vnitřní prvky PN FAdC Sběrnicová jednotka BP-EXB101-2 16TE GS01</t>
  </si>
  <si>
    <t>-233653762</t>
  </si>
  <si>
    <t>7594300178</t>
  </si>
  <si>
    <t>Počítače náprav Vnitřní prvky PN FAdC Napájecí modul PSC101 GS01</t>
  </si>
  <si>
    <t>2041733137</t>
  </si>
  <si>
    <t>7594300184</t>
  </si>
  <si>
    <t>Počítače náprav Vnitřní prvky PN FAdC Komunikační modul COM-AdC101</t>
  </si>
  <si>
    <t>1204382200</t>
  </si>
  <si>
    <t>7594300188</t>
  </si>
  <si>
    <t>Počítače náprav Vnitřní prvky PN FAdC Jednotka vstupů/výstupů IO-EXB101 GS01</t>
  </si>
  <si>
    <t>-1167082110</t>
  </si>
  <si>
    <t>7594300182</t>
  </si>
  <si>
    <t>Počítače náprav Vnitřní prvky PN FAdC Vyhodnocovací jednotka AEB101 GS01</t>
  </si>
  <si>
    <t>398930026</t>
  </si>
  <si>
    <t>7594300214</t>
  </si>
  <si>
    <t>Počítače náprav Vnitřní prvky PN FAdC Diagnostický system FDS101 GS01</t>
  </si>
  <si>
    <t>-1854426417</t>
  </si>
  <si>
    <t>7594300216</t>
  </si>
  <si>
    <t>Počítače náprav Vnitřní prvky PN FAdC Adresný software pro 1 úsek</t>
  </si>
  <si>
    <t>-458247166</t>
  </si>
  <si>
    <t>23</t>
  </si>
  <si>
    <t>7592010260</t>
  </si>
  <si>
    <t>Kolové senzory a snímače počítačů náprav Zkušební přípravek RSR SB</t>
  </si>
  <si>
    <t>-417123642</t>
  </si>
  <si>
    <t>7595600710</t>
  </si>
  <si>
    <t>Přenosová a datová zařízení Datové - Extender Extender L110-F2G</t>
  </si>
  <si>
    <t>1297329961</t>
  </si>
  <si>
    <t>7594300268</t>
  </si>
  <si>
    <t>Počítače náprav Vnitřní prvky PN Frauscher Přepěťová ochrana vyhodnocovací jednotky BSI005</t>
  </si>
  <si>
    <t>-656976133</t>
  </si>
  <si>
    <t>7594303010</t>
  </si>
  <si>
    <t>Oprava počítače náprav bleskojistkové svorkovnice BSI002, GS02</t>
  </si>
  <si>
    <t>-1023162649</t>
  </si>
  <si>
    <t>27</t>
  </si>
  <si>
    <t>7594300266</t>
  </si>
  <si>
    <t>Počítače náprav Vnitřní prvky PN Frauscher Krycí plech 3HE 21TE</t>
  </si>
  <si>
    <t>-616141398</t>
  </si>
  <si>
    <t>28</t>
  </si>
  <si>
    <t>7594300208</t>
  </si>
  <si>
    <t>Počítače náprav Vnitřní prvky PN FAdC Konektor BP-EXB letovací verze</t>
  </si>
  <si>
    <t>2027437840</t>
  </si>
  <si>
    <t>29</t>
  </si>
  <si>
    <t>7594305010</t>
  </si>
  <si>
    <t>Montáž součástí počítače náprav vyhodnocovací části</t>
  </si>
  <si>
    <t>-1865160905</t>
  </si>
  <si>
    <t>30</t>
  </si>
  <si>
    <t>7598095420</t>
  </si>
  <si>
    <t>Příprava ke komplexním zkouškám závislosti UAB a staničního zabezpečovacího zařízení za úvazku na 1 traťové koleji v 1 směru - oživení, seřízení a nastavení zařízení s ohledem na postup jeho uvádění do provozu</t>
  </si>
  <si>
    <t>-352173428</t>
  </si>
  <si>
    <t>31</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</si>
  <si>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</si>
  <si>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t>
  </si>
  <si>
    <t>1752351449</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</si>
  <si>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</si>
  <si>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32</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</si>
  <si>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</si>
  <si>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t>
  </si>
  <si>
    <t>-2027579476</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</si>
  <si>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</si>
  <si>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33</t>
  </si>
  <si>
    <t>7598095585</t>
  </si>
  <si>
    <t>Vyhotovení protokolu UTZ pro TZZ AB3, AB a ABE pro jednu kolej - vykonání prohlídky a zkoušky včetně vyhotovení protokolu podle vyhl. 100/1995 Sb.</t>
  </si>
  <si>
    <t>1022765964</t>
  </si>
  <si>
    <t>34</t>
  </si>
  <si>
    <t>7598095628</t>
  </si>
  <si>
    <t>Vyhotovení revizní zprávy SZZ elektronické přes 30 přestavníků - vykonání prohlídky a zkoušky pro napájení elektrického zařízení včetně vyhotovení revizní zprávy podle vyhl. 100/1995 Sb. a norem ČSN</t>
  </si>
  <si>
    <t>598999589</t>
  </si>
  <si>
    <t>35</t>
  </si>
  <si>
    <t>7598095640</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</si>
  <si>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t>
  </si>
  <si>
    <t>-602693271</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</si>
  <si>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oddílových návěstidel, napájení kolejových obvodů, napájení EONů</t>
  </si>
  <si>
    <t>38</t>
  </si>
  <si>
    <t>7592503010</t>
  </si>
  <si>
    <t>Úprava adresného SW stanice TEDIS, ústředny MEDIS</t>
  </si>
  <si>
    <t>hod</t>
  </si>
  <si>
    <t>1969273932</t>
  </si>
  <si>
    <t>40</t>
  </si>
  <si>
    <t>7592605010</t>
  </si>
  <si>
    <t>Instalace SW do PC</t>
  </si>
  <si>
    <t>-1042627140</t>
  </si>
  <si>
    <t>39</t>
  </si>
  <si>
    <t>7592605020</t>
  </si>
  <si>
    <t>Konfigurace SW v PC</t>
  </si>
  <si>
    <t>-1148490246</t>
  </si>
  <si>
    <t>03 - Technologický objekt RD3 PZS v km 312,103 P4906</t>
  </si>
  <si>
    <t>7592307010</t>
  </si>
  <si>
    <t>Demontáž transformátoru pro zabezpečovací zařízení</t>
  </si>
  <si>
    <t>-1321997882</t>
  </si>
  <si>
    <t>1110690377</t>
  </si>
  <si>
    <t>1223048330</t>
  </si>
  <si>
    <t>7593107012</t>
  </si>
  <si>
    <t>Demontáž měniče statického řady EZ1, EZ2 a BZS1-R96</t>
  </si>
  <si>
    <t>-539002332</t>
  </si>
  <si>
    <t>7593337040</t>
  </si>
  <si>
    <t>Demontáž malorozměrného relé</t>
  </si>
  <si>
    <t>-258042384</t>
  </si>
  <si>
    <t>257644494</t>
  </si>
  <si>
    <t>343564966</t>
  </si>
  <si>
    <t>1604774389</t>
  </si>
  <si>
    <t>369521426</t>
  </si>
  <si>
    <t>-1598538522</t>
  </si>
  <si>
    <t>-1239345137</t>
  </si>
  <si>
    <t>972209397</t>
  </si>
  <si>
    <t>473114529</t>
  </si>
  <si>
    <t>206707599</t>
  </si>
  <si>
    <t>-1721936773</t>
  </si>
  <si>
    <t>-963937790</t>
  </si>
  <si>
    <t>-1194397029</t>
  </si>
  <si>
    <t>-820524677</t>
  </si>
  <si>
    <t>1156539041</t>
  </si>
  <si>
    <t>-1854924546</t>
  </si>
  <si>
    <t>1228460422</t>
  </si>
  <si>
    <t>851088409</t>
  </si>
  <si>
    <t>-1577562559</t>
  </si>
  <si>
    <t>-112135340</t>
  </si>
  <si>
    <t>-957632630</t>
  </si>
  <si>
    <t>557358406</t>
  </si>
  <si>
    <t>1327403592</t>
  </si>
  <si>
    <t>1967881536</t>
  </si>
  <si>
    <t>7594300222</t>
  </si>
  <si>
    <t>Počítače náprav Vnitřní prvky PN FAdC Patch kabel STP pro FAdC</t>
  </si>
  <si>
    <t>-1645218582</t>
  </si>
  <si>
    <t>-2074849670</t>
  </si>
  <si>
    <t>7598095641</t>
  </si>
  <si>
    <t xml:space="preserve">Vyhotovení revizní zprávy TZZ decentralizovaného za každý návěstní bod - vykonání prohlídky a zkoušky pro napájení elektrického zařízení včetně vyhotovení revizní zprávy podle vyhl. 100/1995 Sb. a norem ČSN, "decentralizovaný" s výzbrojí umístěnou v RS u </t>
  </si>
  <si>
    <t>689621882</t>
  </si>
  <si>
    <t>Vyhotovení revizní zprávy TZZ decentralizovaného za každý návěstní bod - vykonání prohlídky a zkoušky pro napájení elektrického zařízení včetně vyhotovení revizní zprávy podle vyhl. 100/1995 Sb. a norem ČSN, "decentralizovaný" s výzbrojí umístěnou v RS u návěstního bodu - vztahuje se na napájecí soustavy pro napájení, ventilaci, zásuvku pro RS, pro napájení oddílových návěstidel - výstupní svorky pro napájení návěstních transformátorů umístěných v paticích oddílových návěstidel, napájení vnitřních rozvodů oddílových návěstidel, napájení EONů z TR umístěných v RS u návěst.bodu, vnitřní výstroj kolejových souborů</t>
  </si>
  <si>
    <t>04 - Technologický objekt RD5</t>
  </si>
  <si>
    <t>-2107536159</t>
  </si>
  <si>
    <t>-280065670</t>
  </si>
  <si>
    <t>41862682</t>
  </si>
  <si>
    <t>1760564898</t>
  </si>
  <si>
    <t>1594452367</t>
  </si>
  <si>
    <t>1593512782</t>
  </si>
  <si>
    <t>262900389</t>
  </si>
  <si>
    <t>-1664309369</t>
  </si>
  <si>
    <t>129270998</t>
  </si>
  <si>
    <t>-1257628321</t>
  </si>
  <si>
    <t>126481323</t>
  </si>
  <si>
    <t>-418902520</t>
  </si>
  <si>
    <t>-1767793384</t>
  </si>
  <si>
    <t>-24894566</t>
  </si>
  <si>
    <t>-617930138</t>
  </si>
  <si>
    <t>-1950073988</t>
  </si>
  <si>
    <t>-811207313</t>
  </si>
  <si>
    <t>-689685919</t>
  </si>
  <si>
    <t>1394959354</t>
  </si>
  <si>
    <t>-321148475</t>
  </si>
  <si>
    <t>1912021023</t>
  </si>
  <si>
    <t>-537923863</t>
  </si>
  <si>
    <t>-402973075</t>
  </si>
  <si>
    <t>1529950703</t>
  </si>
  <si>
    <t>-47774541</t>
  </si>
  <si>
    <t>1482635434</t>
  </si>
  <si>
    <t>95251005</t>
  </si>
  <si>
    <t>-1397847163</t>
  </si>
  <si>
    <t>-1485342665</t>
  </si>
  <si>
    <t>1262313260</t>
  </si>
  <si>
    <t>-1818696204</t>
  </si>
  <si>
    <t>PS 02 - Zabezpečovací zařízení v úseku Přelouč - Řečany n. L., úprava</t>
  </si>
  <si>
    <t>01 - Traťový úsek Přelouč - Řečany n. L., venkovní prvky</t>
  </si>
  <si>
    <t>1526480202</t>
  </si>
  <si>
    <t>1609096158</t>
  </si>
  <si>
    <t>7590521529</t>
  </si>
  <si>
    <t>Venkovní vedení kabelová - metalické sítě Plněné, párované s ochr. vodičem TCEKPFLEY 7 P 1,0 D</t>
  </si>
  <si>
    <t>549160404</t>
  </si>
  <si>
    <t>7590555108</t>
  </si>
  <si>
    <t xml:space="preserve">Montáž formy pro kabely TCEKE, TCEKFY, TCEKY, TCEKEZE, TCEKEY do 12 P 1,0 - odstranění pláště na jednom konci kabelu, odstranění izolace z konců žil na svorkovnici, zhotovení vodní zábrany, zformování a konečná úprava kabelu, kontrolní a závěrečné měření </t>
  </si>
  <si>
    <t>-325530977</t>
  </si>
  <si>
    <t>Montáž formy pro kabely TCEKE, TCEKFY, TCEKY, TCEKEZE, TCEKEY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</si>
  <si>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-271171363</t>
  </si>
  <si>
    <t>-1930395224</t>
  </si>
  <si>
    <t>1678001668</t>
  </si>
  <si>
    <t>-751992171</t>
  </si>
  <si>
    <t>-409279107</t>
  </si>
  <si>
    <t>1282610584</t>
  </si>
  <si>
    <t>-726531158</t>
  </si>
  <si>
    <t>269737790</t>
  </si>
  <si>
    <t>512347</t>
  </si>
  <si>
    <t>-188353805</t>
  </si>
  <si>
    <t>1737142398</t>
  </si>
  <si>
    <t>-718417201</t>
  </si>
  <si>
    <t>1438349457</t>
  </si>
  <si>
    <t>11851733</t>
  </si>
  <si>
    <t>-364388822</t>
  </si>
  <si>
    <t>-1586252733</t>
  </si>
  <si>
    <t>1307464621</t>
  </si>
  <si>
    <t>1936033748</t>
  </si>
  <si>
    <t>1742029156</t>
  </si>
  <si>
    <t>1839038750</t>
  </si>
  <si>
    <t>-511805846</t>
  </si>
  <si>
    <t>-1982551392</t>
  </si>
  <si>
    <t>-1897937130</t>
  </si>
  <si>
    <t>1278958459</t>
  </si>
  <si>
    <t>-1693482701</t>
  </si>
  <si>
    <t>02 - Stavědlová ústředna SZZ Přelouč</t>
  </si>
  <si>
    <t>398435634</t>
  </si>
  <si>
    <t>779545063</t>
  </si>
  <si>
    <t>1625008781</t>
  </si>
  <si>
    <t>-550023228</t>
  </si>
  <si>
    <t>-1644717715</t>
  </si>
  <si>
    <t>731405525</t>
  </si>
  <si>
    <t>-163695644</t>
  </si>
  <si>
    <t>55402085</t>
  </si>
  <si>
    <t>1009248594</t>
  </si>
  <si>
    <t>1270611537</t>
  </si>
  <si>
    <t>-408415932</t>
  </si>
  <si>
    <t>-687738596</t>
  </si>
  <si>
    <t>893932531</t>
  </si>
  <si>
    <t>1991712624</t>
  </si>
  <si>
    <t>323081626</t>
  </si>
  <si>
    <t>1897044282</t>
  </si>
  <si>
    <t>96534724</t>
  </si>
  <si>
    <t>565570995</t>
  </si>
  <si>
    <t>1479986512</t>
  </si>
  <si>
    <t>-2011477867</t>
  </si>
  <si>
    <t>-870548881</t>
  </si>
  <si>
    <t>1161675479</t>
  </si>
  <si>
    <t>-795102870</t>
  </si>
  <si>
    <t>-354594579</t>
  </si>
  <si>
    <t>-1784328988</t>
  </si>
  <si>
    <t>1787105849</t>
  </si>
  <si>
    <t>-1034717055</t>
  </si>
  <si>
    <t>309566522</t>
  </si>
  <si>
    <t>-1831499209</t>
  </si>
  <si>
    <t>829627677</t>
  </si>
  <si>
    <t>36</t>
  </si>
  <si>
    <t>1231076103</t>
  </si>
  <si>
    <t>37</t>
  </si>
  <si>
    <t>347932318</t>
  </si>
  <si>
    <t>2079081551</t>
  </si>
  <si>
    <t>03 - Stavědlová ústředna SZZ Řečany</t>
  </si>
  <si>
    <t>02 - Stavědlová ústředna SZZ Řečany</t>
  </si>
  <si>
    <t>-1362444845</t>
  </si>
  <si>
    <t>1939925871</t>
  </si>
  <si>
    <t>972874838</t>
  </si>
  <si>
    <t>-1440228561</t>
  </si>
  <si>
    <t>1048334169</t>
  </si>
  <si>
    <t>1330616620</t>
  </si>
  <si>
    <t>341881423</t>
  </si>
  <si>
    <t>-98496558</t>
  </si>
  <si>
    <t>-1363868430</t>
  </si>
  <si>
    <t>1184327711</t>
  </si>
  <si>
    <t>1358458073</t>
  </si>
  <si>
    <t>-1297036350</t>
  </si>
  <si>
    <t>-1675634011</t>
  </si>
  <si>
    <t>-111137197</t>
  </si>
  <si>
    <t>1918485781</t>
  </si>
  <si>
    <t>1135475048</t>
  </si>
  <si>
    <t>1713680526</t>
  </si>
  <si>
    <t>150842715</t>
  </si>
  <si>
    <t>-2136099154</t>
  </si>
  <si>
    <t>-162684336</t>
  </si>
  <si>
    <t>-1125691925</t>
  </si>
  <si>
    <t>-178193443</t>
  </si>
  <si>
    <t>-215044674</t>
  </si>
  <si>
    <t>156363080</t>
  </si>
  <si>
    <t>-856855508</t>
  </si>
  <si>
    <t>1624007264</t>
  </si>
  <si>
    <t>-10325938</t>
  </si>
  <si>
    <t>-1675745002</t>
  </si>
  <si>
    <t>1510067512</t>
  </si>
  <si>
    <t>1032801998</t>
  </si>
  <si>
    <t>2001060155</t>
  </si>
  <si>
    <t>PS 03 - Zabezpečovací zařízení v úseku Řečany n. L. - Záboří n. L., úprava</t>
  </si>
  <si>
    <t>01 - Traťový úsek Řečany n. L. - Záboří n. L., venkovní prvky</t>
  </si>
  <si>
    <t>367301743</t>
  </si>
  <si>
    <t>-1487136567</t>
  </si>
  <si>
    <t>251656224</t>
  </si>
  <si>
    <t>7590521514</t>
  </si>
  <si>
    <t>Venkovní vedení kabelová - metalické sítě Plněné, párované s ochr. vodičem TCEKPFLEY 3 P 1,0 D</t>
  </si>
  <si>
    <t>-403760472</t>
  </si>
  <si>
    <t>1147023699</t>
  </si>
  <si>
    <t>-913780419</t>
  </si>
  <si>
    <t>524127113</t>
  </si>
  <si>
    <t>123297241</t>
  </si>
  <si>
    <t>488666544</t>
  </si>
  <si>
    <t>745362621</t>
  </si>
  <si>
    <t>-1031966880</t>
  </si>
  <si>
    <t>-859025854</t>
  </si>
  <si>
    <t>1042353674</t>
  </si>
  <si>
    <t>2122505087</t>
  </si>
  <si>
    <t>128500549</t>
  </si>
  <si>
    <t>-1721498752</t>
  </si>
  <si>
    <t>1956013700</t>
  </si>
  <si>
    <t>-79863573</t>
  </si>
  <si>
    <t>-291000913</t>
  </si>
  <si>
    <t>1036826515</t>
  </si>
  <si>
    <t>177118094</t>
  </si>
  <si>
    <t>250301746</t>
  </si>
  <si>
    <t>-1550755201</t>
  </si>
  <si>
    <t>1994612455</t>
  </si>
  <si>
    <t>-286946794</t>
  </si>
  <si>
    <t>1737375041</t>
  </si>
  <si>
    <t>-1814562476</t>
  </si>
  <si>
    <t>-668305903</t>
  </si>
  <si>
    <t>-2080798104</t>
  </si>
  <si>
    <t>-1828955098</t>
  </si>
  <si>
    <t>457706513</t>
  </si>
  <si>
    <t>02 - Stavědlová ústředna SZZ Řečany nad Labem</t>
  </si>
  <si>
    <t>-138945690</t>
  </si>
  <si>
    <t>1914321560</t>
  </si>
  <si>
    <t>-1568294840</t>
  </si>
  <si>
    <t>-1704213854</t>
  </si>
  <si>
    <t>454958197</t>
  </si>
  <si>
    <t>-677685228</t>
  </si>
  <si>
    <t>1182911806</t>
  </si>
  <si>
    <t>1040716570</t>
  </si>
  <si>
    <t>1353698845</t>
  </si>
  <si>
    <t>-1553003299</t>
  </si>
  <si>
    <t>904186844</t>
  </si>
  <si>
    <t>1936749957</t>
  </si>
  <si>
    <t>1393853891</t>
  </si>
  <si>
    <t>-1682202357</t>
  </si>
  <si>
    <t>-1999351149</t>
  </si>
  <si>
    <t>-796862949</t>
  </si>
  <si>
    <t>-1224666311</t>
  </si>
  <si>
    <t>-1324395960</t>
  </si>
  <si>
    <t>-997115974</t>
  </si>
  <si>
    <t>-426160732</t>
  </si>
  <si>
    <t>-2100842187</t>
  </si>
  <si>
    <t>1997576222</t>
  </si>
  <si>
    <t>-1042139186</t>
  </si>
  <si>
    <t>1981163412</t>
  </si>
  <si>
    <t>1325653864</t>
  </si>
  <si>
    <t>1142805220</t>
  </si>
  <si>
    <t>2099833760</t>
  </si>
  <si>
    <t>-1538724249</t>
  </si>
  <si>
    <t>-1851519578</t>
  </si>
  <si>
    <t>-363071223</t>
  </si>
  <si>
    <t>895700199</t>
  </si>
  <si>
    <t>-1791696275</t>
  </si>
  <si>
    <t>-987738209</t>
  </si>
  <si>
    <t>03 - Technologický objekt TB Chvaletice</t>
  </si>
  <si>
    <t>-966715015</t>
  </si>
  <si>
    <t>-1216827259</t>
  </si>
  <si>
    <t>-412060558</t>
  </si>
  <si>
    <t>1337752617</t>
  </si>
  <si>
    <t>235449799</t>
  </si>
  <si>
    <t>-1865555948</t>
  </si>
  <si>
    <t>918350773</t>
  </si>
  <si>
    <t>598868833</t>
  </si>
  <si>
    <t>-1876236094</t>
  </si>
  <si>
    <t>-982479498</t>
  </si>
  <si>
    <t>685270006</t>
  </si>
  <si>
    <t>-280348105</t>
  </si>
  <si>
    <t>-2097565000</t>
  </si>
  <si>
    <t>-1947106544</t>
  </si>
  <si>
    <t>-1086199480</t>
  </si>
  <si>
    <t>1518750323</t>
  </si>
  <si>
    <t>25531400</t>
  </si>
  <si>
    <t>-1758009588</t>
  </si>
  <si>
    <t>1191853483</t>
  </si>
  <si>
    <t>1555814950</t>
  </si>
  <si>
    <t>1586769813</t>
  </si>
  <si>
    <t>-657660723</t>
  </si>
  <si>
    <t>2088598789</t>
  </si>
  <si>
    <t>-1814135463</t>
  </si>
  <si>
    <t>915424613</t>
  </si>
  <si>
    <t>972922506</t>
  </si>
  <si>
    <t>-1344755533</t>
  </si>
  <si>
    <t>-632054281</t>
  </si>
  <si>
    <t>1661134526</t>
  </si>
  <si>
    <t>04 - Stavědlová ústředna SZZ Záboří nad Labem</t>
  </si>
  <si>
    <t>34197492</t>
  </si>
  <si>
    <t>-1002437121</t>
  </si>
  <si>
    <t>-790318584</t>
  </si>
  <si>
    <t>-1609651524</t>
  </si>
  <si>
    <t>157105251</t>
  </si>
  <si>
    <t>113077600</t>
  </si>
  <si>
    <t>2005273794</t>
  </si>
  <si>
    <t>1208956993</t>
  </si>
  <si>
    <t>-1618213526</t>
  </si>
  <si>
    <t>1254346734</t>
  </si>
  <si>
    <t>-524852888</t>
  </si>
  <si>
    <t>-637210097</t>
  </si>
  <si>
    <t>-659150347</t>
  </si>
  <si>
    <t>-884658728</t>
  </si>
  <si>
    <t>331615288</t>
  </si>
  <si>
    <t>1537785692</t>
  </si>
  <si>
    <t>637522819</t>
  </si>
  <si>
    <t>1151163342</t>
  </si>
  <si>
    <t>2136557830</t>
  </si>
  <si>
    <t>-664842158</t>
  </si>
  <si>
    <t>796272477</t>
  </si>
  <si>
    <t>-955253930</t>
  </si>
  <si>
    <t>-1583637843</t>
  </si>
  <si>
    <t>243825724</t>
  </si>
  <si>
    <t>-1641514142</t>
  </si>
  <si>
    <t>1351192905</t>
  </si>
  <si>
    <t>-1019077257</t>
  </si>
  <si>
    <t>-1645625811</t>
  </si>
  <si>
    <t>281005795</t>
  </si>
  <si>
    <t>347095651</t>
  </si>
  <si>
    <t>-1285295734</t>
  </si>
  <si>
    <t xml:space="preserve">PS 04 - Zabezpečovací zařízení v úseku Záboří nad Labem - Kolín, úprava </t>
  </si>
  <si>
    <t>01 - Traťový úsek Záboří nad Labem - Kolín, venkovní prvky</t>
  </si>
  <si>
    <t>-1539321833</t>
  </si>
  <si>
    <t>-1555884448</t>
  </si>
  <si>
    <t>-1155665009</t>
  </si>
  <si>
    <t>7590521534</t>
  </si>
  <si>
    <t>Venkovní vedení kabelová - metalické sítě Plněné, párované s ochr. vodičem TCEKPFLEY 12 P 1,0 D</t>
  </si>
  <si>
    <t>-1181034572</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</si>
  <si>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</si>
  <si>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t>
  </si>
  <si>
    <t>878709753</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</si>
  <si>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</si>
  <si>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2005715060</t>
  </si>
  <si>
    <t>7590541419</t>
  </si>
  <si>
    <t>Slaboproudé rozvody, kabely pro přívod a vnitřní instalaci Spojky metalických kabelů a příslušenství Teplem smrštitelná zesílená spojka pro netlakované kabely XAGA 500-125/30-460/EY</t>
  </si>
  <si>
    <t>2066513218</t>
  </si>
  <si>
    <t>7590525470</t>
  </si>
  <si>
    <t>Montáž spojky rovné pro plastové kabely párové Raychem XAGA s konektory UDW2 2 plášť bez pancíře do 122 žil - nasazení manžety, spojení žil, převlečení manžety, nahřátí pro její tepelné smrštění, uložení spojky v jámě</t>
  </si>
  <si>
    <t>1296314858</t>
  </si>
  <si>
    <t>7590525527</t>
  </si>
  <si>
    <t>Odbočení jednoho kabelu ve spojce Raychem XAGA na celoplastového kabelu dvouplášťové bez pancíře přes 100 žil - montáž odbočné spojky pomocí odbočovací soupravy</t>
  </si>
  <si>
    <t>1655093040</t>
  </si>
  <si>
    <t>-923838829</t>
  </si>
  <si>
    <t>1350064661</t>
  </si>
  <si>
    <t>-245376259</t>
  </si>
  <si>
    <t>1752916954</t>
  </si>
  <si>
    <t>-1309395205</t>
  </si>
  <si>
    <t>1314424293</t>
  </si>
  <si>
    <t>-132916929</t>
  </si>
  <si>
    <t>1192761435</t>
  </si>
  <si>
    <t>-389547358</t>
  </si>
  <si>
    <t>-720178761</t>
  </si>
  <si>
    <t>1298083889</t>
  </si>
  <si>
    <t>-281908517</t>
  </si>
  <si>
    <t>1173400968</t>
  </si>
  <si>
    <t>-1971578235</t>
  </si>
  <si>
    <t>-1316806462</t>
  </si>
  <si>
    <t>-211801841</t>
  </si>
  <si>
    <t>1062328990</t>
  </si>
  <si>
    <t>-381094128</t>
  </si>
  <si>
    <t>-1061283937</t>
  </si>
  <si>
    <t>-1524232182</t>
  </si>
  <si>
    <t>-968634692</t>
  </si>
  <si>
    <t>-1909399759</t>
  </si>
  <si>
    <t>1938415340</t>
  </si>
  <si>
    <t>-2104089003</t>
  </si>
  <si>
    <t>584936294</t>
  </si>
  <si>
    <t>02 - Stavědlová ústředna SZZ Záboří nad Labem</t>
  </si>
  <si>
    <t>696557845</t>
  </si>
  <si>
    <t>1422401541</t>
  </si>
  <si>
    <t>03 - Technologický objekt RD1 PZS v km 338,770 P4917</t>
  </si>
  <si>
    <t>-1510803885</t>
  </si>
  <si>
    <t>-1187078556</t>
  </si>
  <si>
    <t>-1290606640</t>
  </si>
  <si>
    <t>470655126</t>
  </si>
  <si>
    <t>-1740962017</t>
  </si>
  <si>
    <t>-2029948881</t>
  </si>
  <si>
    <t>921856907</t>
  </si>
  <si>
    <t>-1617403985</t>
  </si>
  <si>
    <t>-487296204</t>
  </si>
  <si>
    <t>1840004928</t>
  </si>
  <si>
    <t>-2100287953</t>
  </si>
  <si>
    <t>1039258572</t>
  </si>
  <si>
    <t>858707219</t>
  </si>
  <si>
    <t>-2067849010</t>
  </si>
  <si>
    <t>1932128608</t>
  </si>
  <si>
    <t>-1864105286</t>
  </si>
  <si>
    <t>1022270510</t>
  </si>
  <si>
    <t>-1628092125</t>
  </si>
  <si>
    <t>-428355691</t>
  </si>
  <si>
    <t>-331777371</t>
  </si>
  <si>
    <t>-1841879351</t>
  </si>
  <si>
    <t>1961913342</t>
  </si>
  <si>
    <t>1905065025</t>
  </si>
  <si>
    <t>-123834433</t>
  </si>
  <si>
    <t>-839686419</t>
  </si>
  <si>
    <t>-547195072</t>
  </si>
  <si>
    <t>-512784063</t>
  </si>
  <si>
    <t>489710150</t>
  </si>
  <si>
    <t>1896872441</t>
  </si>
  <si>
    <t>-1383562300</t>
  </si>
  <si>
    <t>-1324560567</t>
  </si>
  <si>
    <t>197184436</t>
  </si>
  <si>
    <t>-260975734</t>
  </si>
  <si>
    <t>04 - Technologický objekt RD4 PZS v km 342,352 P4919</t>
  </si>
  <si>
    <t>-153277637</t>
  </si>
  <si>
    <t>1673556936</t>
  </si>
  <si>
    <t>-692153948</t>
  </si>
  <si>
    <t>-559104900</t>
  </si>
  <si>
    <t>-1495362269</t>
  </si>
  <si>
    <t>-1066608209</t>
  </si>
  <si>
    <t>806165403</t>
  </si>
  <si>
    <t>-928146755</t>
  </si>
  <si>
    <t>1593094914</t>
  </si>
  <si>
    <t>614952821</t>
  </si>
  <si>
    <t>1184794108</t>
  </si>
  <si>
    <t>1377116624</t>
  </si>
  <si>
    <t>629965048</t>
  </si>
  <si>
    <t>-14049746</t>
  </si>
  <si>
    <t>-820293503</t>
  </si>
  <si>
    <t>-738613089</t>
  </si>
  <si>
    <t>-329342531</t>
  </si>
  <si>
    <t>1491548946</t>
  </si>
  <si>
    <t>1236347720</t>
  </si>
  <si>
    <t>-1753572605</t>
  </si>
  <si>
    <t>-1622640518</t>
  </si>
  <si>
    <t>604810662</t>
  </si>
  <si>
    <t>-586375963</t>
  </si>
  <si>
    <t>-163276384</t>
  </si>
  <si>
    <t>-14712658</t>
  </si>
  <si>
    <t>1429556306</t>
  </si>
  <si>
    <t>1046784587</t>
  </si>
  <si>
    <t>1661965164</t>
  </si>
  <si>
    <t>-2124638789</t>
  </si>
  <si>
    <t>1923751713</t>
  </si>
  <si>
    <t>-1640589061</t>
  </si>
  <si>
    <t>05 - Technologický objekt RD6 v km 344,590</t>
  </si>
  <si>
    <t>-416283021</t>
  </si>
  <si>
    <t>-540149821</t>
  </si>
  <si>
    <t>851168310</t>
  </si>
  <si>
    <t>843553094</t>
  </si>
  <si>
    <t>-410569882</t>
  </si>
  <si>
    <t>-1407966685</t>
  </si>
  <si>
    <t>-310486372</t>
  </si>
  <si>
    <t>-340424944</t>
  </si>
  <si>
    <t>-1507566533</t>
  </si>
  <si>
    <t>326229962</t>
  </si>
  <si>
    <t>-1587236081</t>
  </si>
  <si>
    <t>1886008415</t>
  </si>
  <si>
    <t>-1426468705</t>
  </si>
  <si>
    <t>-568352708</t>
  </si>
  <si>
    <t>176469828</t>
  </si>
  <si>
    <t>-271676163</t>
  </si>
  <si>
    <t>-359720598</t>
  </si>
  <si>
    <t>1269128687</t>
  </si>
  <si>
    <t>-115647674</t>
  </si>
  <si>
    <t>1508033792</t>
  </si>
  <si>
    <t>-500447698</t>
  </si>
  <si>
    <t>1167767449</t>
  </si>
  <si>
    <t>-1405603474</t>
  </si>
  <si>
    <t>1400877920</t>
  </si>
  <si>
    <t>1260040685</t>
  </si>
  <si>
    <t>90903069</t>
  </si>
  <si>
    <t>-1375108043</t>
  </si>
  <si>
    <t>-1735784202</t>
  </si>
  <si>
    <t>-1347708244</t>
  </si>
  <si>
    <t>144820301</t>
  </si>
  <si>
    <t>06 - Stavědlová ústředna SZZ Kolín</t>
  </si>
  <si>
    <t>-962077525</t>
  </si>
  <si>
    <t>598076379</t>
  </si>
  <si>
    <t>VON_ - PS 01-04</t>
  </si>
  <si>
    <t>VRN - Vedlejší rozpočtové náklady</t>
  </si>
  <si>
    <t>VRN</t>
  </si>
  <si>
    <t>Vedlejší rozpočtové náklady</t>
  </si>
  <si>
    <t>023101041</t>
  </si>
  <si>
    <t>Projektové práce Projektové práce v rozsahu ZRN (vyjma dále jmenované práce) přes 20 mil. Kč</t>
  </si>
  <si>
    <t>%</t>
  </si>
  <si>
    <t>1024</t>
  </si>
  <si>
    <t>567314082</t>
  </si>
  <si>
    <t>023122001</t>
  </si>
  <si>
    <t>Projektové práce Dokumentace skutečného provedení zabezpečovacích, sdělovacích, elektrických zařízení</t>
  </si>
  <si>
    <t>580867676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</si>
  <si>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</si>
  <si>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024101301</t>
  </si>
  <si>
    <t>Inženýrská činnost posudky (např. statické aj.) a dozory</t>
  </si>
  <si>
    <t>1628298081</t>
  </si>
  <si>
    <t>PS 05 - Zpětná trakční cesta, úprava</t>
  </si>
  <si>
    <t>R01 - Infrastruktura</t>
  </si>
  <si>
    <t>OST01 - TNS Opočínek</t>
  </si>
  <si>
    <t xml:space="preserve">    OST01.1 - Zemní práce</t>
  </si>
  <si>
    <t xml:space="preserve">    OST01.2 - Elektromontáže</t>
  </si>
  <si>
    <t xml:space="preserve">    OST01.3 - Ostatní náklady</t>
  </si>
  <si>
    <t>OST02 - TNS Trnávka</t>
  </si>
  <si>
    <t xml:space="preserve">    OST02.1 - Zemní práce</t>
  </si>
  <si>
    <t xml:space="preserve">    OST02.2 - Elektromontáže</t>
  </si>
  <si>
    <t xml:space="preserve">    OST02.3 - Ostatní náklady</t>
  </si>
  <si>
    <t>OST03 - Společné</t>
  </si>
  <si>
    <t>OST01</t>
  </si>
  <si>
    <t>TNS Opočínek</t>
  </si>
  <si>
    <t>OST01.1</t>
  </si>
  <si>
    <t>Zemní práce</t>
  </si>
  <si>
    <t>7491100230</t>
  </si>
  <si>
    <t>Trubková vedení Ohebné elektroinstalační trubky KOPOFLEX 160 rudá</t>
  </si>
  <si>
    <t>256</t>
  </si>
  <si>
    <t>1937659600</t>
  </si>
  <si>
    <t>P</t>
  </si>
  <si>
    <t>Poznámka k položce:_x000d_
Ochranná trubka do protlaku_x000d_
Práce v R02</t>
  </si>
  <si>
    <t>7492756040</t>
  </si>
  <si>
    <t>Pomocné práce pro montáž kabelů zatažení kabelů do chráničky do 4 kg/m</t>
  </si>
  <si>
    <t>-489063264</t>
  </si>
  <si>
    <t>7593500609</t>
  </si>
  <si>
    <t>Trasy kabelového vedení Kabelové krycí desky a pásy Fólie výstražná červená š. 34cm (HM0673909992034)</t>
  </si>
  <si>
    <t>-1182425605</t>
  </si>
  <si>
    <t>7593505150</t>
  </si>
  <si>
    <t>Pokládka výstražné fólie do výkopu</t>
  </si>
  <si>
    <t>-1698891356</t>
  </si>
  <si>
    <t>OST01.2</t>
  </si>
  <si>
    <t>Elektromontáže</t>
  </si>
  <si>
    <t>7491100220</t>
  </si>
  <si>
    <t>Trubková vedení Ohebné elektroinstalační trubky KOPOFLEX 90 rudá</t>
  </si>
  <si>
    <t>-1645670750</t>
  </si>
  <si>
    <t>7491151041</t>
  </si>
  <si>
    <t>Montáž trubek ohebných elektroinstalačních ochranných z tvrdého PE uložených pevně, průměru do 100 mm</t>
  </si>
  <si>
    <t>570831013</t>
  </si>
  <si>
    <t>Montáž trubek ohebných elektroinstalačních ochranných z tvrdého PE uložených pevně, průměru do 100 mm - včetně naznačení trasy, rozměření, řezání trubek, kladení, osazení, zajištění a upevnění</t>
  </si>
  <si>
    <t>7492400200</t>
  </si>
  <si>
    <t>Kabely, vodiče - vn Kabely do 6kV včetně - izolace pryžová 6-CHBU 1x120 - 1x150 mm2, kabel silový ( bez kabelových příchytek )</t>
  </si>
  <si>
    <t>-173570872</t>
  </si>
  <si>
    <t>7492451012</t>
  </si>
  <si>
    <t>Montáž kabelů vn jednožílových do 240 mm2</t>
  </si>
  <si>
    <t>6218092</t>
  </si>
  <si>
    <t>Montáž kabelů vn jednožílových do 240 mm2 - uložení kabelu - do země, chráničky, na rošty, na TV apod.</t>
  </si>
  <si>
    <t>7497701230</t>
  </si>
  <si>
    <t xml:space="preserve">Kabely trakčního vedení, Různé TV  Kabelové oko pro připojení - do 120 mm2 Cu</t>
  </si>
  <si>
    <t>-1910554025</t>
  </si>
  <si>
    <t>Poznámka k položce:_x000d_
Předmětem dodávky je kabelové oko pro kabel 150 mm2</t>
  </si>
  <si>
    <t>7492453012</t>
  </si>
  <si>
    <t>Montáž koncovek kabelů vn jednožílových do 240 mm2</t>
  </si>
  <si>
    <t>608437537</t>
  </si>
  <si>
    <t>Montáž koncovek kabelů vn jednožílových do 240 mm2 - včetně odizolování pláště a izolace žil kabelu, ukončení žil a stínění - oko</t>
  </si>
  <si>
    <t>7492400460</t>
  </si>
  <si>
    <t>Kabely, vodiče - vn Kabely nad 22kV Označovací štítek na kabel (100 ks)</t>
  </si>
  <si>
    <t>sada</t>
  </si>
  <si>
    <t>-185834316</t>
  </si>
  <si>
    <t>7492756020</t>
  </si>
  <si>
    <t>Pomocné práce pro montáž kabelů montáž označovacího štítku na kabel</t>
  </si>
  <si>
    <t>318904512</t>
  </si>
  <si>
    <t>7499751010</t>
  </si>
  <si>
    <t>Dokončovací práce na elektrickém zařízení</t>
  </si>
  <si>
    <t>-131239824</t>
  </si>
  <si>
    <t>Dokončovací práce na elektrickém zařízení - uvádění zařízení do provozu, drobné montážní práce v rozvaděčích, koordinaci se zhotoviteli souvisejících zařízení apod.</t>
  </si>
  <si>
    <t>Poznámka k položce:_x000d_
Odpojení původních zpětných kabelu v kabelové skříni</t>
  </si>
  <si>
    <t>OST01.3</t>
  </si>
  <si>
    <t>Ostatní náklady</t>
  </si>
  <si>
    <t>7499556010</t>
  </si>
  <si>
    <t>Zkoušky vodičů a kabelů vn zvýšeným napětím do 35 kV</t>
  </si>
  <si>
    <t>783526360</t>
  </si>
  <si>
    <t>Zkoušky vodičů a kabelů vn zvýšeným napětím do 35 kV - měření kabelu,vodiče včetně vyhotovení protokolu</t>
  </si>
  <si>
    <t>Poznámka k položce:_x000d_
měření kabelu,vodiče včetně vyhotovení protokolu</t>
  </si>
  <si>
    <t>7499751030</t>
  </si>
  <si>
    <t>Dokončovací práce zkušební provoz</t>
  </si>
  <si>
    <t>-403845018</t>
  </si>
  <si>
    <t>Dokončovací práce zkušební provoz - včetně prokázání technických a kvalitativních parametrů zařízení</t>
  </si>
  <si>
    <t>Poznámka k položce:_x000d_
Kontrola plné funkčnosti zařízení</t>
  </si>
  <si>
    <t>7499250510</t>
  </si>
  <si>
    <t>Vyhotovení výchozí revizní zprávy pro opravné práce pro objem investičních nákladů do 100 000 Kč</t>
  </si>
  <si>
    <t>-332123119</t>
  </si>
  <si>
    <t>Vyhotovení výchozí revizní zprávy pro opravné práce pro objem investičních nákladů do 100 000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</si>
  <si>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7499251011</t>
  </si>
  <si>
    <t>Provedení technické prohlídky a zkoušky na silnoproudém zařízení, zařízení TV, zařízení NS, transformoven, EPZ pro opravné práce pro objem investičních nákladů do 100 000 Kč</t>
  </si>
  <si>
    <t>41949864</t>
  </si>
  <si>
    <t>Provedení technické prohlídky a zkoušky na silnoproudém zařízení, zařízení TV, zařízení NS, transformoven, EPZ pro opravné práce pro objem investičních nákladů do 100 000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</si>
  <si>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7499451010</t>
  </si>
  <si>
    <t>Vydání průkazu způsobilosti pro funkční celek, provizorní stav</t>
  </si>
  <si>
    <t>2012117489</t>
  </si>
  <si>
    <t>Vydání průkazu způsobilosti pro funkční celek, provizorní stav - vyhotovení dokladu o silnoproudých zařízeních a vydání průkazu způsobilosti</t>
  </si>
  <si>
    <t>Poznámka k položce:_x000d_
Doplnění průkazu způsobilosti</t>
  </si>
  <si>
    <t>OST02</t>
  </si>
  <si>
    <t>TNS Trnávka</t>
  </si>
  <si>
    <t>OST02.1</t>
  </si>
  <si>
    <t>1486212029</t>
  </si>
  <si>
    <t>652279485</t>
  </si>
  <si>
    <t>2145901147</t>
  </si>
  <si>
    <t>2063197618</t>
  </si>
  <si>
    <t>OST02.2</t>
  </si>
  <si>
    <t>1869370867</t>
  </si>
  <si>
    <t>-12395951</t>
  </si>
  <si>
    <t>-638892299</t>
  </si>
  <si>
    <t>1496379659</t>
  </si>
  <si>
    <t>1102790305</t>
  </si>
  <si>
    <t>156918101</t>
  </si>
  <si>
    <t>-906544220</t>
  </si>
  <si>
    <t>-310727848</t>
  </si>
  <si>
    <t>349272022</t>
  </si>
  <si>
    <t>OST02.3</t>
  </si>
  <si>
    <t>1322076818</t>
  </si>
  <si>
    <t>1306569492</t>
  </si>
  <si>
    <t>-505877621</t>
  </si>
  <si>
    <t>851576479</t>
  </si>
  <si>
    <t>-151191268</t>
  </si>
  <si>
    <t>OST03</t>
  </si>
  <si>
    <t>Společné</t>
  </si>
  <si>
    <t>7594190200</t>
  </si>
  <si>
    <t>Ostatní Pouzdro do otvoru ve stojině kolejnice</t>
  </si>
  <si>
    <t>-497591062</t>
  </si>
  <si>
    <t xml:space="preserve">Poznámka k položce:_x000d_
Poznámka k položce: Ostatní Pouzdro do otvoru ve stojině kolejnice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</si>
  <si>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-412384624</t>
  </si>
  <si>
    <t xml:space="preserve">Poznámka k položce:_x000d_
Poznámka k položce: Zřízení otvoru pro ukolejnění / propojení typu Cembre - navrtání otvoru do kolejnice, nalisování pouzdra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</si>
  <si>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7594140400</t>
  </si>
  <si>
    <t>Lanové propojení s ukončením oky LOIo 1xFe20/290 norma 257579001 (HM0404223991334)</t>
  </si>
  <si>
    <t>-722807724</t>
  </si>
  <si>
    <t xml:space="preserve">Poznámka k položce:_x000d_
Poznámka k položce: Lanové propojení s ukončením oky LOIo 1xFe20/290 norma 257579001 (HM0404223991334)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</si>
  <si>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</si>
  <si>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t>
  </si>
  <si>
    <t>1673367302</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</si>
  <si>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</si>
  <si>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</si>
  <si>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41</t>
  </si>
  <si>
    <t>7594140430</t>
  </si>
  <si>
    <t>Lanové propojení s ukončením oky LOIo 1xFe20/550 norma 257579004 (HM0404223991337)</t>
  </si>
  <si>
    <t>-795719566</t>
  </si>
  <si>
    <t xml:space="preserve">Poznámka k položce:_x000d_
Poznámka k položce: Lanové propojení s ukončením oky LOIo 1xFe20/550 norma 257579004 (HM0404223991337)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</si>
  <si>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</si>
  <si>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</si>
  <si>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t>
  </si>
  <si>
    <t>1503594619</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</si>
  <si>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</si>
  <si>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</si>
  <si>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43</t>
  </si>
  <si>
    <t>7594140470</t>
  </si>
  <si>
    <t>Lanové propojení s ukončením oky LOIo 1xFe20/1200 norma 257579115 (HM0404223991334AV.01200)</t>
  </si>
  <si>
    <t>-718896805</t>
  </si>
  <si>
    <t>Poznámka k položce:_x000d_
Poznámka k položce: Lanové propojení s ukončením oky LOIo 1xFe20/1200 norma 257579115 (HM0404223991334AV.01200) "Úsek: Pardubice: km 306,725 - Přelouč: km 316,757 = délka (10,032) - TNS Opočínek" 8 "Úsek: Řečany: 327,325 - Záboří km 335,535 = délka (8,21) - TNS Trnávka" 8</t>
  </si>
  <si>
    <t>44</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</si>
  <si>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</si>
  <si>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t>
  </si>
  <si>
    <t>-1123629372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</si>
  <si>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</si>
  <si>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 Poznámka k položce: Připojení kolejnice do rozváděče zpětných kabelů z TNS  Předmětem dodávky je systém Cembre.  Je možné použít i jiných kvalitativně a technicky obdobných zařízení či řešení. "Úsek: Pardubice: km 306,725 - Přelouč: km 316,757 = délka (10,032) - TNS Opočínek" 8 "Úsek: Řečany: 327,325 - Záboří km 335,535 = délka (8,21) - TNS Trnávka" 8</t>
  </si>
  <si>
    <t>R02 - Stavební část</t>
  </si>
  <si>
    <t>Koncová jáma pro protlak výkop včetně zásypu ručně v hornině tř. těžitelnosti I skupiny 2</t>
  </si>
  <si>
    <t>-621731628</t>
  </si>
  <si>
    <t>Startovací jáma pro protlak výkop včetně zásypu ručně v hornině tř. těžitelnosti I skupiny 2</t>
  </si>
  <si>
    <t>-1653665388</t>
  </si>
  <si>
    <t>141720007</t>
  </si>
  <si>
    <t>Neřízený zemní protlak strojně průměru přes 125 do 160 mm v hornině třídy těžitelnosti I skupiny 1 a 2</t>
  </si>
  <si>
    <t>627002005</t>
  </si>
  <si>
    <t>Neřízený zemní protlak v hornině třídy těžitelnosti I, skupiny 1 a 2 průměru protlaku přes 125 do 160 mm</t>
  </si>
  <si>
    <t>Poznámka k položce:_x000d_
Protlak pod kolejištěm včetně zatažení trubky do protlaku_x000d_
Materiál v R01</t>
  </si>
  <si>
    <t>132112332</t>
  </si>
  <si>
    <t>Hloubení nezapažených rýh šířky do 2000 mm v nesoudržných horninách třídy těžitelnosti I skupiny 1 a 2 ručně</t>
  </si>
  <si>
    <t>m3</t>
  </si>
  <si>
    <t>-218201525</t>
  </si>
  <si>
    <t>Hloubení nezapažených rýh šířky přes 800 do 2 000 mm ručně s urovnáním dna do předepsaného profilu a spádu v hornině třídy těžitelnosti I skupiny 1 a 2 nesoudržných</t>
  </si>
  <si>
    <t>Poznámka k položce:_x000d_
Dokopy mezi protlakem a kabelovou skříní zpětných kabelů</t>
  </si>
  <si>
    <t>174111101</t>
  </si>
  <si>
    <t>Zásyp jam, šachet rýh nebo kolem objektů sypaninou se zhutněním ručně</t>
  </si>
  <si>
    <t>-820178985</t>
  </si>
  <si>
    <t>Zásyp sypaninou z jakékoliv horniny ručně s uložením výkopku ve vrstvách se zhutněním jam, šachet, rýh nebo kolem objektů v těchto vykopávkách</t>
  </si>
  <si>
    <t>Poznámka k položce:_x000d_
Zásyp dokopů</t>
  </si>
  <si>
    <t>181911102</t>
  </si>
  <si>
    <t>Úprava pláně v hornině třídy těžitelnosti I skupiny 1 až 2 se zhutněním ručně</t>
  </si>
  <si>
    <t>m2</t>
  </si>
  <si>
    <t>1306563757</t>
  </si>
  <si>
    <t>Úprava pláně vyrovnáním výškových rozdílů ručně v hornině třídy těžitelnosti I skupiny 1 a 2 se zhutněním</t>
  </si>
  <si>
    <t>-1475124611</t>
  </si>
  <si>
    <t>-1128700966</t>
  </si>
  <si>
    <t>-417142361</t>
  </si>
  <si>
    <t>1734989904</t>
  </si>
  <si>
    <t>-581581696</t>
  </si>
  <si>
    <t>683379741</t>
  </si>
  <si>
    <t>SO 01 - Práce na žel. svršku v TÚ Pardubice – Přelouč</t>
  </si>
  <si>
    <t>5907050110</t>
  </si>
  <si>
    <t>Dělení kolejnic kyslíkem, soustavy UIC60 nebo R65 Poznámka: 1. V cenách jsou započteny náklady na manipulaci, podložení, označení a provedení řezu kolejnice.</t>
  </si>
  <si>
    <t xml:space="preserve">Poznámka k položce:_x000d_
Poznámka k položce: LISy + kolejnice v kol.č. 1 a 2 :  52+56+16=124,00 ks Rošt : 5 *4=20,00 ks  celkem :124+20=144ks</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</si>
  <si>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</si>
  <si>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t>
  </si>
  <si>
    <t>km</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</si>
  <si>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</si>
  <si>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 xml:space="preserve">Poznámka k položce:_x000d_
Poznámka k položce: kol.č. 1 :  308,485-308,510+P4906 - 25+25=50 m kol.č. 2 :  314,880 -314,905 + P4905; P4906 - 25+25+25=75m celkem : 5*0,025=0,125 km</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</si>
  <si>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</si>
  <si>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</si>
  <si>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</si>
  <si>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Poznámka k položce: kol. č. 1: pod rušenými LISy v km 306,750; 309,400; 311,110; 311,306; 313,789; 314,226; 316,421)  + ŠL v km  42 m3 (308,485-308,510) - 7*(4*3,4*0,5)+25*3,4*0,5 kol č. 2 : pod rušenými LISy v km  306,750; 309,403; 310,600; 312,140; 312,700) + ŠL  v km (P4905; 314,880-314,905) - 5*(4*3,4*0,5)+2*(25*3,4*0,5) celkem: 90,100+119,000=209,100 m3</t>
  </si>
  <si>
    <t>5905080110</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</si>
  <si>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</si>
  <si>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naložení na dopravní prostředek, úpravu KL do profilu a případné snížení KL pod patou kolejnice.U čištění KL v celém profilu jsou v ceně započteny náklady na případné uvolnění, posun a dotažení pražce. 2. V cenách nejsou obsaženy náklady na podbití pražce, dodávku a doplnění kameniva.</t>
  </si>
  <si>
    <t>Poznámka k položce:_x000d_
Poznámka k položce: kol. č. 1: 2x 5 oken (LIS rušené 310,600; 312,143) + 10 oken (LIS rušené 315,260) + 4x 10 oken (312,512; 314,712; 314,771; 314,882) - 10+10+40=60*3,4*0,3 kol. č. 2: 2x 5 oken (LIS rušené 308,310; 311,650; 313,690; 313,800) + 10 oken (LIS rušené 307,200; 310,125; 316,421) + 4x 10 oken (308,106; 313,724) + 25 oken (312,195-312,210; 315,138; 315,279) + 34 oken (312,340-312,360) - 10+10+40+25+34=119*3,4*0,3 Celkem: 179*3,4*0,3=182,580 m2</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</si>
  <si>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</si>
  <si>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
  </si>
  <si>
    <t>t</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</si>
  <si>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</si>
  <si>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pro uložení na mezideponii na pozemku OŘ celkem : ((209,100+(182,580*0,5))*1,808=543,105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</si>
  <si>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</si>
  <si>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</si>
  <si>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</si>
  <si>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Poznámka k položce:_x000d_
Poznámka k položce: odvoz suti pro uložení na mezideponii na pozemku OŘ celkem : 543,105 t</t>
  </si>
  <si>
    <t>Poznámka k položce:_x000d_
Poznámka k položce: odvoz suti na skládku 30% výzisku celkem : 543,105*0,3=162,932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</si>
  <si>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</si>
  <si>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</si>
  <si>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</si>
  <si>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na skládku 30% výzisku -- cca 20 km celkem : 162,932*1= t</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</si>
  <si>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</si>
  <si>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</si>
  <si>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</si>
  <si>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poplatek za uložení suti na skládku 30% výzisku celkem : =162,932 t</t>
  </si>
  <si>
    <t>5906130325</t>
  </si>
  <si>
    <t xml:space="preserve">Montáž kolejového roštu v ose koleje pražce betonové vystrojené, tvar UIC60, 60E2 Poznámka: 1. V cenách jsou započteny náklady na manipulaci a montáž KR, u pražců dřevěných nevystrojených i na vrtání pražců. 2. V cenách nejsou obsaženy náklady na dodávku </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</si>
  <si>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</si>
  <si>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</si>
  <si>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</si>
  <si>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</si>
  <si>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kol.č. 1 :  km 306,700-317,046 = 10 ,346 kol.č. 2 :  km 306,700-317,046 = 10 ,346 celkem :  10,346 + 10,346=20,692</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</si>
  <si>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</si>
  <si>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</si>
  <si>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</si>
  <si>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kol.č. 1 :   dle ZD  2,500 km kol.č. 2 :   dle ZD  2,500 km celkem :  2,5+2,5=5,000 km</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</si>
  <si>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</si>
  <si>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</si>
  <si>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</si>
  <si>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celkem :  20,692*1000*3,4*0,025=1 843,820 m3</t>
  </si>
  <si>
    <t>5955101000</t>
  </si>
  <si>
    <t>Kamenivo drcené štěrk frakce 31,5/63 (32/63) třídy BI</t>
  </si>
  <si>
    <t>Poznámka k položce:_x000d_
Poznámka k položce: doplnění KL při výměně KL malou mechanizací :209,100*2,035=425,519 t doplnění okna: 182,580*0,5*2,035=185,775 doplnění KL při úpravě GPK : (20,6928+1)*1000*3,4*0,025*2,035=3 579,199 t celkem : 424,519+3 752,174+185,775= 4 363,467 t</t>
  </si>
  <si>
    <t xml:space="preserve">Poznámka k položce:_x000d_
Poznámka k položce: lom Zárubka - 55 km celkem :  4 363,467 t</t>
  </si>
  <si>
    <t xml:space="preserve">Poznámka k položce:_x000d_
Poznámka k položce: lom Zárubka - 55-10=45/10 - zaokrouhleno na 5  celkem :4363,467*5=21 817,337  t</t>
  </si>
  <si>
    <t>5909050020</t>
  </si>
  <si>
    <t>Stabilizace kolejového lože koleje stávajícího Poznámka: 1. V cenách jsou započteny náklady na stabilizaci v režimu s řízeným (konstantním) poklesem včetně měření a předání tištěných výstupů.</t>
  </si>
  <si>
    <t xml:space="preserve">Poznámka k položce:_x000d_
Poznámka k položce: dle ZD :   stabilizace neřízená - 1 km  dle ZD :  stabilizace řízená 10,346 + 10,346=20,692 km dle ZD :   stabilizace - 1 km po následném podbití  celkem: 1+20,692+1=22,692 km</t>
  </si>
  <si>
    <t>5907015456</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</si>
  <si>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</si>
  <si>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</si>
  <si>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Poznámka k položce:_x000d_
Poznámka k položce: kol. č. 1: dle ZD náhrada za LIS 12*(2*12,5)+2*25=350m kol. č. 2: dle ZD náhrada za LIS 13*(2*12,5)+2*25=375m celkem: 350+375=725m</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</si>
  <si>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</si>
  <si>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</si>
  <si>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</si>
  <si>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kol.č. 1 :  dle ZD 30+12+300=342 ks kol.č. 2 :  dle ZD  30 ks celkem : 30+12+300+30=372 ks</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</si>
  <si>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</si>
  <si>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</si>
  <si>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</si>
  <si>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 xml:space="preserve">Poznámka k položce:_x000d_
Poznámka k položce: celkem v k.č. 1 a 2 :  8 x 5 m = 40 m</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</si>
  <si>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</si>
  <si>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</si>
  <si>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</si>
  <si>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do žel.stanice : (472+210)*0,327=190,314 t přeprava vyzískaných LIS a kolejnic do žel.stanice :(54*0,281)+((246+263)*0,061)=46,223  t přeprava vyzískaných  kolejnic: 250*0,061=15,250 t celkem: 190,314+46,223+15,250=251,787 t</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</si>
  <si>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</si>
  <si>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t>
  </si>
  <si>
    <t>46</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</si>
  <si>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</si>
  <si>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Poznámka k položce:_x000d_
materiál dodaný objednatelem kolejnice + pražce + LISy kolejnice: 350+375+250)*0,061=59,475 LIS:  8*0,281=2,248 t pražce: 342+30+210*0,327=190,314 x 2 nájezdy celkem: 59,475+2,248+190,314+190,314=442,351</t>
  </si>
  <si>
    <t>48</t>
  </si>
  <si>
    <t>Poznámka k položce:_x000d_
materiál dodaný objednatelem kolejnice + pražce (2 nájezdy) + LISy</t>
  </si>
  <si>
    <t>9902900400</t>
  </si>
  <si>
    <t>Složení objemnějšího kusového materiálu, vybouraných hmot Poznámka: 1. Ceny jsou určeny pro skládání materiálu z vlastních zásob objednatele.</t>
  </si>
  <si>
    <t>50</t>
  </si>
  <si>
    <t>Poznámka k položce:_x000d_
 materiál dodaný objednatelem kolejnice + pražce (2 nájezdy) + LISy</t>
  </si>
  <si>
    <t>9902900200.1</t>
  </si>
  <si>
    <t>Naložení objemnějšího kusového materiálu, vybouraných hmot</t>
  </si>
  <si>
    <t>52</t>
  </si>
  <si>
    <t>Poznámka k položce:_x000d_
Poznámka k položce: naložení vyzískaných pražců: (372+210)*0,327=190,314 t</t>
  </si>
  <si>
    <t>54</t>
  </si>
  <si>
    <t>Poznámka k položce:_x000d_
Poznámka k položce: přeprava vyzískaných pražců na skládku - Semtín : (372+210)*0,327=190,314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</si>
  <si>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</si>
  <si>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t>
  </si>
  <si>
    <t>56</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</si>
  <si>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</si>
  <si>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na skládku - Semtín  20km - 20-10=10km</t>
  </si>
  <si>
    <t>9909000500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</si>
  <si>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t>
  </si>
  <si>
    <t>58</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</si>
  <si>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</si>
  <si>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bet. pražců : (372+210)*0,327=190,314 t</t>
  </si>
  <si>
    <t>60</t>
  </si>
  <si>
    <t>Poznámka k položce:_x000d_
Poznámka k položce: doprava výziskaných podložek 584+625+410=1619*0,00018=0,291</t>
  </si>
  <si>
    <t>9902109200.1</t>
  </si>
  <si>
    <t>Doprava materiálu mechanizací o nosnosti přes 3,5 t sypanin (kameniva, písku, suti, dlažebních kostek, atd.) příplatek za každých dalších 10 km</t>
  </si>
  <si>
    <t>62</t>
  </si>
  <si>
    <t>Poznámka k položce:_x000d_
Poznámka k položce: Doprava podložen na skládku Semtín 20km - 20-10=10km</t>
  </si>
  <si>
    <t>85</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</si>
  <si>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</si>
  <si>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t>
  </si>
  <si>
    <t>833119104</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</si>
  <si>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</si>
  <si>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Likvidace pryž. podložek</t>
  </si>
  <si>
    <t>5910020110</t>
  </si>
  <si>
    <t xml:space="preserve">Svařování kolejnic termitem plný předehřev standardní spára svar jednotlivý tv. UIC60 Poznámka: 1. V cenách jsou započteny náklady na vybrání kameniva z mezipražcového prostoru, demontáž upevňovadel, směrové a výškové vyrovnání kolejnic, provedení svaru, </t>
  </si>
  <si>
    <t>svar</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</si>
  <si>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</si>
  <si>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 xml:space="preserve">Poznámka k položce:_x000d_
Výměna KR v kol. č. 1. a 2. -  5*4=20 ks LIS a výměna kolejnic v kol.č. 1 a 2 :  16+52+56=124 ks celkem : 20+124=144 ks</t>
  </si>
  <si>
    <t>5910035010</t>
  </si>
  <si>
    <t xml:space="preserve">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t>
  </si>
  <si>
    <t>66</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</si>
  <si>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</si>
  <si>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 xml:space="preserve">Poznámka k položce:_x000d_
celkem v k.č. 1 a 2 :  odhad  -  72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</si>
  <si>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</si>
  <si>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t>
  </si>
  <si>
    <t>68</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</si>
  <si>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</si>
  <si>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celkem v k.č. 1 a 2 :  odhad - 72* (50 m +50 m)  = 7 200 m</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</si>
  <si>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</si>
  <si>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t>
  </si>
  <si>
    <t>70</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</si>
  <si>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</si>
  <si>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celkem v k.č. 1 a 2 :  odhad -  = 7 200 m</t>
  </si>
  <si>
    <t>5913070030</t>
  </si>
  <si>
    <t>Demontáž betonové přejezdové konstrukce část vnější a vnitřní včetně závěrných zídek Poznámka: 1. V cenách jsou započteny náklady na demontáž konstrukce a naložení na dopravní prostředek.</t>
  </si>
  <si>
    <t>-1520220098</t>
  </si>
  <si>
    <t xml:space="preserve">Poznámka k položce:_x000d_
kol.č. 1:  km 310,118–3,6m; 311,315-7,2m =10,8m  kol.č. 2:  km 310,118–3,6m; 311,315-2*7,2m =18m</t>
  </si>
  <si>
    <t>5913075030</t>
  </si>
  <si>
    <t>Montáž betonové přejezdové konstrukce část vnější a vnitřní včetně závěrných zídek Poznámka: 1. V cenách jsou započteny náklady na montáž konstrukce. 2. V cenách nejsou obsaženy náklady na dodávku materiálu.</t>
  </si>
  <si>
    <t>2073550177</t>
  </si>
  <si>
    <t>5913035230</t>
  </si>
  <si>
    <t>Demontáž celopryžové přejezdové konstrukce silně zatížené v koleji část vnější a vnitřní včetně závěrných zídek Poznámka: 1. V cenách jsou započteny náklady na demontáž konstrukce, naložení na dopravní prostředek.</t>
  </si>
  <si>
    <t>393851308</t>
  </si>
  <si>
    <t xml:space="preserve">Poznámka k položce:_x000d_
Poznámka k položce: celkem :  2*8,4=16,80 m</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</si>
  <si>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</si>
  <si>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</si>
  <si>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-1248374876</t>
  </si>
  <si>
    <t>5914115340</t>
  </si>
  <si>
    <t>Demontáž nástupištních desek Sudop K 230 Poznámka: 1. V cenách jsou započteny náklady na snesení, uložení nebo naložení na dopravní prostředek a uložení na úložišti.</t>
  </si>
  <si>
    <t>-1811852009</t>
  </si>
  <si>
    <t xml:space="preserve">Poznámka k položce:_x000d_
kol.č. 1:  300 m (Opočínek, Valy), kol. č. 2:  300 m (Opočínek, Valy, celkem: 300+300=600m </t>
  </si>
  <si>
    <t>5914125040</t>
  </si>
  <si>
    <t>Montáž nástupištních desek Sudop K 230 Poznámka: 1. V cenách jsou započteny náklady na manipulaci a montáž desek podle vzorového listu. 2. V cenách nejsou obsaženy náklady na dodávku materiálu.</t>
  </si>
  <si>
    <t>-1844811425</t>
  </si>
  <si>
    <t>7596207010</t>
  </si>
  <si>
    <t>Demontáž indikátoru horkoběžnosti</t>
  </si>
  <si>
    <t>-751282763</t>
  </si>
  <si>
    <t>Poznámka k položce:_x000d_
dle ZD: kol. č. 1: ASDEK - 1 ks</t>
  </si>
  <si>
    <t>7596207040</t>
  </si>
  <si>
    <t>Demontáž indikátoru plochých kol</t>
  </si>
  <si>
    <t>1480299108</t>
  </si>
  <si>
    <t>7596207030</t>
  </si>
  <si>
    <t>Demontáž vyhodnocovací části</t>
  </si>
  <si>
    <t>-473453677</t>
  </si>
  <si>
    <t>7596205010</t>
  </si>
  <si>
    <t>Montáž indikátoru horkoběžnosti</t>
  </si>
  <si>
    <t>171373700</t>
  </si>
  <si>
    <t>45</t>
  </si>
  <si>
    <t>7596205040</t>
  </si>
  <si>
    <t>Montáž indikátoru plochých kol</t>
  </si>
  <si>
    <t>-215355967</t>
  </si>
  <si>
    <t>7596205030</t>
  </si>
  <si>
    <t>Montáž vyhodnocovací části</t>
  </si>
  <si>
    <t>606065539</t>
  </si>
  <si>
    <t>47</t>
  </si>
  <si>
    <t>7497371630</t>
  </si>
  <si>
    <t>Demontáže zařízení trakčního vedení svodu propojení nebo ukolejnění na elektrizovaných tratích nebo v kolejových obvodech - demontáž stávajícího zařízení se všemi pomocnými doplňujícími úpravami</t>
  </si>
  <si>
    <t>72</t>
  </si>
  <si>
    <t xml:space="preserve">Poznámka k položce:_x000d_
Poznámka k položce: celkem v k.č. 1 a 2 :  +(10000/50)*2=400</t>
  </si>
  <si>
    <t>7497351560</t>
  </si>
  <si>
    <t>Montáž přímého ukolejnění na elektrizovaných tratích nebo v kolejových obvodech</t>
  </si>
  <si>
    <t>74</t>
  </si>
  <si>
    <t xml:space="preserve">Poznámka k položce:_x000d_
Poznámka k položce: celkem v k.č. 1 a 2 :  +(10000/50)*2= 400</t>
  </si>
  <si>
    <t>49</t>
  </si>
  <si>
    <t>7592007120</t>
  </si>
  <si>
    <t>Demontáž informačního bodu MIB 6</t>
  </si>
  <si>
    <t>76</t>
  </si>
  <si>
    <t xml:space="preserve">Poznámka k položce:_x000d_
Poznámka k položce: celkem v k.č. 1 a 2 :  15,00 ks</t>
  </si>
  <si>
    <t>7592007160</t>
  </si>
  <si>
    <t>Demontáž balízy úplná včetně upevňovací sady</t>
  </si>
  <si>
    <t>78</t>
  </si>
  <si>
    <t xml:space="preserve">Poznámka k položce:_x000d_
Poznámka k položce: celkem v k.č. 1 a 2 :  32,00 ks</t>
  </si>
  <si>
    <t>51</t>
  </si>
  <si>
    <t>7592005162</t>
  </si>
  <si>
    <t>Montáž balízy do kolejiště pomocí mezikolejnicového upevňovadla (Clamp, Vortok apod) - V ceně jsou započítány náklady na odkopání štěrku, montáž mezikolejnicového upevňovadla, úpravu štěrkového lože a montáž balízy.</t>
  </si>
  <si>
    <t>80</t>
  </si>
  <si>
    <t>5912075020</t>
  </si>
  <si>
    <t>Demontáž magnetických bodů pro měřicí vůz (MV) Poznámka: 1. V cenách jsou započteny náklady demontáž magnetických bodů včetně manipulace s kameniva.</t>
  </si>
  <si>
    <t>82</t>
  </si>
  <si>
    <t xml:space="preserve">Poznámka k položce:_x000d_
Poznámka k položce: celkem v k.č. 1 a 2 :  8,00 ks</t>
  </si>
  <si>
    <t>53</t>
  </si>
  <si>
    <t>5912080020</t>
  </si>
  <si>
    <t>Montáž magnetických bodů pro měřicí vůz (MV) Poznámka: 1. V cenách jsou započteny náklady montáž magnetických bodů včetně manipulace s kamenivem. 2. V cenách nejsou obsaženy náklady na dodávku materiálu.</t>
  </si>
  <si>
    <t>84</t>
  </si>
  <si>
    <t>86</t>
  </si>
  <si>
    <t xml:space="preserve">Poznámka k položce:_x000d_
Poznámka k položce: celkem v k.č. 1 a 2 :  30,00 ks</t>
  </si>
  <si>
    <t>55</t>
  </si>
  <si>
    <t>7594105072</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</si>
  <si>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t>
  </si>
  <si>
    <t>88</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</si>
  <si>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pražcům nebo montážním trámkům</t>
  </si>
  <si>
    <t xml:space="preserve">Poznámka k položce:_x000d_
celkem v k.č. 1 a 2 :  30,00 ks</t>
  </si>
  <si>
    <t>R2</t>
  </si>
  <si>
    <t>Sejmutí drnu</t>
  </si>
  <si>
    <t>90</t>
  </si>
  <si>
    <t>Poznámka k položce:_x000d_
Oprava nivelety přejezdu P4905_x000d_
 dle ZD 150m2</t>
  </si>
  <si>
    <t>57</t>
  </si>
  <si>
    <t>R3</t>
  </si>
  <si>
    <t>Odstranění krytu zpevněných ploch s asfaltovým pojivem</t>
  </si>
  <si>
    <t>92</t>
  </si>
  <si>
    <t xml:space="preserve">Poznámka k položce:_x000d_
Oprava nivelety přejezdu P4905_x000d_
celkem :  60,0*0,08+64*0,08 = 9.920 m3</t>
  </si>
  <si>
    <t>R4</t>
  </si>
  <si>
    <t>Odstranění podkladů zpevněných ploch z kameniva nestmeleného</t>
  </si>
  <si>
    <t>94</t>
  </si>
  <si>
    <t xml:space="preserve">Poznámka k položce:_x000d_
Oprava nivelety přejezdu P4905_x000d_
celkem :  60*0,15 + 75*0,15 = 20,250</t>
  </si>
  <si>
    <t>59</t>
  </si>
  <si>
    <t>R5</t>
  </si>
  <si>
    <t>Odkop pro spod stavbu silnic a železnic tř. I</t>
  </si>
  <si>
    <t>96</t>
  </si>
  <si>
    <t xml:space="preserve">Poznámka k položce:_x000d_
Oprava nivelety přejezdu P4905_x000d_
celkem :   112,343*1,05 = 117.960 m3</t>
  </si>
  <si>
    <t>R6</t>
  </si>
  <si>
    <t>Zemní krajnice a dosypávky se zhutněním</t>
  </si>
  <si>
    <t>98</t>
  </si>
  <si>
    <t xml:space="preserve">Poznámka k položce:_x000d_
Oprava nivelety přejezdu P4905_x000d_
celkem :  0,1*36,9 = 3.690 m3</t>
  </si>
  <si>
    <t>61</t>
  </si>
  <si>
    <t>R7</t>
  </si>
  <si>
    <t>Úprava pláně se zhutněním v hornině tř. I</t>
  </si>
  <si>
    <t>100</t>
  </si>
  <si>
    <t xml:space="preserve">Poznámka k položce:_x000d_
Oprava nivelety přejezdu P4905_x000d_
celkem :  3,85*36,9 = 142.065 m2</t>
  </si>
  <si>
    <t>R8</t>
  </si>
  <si>
    <t>Úprava povrchů srovnáním území v tl. do 0,5 m</t>
  </si>
  <si>
    <t>102</t>
  </si>
  <si>
    <t>Poznámka k položce:_x000d_
Oprava nivelety přejezdu P4905_x000d_
dle ZD 200 m2</t>
  </si>
  <si>
    <t>63</t>
  </si>
  <si>
    <t>R9</t>
  </si>
  <si>
    <t>Založení trávníku hydroosevem na ornici</t>
  </si>
  <si>
    <t>104</t>
  </si>
  <si>
    <t>Poznámka k položce:_x000d_
Oprava nivelety přejezdu P4905_x000d_
dle ZD 130 m2</t>
  </si>
  <si>
    <t>R10</t>
  </si>
  <si>
    <t>Rozprostření ornice ve svahu</t>
  </si>
  <si>
    <t>-1440949607</t>
  </si>
  <si>
    <t>Poznámka k položce:_x000d_
Oprava nivelety přejezdu P4905_x000d_
celkem: 130*0,2 = 26 m3</t>
  </si>
  <si>
    <t>65</t>
  </si>
  <si>
    <t>R11</t>
  </si>
  <si>
    <t>Trativody kompl. Z trub z plast. Hm. DN do 150mm, rýha tř. I</t>
  </si>
  <si>
    <t>108</t>
  </si>
  <si>
    <t>Poznámka k položce:_x000d_
Oprava nivelety přejezdu P4905_x000d_
dle ZD 19m</t>
  </si>
  <si>
    <t>R12</t>
  </si>
  <si>
    <t>Opláštění (zpevění) z geotextílie a geomřížovin</t>
  </si>
  <si>
    <t>110</t>
  </si>
  <si>
    <t>Poznámka k položce:_x000d_
Oprava nivelety přejezdu P4905</t>
  </si>
  <si>
    <t>67</t>
  </si>
  <si>
    <t>R13</t>
  </si>
  <si>
    <t>Opláštění (zpevění) z geotextílie</t>
  </si>
  <si>
    <t>112</t>
  </si>
  <si>
    <t xml:space="preserve">Poznámka k položce:_x000d_
Oprava nivelety přejezdu P4905_x000d_
celkem :   (0,45+0,6+0,5+0,5)*19*1,1 = 42.845 m2</t>
  </si>
  <si>
    <t>R14</t>
  </si>
  <si>
    <t>Vozovkové vrstvy ze štěrkodrti</t>
  </si>
  <si>
    <t>114</t>
  </si>
  <si>
    <t xml:space="preserve">Poznámka k položce:_x000d_
Oprava nivelety přejezdu P4905_x000d_
celkem :  1,2*1,1*36,9 = 48.708 m3</t>
  </si>
  <si>
    <t>69</t>
  </si>
  <si>
    <t>R15</t>
  </si>
  <si>
    <t>Vozovkové vrstvy z recyklovaného materiálu</t>
  </si>
  <si>
    <t>-1080527850</t>
  </si>
  <si>
    <t>Poznámka k položce:_x000d_
Oprava nivelety přejezdu P4905_x000d_
celkem : 36,9*1,1*0,45 = 18.266 m3</t>
  </si>
  <si>
    <t>R16</t>
  </si>
  <si>
    <t>Zpevnění krajnic z recyklovaného materiálu</t>
  </si>
  <si>
    <t>-1473746307</t>
  </si>
  <si>
    <t>Poznámka k položce:_x000d_
Oprava nivelety přejezdu P4905_x000d_
(0,1 x 14,35+0,1*12)*2 (0,1*14,35+0,1*12)*2 = 5,270 m: 46*0,15=6,900 m3 celkem : (5,270+6,900)*1,05=12,779 m3</t>
  </si>
  <si>
    <t>71</t>
  </si>
  <si>
    <t>R17</t>
  </si>
  <si>
    <t>Dvouvrstvý asfaltový nátěr do 2,5 kg/m2</t>
  </si>
  <si>
    <t>369327702</t>
  </si>
  <si>
    <t>Poznámka k položce:_x000d_
Oprava nivelety přejezdu P4905_x000d_
dle ZD 155 m2</t>
  </si>
  <si>
    <t>R18</t>
  </si>
  <si>
    <t>Výplň spár modifikovaným asfaltem</t>
  </si>
  <si>
    <t>122</t>
  </si>
  <si>
    <t>Poznámka k položce:_x000d_
Oprava nivelety přejezdu P4905_x000d_
dle ZD 6,3 m</t>
  </si>
  <si>
    <t>73</t>
  </si>
  <si>
    <t>R19</t>
  </si>
  <si>
    <t>Izolace běžných konstrukcí proti zemní vlhkosti asfaltovými nátěry</t>
  </si>
  <si>
    <t>124</t>
  </si>
  <si>
    <t xml:space="preserve">Poznámka k položce:_x000d_
Oprava nivelety přejezdu P4905_x000d_
celkem :   4,5*0,5*4 = 9.000 m2</t>
  </si>
  <si>
    <t>R20</t>
  </si>
  <si>
    <t>Potrubí z trub plastových odpadních DN do 150 mm</t>
  </si>
  <si>
    <t>126</t>
  </si>
  <si>
    <t>Potrubí z trumb plastových odpadních DN do 150 mm</t>
  </si>
  <si>
    <t xml:space="preserve">Poznámka k položce:_x000d_
Oprava nivelety přejezdu P4905_x000d_
celkem :  2+2= 4 m</t>
  </si>
  <si>
    <t>75</t>
  </si>
  <si>
    <t>R21</t>
  </si>
  <si>
    <t>Drenážní výusť z prost. betonu</t>
  </si>
  <si>
    <t>Drenážní výusť z prost. Betonu</t>
  </si>
  <si>
    <t>Poznámka k položce:_x000d_
Oprava nivelety přejezdu P4905_x000d_
dle ZD 1 kus</t>
  </si>
  <si>
    <t>R22</t>
  </si>
  <si>
    <t>Řezání asfaltového krytu vozovek tl. do 100 mm</t>
  </si>
  <si>
    <t>130</t>
  </si>
  <si>
    <t>Řezání asfaltového krytu vozovek tl. Do 100 mm</t>
  </si>
  <si>
    <t>77</t>
  </si>
  <si>
    <t>R23</t>
  </si>
  <si>
    <t>Příčný odvodňovací žlab</t>
  </si>
  <si>
    <t>132</t>
  </si>
  <si>
    <t>Prahová vpusť</t>
  </si>
  <si>
    <t xml:space="preserve">Poznámka k položce:_x000d_
Oprava nivelety přejezdu P4905_x000d_
jižní část + severní část; 5 + 5 = 10 m_x000d_
- tvar U; min. šiřka x výška, 0,7 x 0,6 m_x000d_
- včetně mříže D400_x000d_
- včetně koncové části_x000d_
- zajištění odtoku z příčného žlabui_x000d_
- kompletní provedení včetně všech souvisejících prací_x000d_
</t>
  </si>
  <si>
    <t>R24</t>
  </si>
  <si>
    <t>Příkopové žlaby z beton. tvárnic šířky do 900 mm do betonu tl. 100 mm</t>
  </si>
  <si>
    <t>134</t>
  </si>
  <si>
    <t>79</t>
  </si>
  <si>
    <t>R25</t>
  </si>
  <si>
    <t>Drobné doplňkové konstr. beton. monolit</t>
  </si>
  <si>
    <t>136</t>
  </si>
  <si>
    <t>R26</t>
  </si>
  <si>
    <t>Vybourání částí konstrukcí z beton. dílců</t>
  </si>
  <si>
    <t>138</t>
  </si>
  <si>
    <t>81</t>
  </si>
  <si>
    <t>R27</t>
  </si>
  <si>
    <t>Vybourání částí konstrukcí z betonu</t>
  </si>
  <si>
    <t>140</t>
  </si>
  <si>
    <t>R28</t>
  </si>
  <si>
    <t>Vybourání drobných předmětů betonových</t>
  </si>
  <si>
    <t>142</t>
  </si>
  <si>
    <t>83</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</si>
  <si>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</si>
  <si>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t>
  </si>
  <si>
    <t>144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</si>
  <si>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</si>
  <si>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8 x dvoucestný bagr</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</si>
  <si>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</si>
  <si>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t>
  </si>
  <si>
    <t>146</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</si>
  <si>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</si>
  <si>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2x ASP, 2 x SSP, 2x dynamický stabilizátor pro následné podbití 1xASP, SSP, dynamický stabilizátor</t>
  </si>
  <si>
    <t>SO 02 - Práce na žel. svršku v žst. Přelouč</t>
  </si>
  <si>
    <t>5915010020</t>
  </si>
  <si>
    <t>Těžení zeminy nebo horniny železničního spodku třídy těžitelnosti I skupiny 2 Poznámka: 1. V cenách jsou započteny náklady na těžení a uložení výzisku na terén nebo naložení na dopravní prostředek a uložení na úložišti.</t>
  </si>
  <si>
    <t xml:space="preserve">Poznámka k položce:_x000d_
Poznámka k položce: Poznámka k položce: dle ZD :  zřízení přístupových cest - snesení ornice celkem :  400*3,5*0,25=300 m3</t>
  </si>
  <si>
    <t xml:space="preserve">Poznámka k položce:_x000d_
Poznámka k položce: Poznámka k položce: převoz výzisku celkem :  300*1,5=450 t</t>
  </si>
  <si>
    <t>5915020010</t>
  </si>
  <si>
    <t>Povrchová úprava plochy železničního spodku Poznámka: 1. V cenách jsou započteny náklady na urovnání a úpravu ploch nebo skládek výzisku kameniva a zeminy s jejich případnou rekultivací.</t>
  </si>
  <si>
    <t xml:space="preserve">Poznámka k položce:_x000d_
Poznámka k položce: Poznámka k položce: dle ZD :  rozprostření výzisku a ornice  celkem :  2400*3=2400 m2</t>
  </si>
  <si>
    <t xml:space="preserve">Poznámka k položce:_x000d_
Poznámka k položce: Poznámka k položce: dle ZD :  28+20+14+14+12+4+14+14+12+14+8+18+4+4+18+8+18+32=256,00 ks</t>
  </si>
  <si>
    <t xml:space="preserve">Poznámka k položce:_x000d_
Poznámka k položce: Poznámka k položce: dle ZD :  výměna KL v srdcovkové části výhybek, pod LIS a v přípojích 4,5*4,5*0,55+4*4*0,55+1,5*4,5*0,55+4,5*4,5*0,55+4*4*0,55+1,5*4,5*0,55+9,1*4,5*0,5+1,5*4,5*0,55+9,1*4,5*0,5+1,5*4,5*0,55+9,1*4,5*0,5+1,5*4,5*0,55+4,5*4,5*0,55+4*4*0,55+1,5*4,5*0,55+4,5*4,5*0,55+1,5*4,5*0,55+9,1*4,5*0,5+9,1*4,5*0,5+9,1*4,5*0,5+2*4*4*0,55+9,1*4,5*0,5+4,5*4,5*0,55+1,5*4,5*0,55+4,5*4,5*0,55+1,5*4,5*0,55+9,1*4,5*0,5+1,5*4,5*0,55+4*4*0,55+9,1*4,5*0,5+1,5*4,5*0,55+4,5*4,5*0,55+4*4*0,55+1,5*4,5*0,35+8*4*4*0,55=437,438 m3</t>
  </si>
  <si>
    <t xml:space="preserve">Poznámka k položce:_x000d_
Poznámka k položce: Poznámka k položce: odvoz suti pro uložení na mezideponii na pozemku OŘ celkem :  437,438*1,808=790,887 t</t>
  </si>
  <si>
    <t xml:space="preserve">Poznámka k položce:_x000d_
Poznámka k položce: Poznámka k položce: naložení suti na mezideponii pro odvoz na skládku 50% celkem :  (437,438*1,808)/2=395,444</t>
  </si>
  <si>
    <t xml:space="preserve">Poznámka k položce:_x000d_
Poznámka k položce: Poznámka k položce: odvoz suti na skládku 50% celkem :  (437,438*1,808)/2=395,444</t>
  </si>
  <si>
    <t xml:space="preserve">Poznámka k položce:_x000d_
Poznámka k položce: Poznámka k položce: odvoz suti na skládku - cca 20 km -  (20-10)/10=1 celkem :  (437,438*1,808)/2=395,444</t>
  </si>
  <si>
    <t xml:space="preserve">Poznámka k položce:_x000d_
Poznámka k položce: Poznámka k položce: poplatek za uložení suti na skládku 50% celkem :  (437,438*1,808)/2=395,444</t>
  </si>
  <si>
    <t xml:space="preserve">Poznámka k položce:_x000d_
Poznámka k položce: Poznámka k položce: dle ZD :  2*2*,071=4,142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</si>
  <si>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</si>
  <si>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</si>
  <si>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</si>
  <si>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Poznámka k položce: dle ZD :  1331,00 m</t>
  </si>
  <si>
    <t>5909040020</t>
  </si>
  <si>
    <t xml:space="preserve">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</si>
  <si>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</si>
  <si>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Poznámka k položce: dle ZD  :  150,00 m</t>
  </si>
  <si>
    <t xml:space="preserve">Poznámka k položce:_x000d_
Poznámka k položce: Poznámka k položce: dle ZD :  0,100 km</t>
  </si>
  <si>
    <t xml:space="preserve">Poznámka k položce:_x000d_
Poznámka k položce: Poznámka k položce: celkem :  4142*3,4*0,025=352,070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</si>
  <si>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</si>
  <si>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</si>
  <si>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</si>
  <si>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Poznámka k položce: celkem :  1331*4,4*0,025=146,41 m3</t>
  </si>
  <si>
    <t xml:space="preserve">Poznámka k položce:_x000d_
Poznámka k položce: Poznámka k položce: doplnění KL při výměně KL malou mechanizací :  437,438*2,035=890,185 t doplnění KL při úpravě GPK kolejí :  4,142*1000*3,4*0,025*2,035=716,462 t doplnění KL při úpravě GPK výhybek :  1331*4,4*0,025*2,035=297,944 t celkem :  890,185+716,462+297,944=1904,592 t</t>
  </si>
  <si>
    <t xml:space="preserve">Poznámka k položce:_x000d_
Poznámka k položce: Poznámka k položce: celkem :  890,185+716,462+297,944=1904,592 t</t>
  </si>
  <si>
    <t xml:space="preserve">Poznámka k položce:_x000d_
Poznámka k položce: Poznámka k položce: lom Zárubka - 52 km : 52-10=42/10 - zaokrouhleno na 5  celkem :  5*1 904,592=9 522,961 t</t>
  </si>
  <si>
    <t xml:space="preserve">Poznámka k položce:_x000d_
Poznámka k položce: Poznámka k položce: dle ZD :   stabilizace neřízená - 0,1 km dle ZD :  stabilizace řízená 4,142 km dle ZD :   stabilizace - 0,1 km po následném podbití  celkem: 0,100 + 4,142 + 0,100=4,342 km</t>
  </si>
  <si>
    <t>5909050040</t>
  </si>
  <si>
    <t>Stabilizace kolejového lože výhybky stávajícího Poznámka: 1. V cenách jsou započteny náklady na stabilizaci v režimu s řízeným (konstantním) poklesem včetně měření a předání tištěných výstupů.</t>
  </si>
  <si>
    <t xml:space="preserve">Poznámka k položce:_x000d_
Poznámka k položce: Poznámka k položce: dle ZD :   stabilizace neřízená - 150m dle ZD :  stabilizace řízená 1331m dle ZD :   stabilizace - 150 m po následném podbití  celkem: 150+1331+150=1631 km</t>
  </si>
  <si>
    <t xml:space="preserve">Poznámka k položce:_x000d_
Poznámka k položce: Poznámka k položce: dle ZD :  6+6+6+12+6+6+48=90,00 ks</t>
  </si>
  <si>
    <t>5906015140</t>
  </si>
  <si>
    <t xml:space="preserve">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</si>
  <si>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</si>
  <si>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Poznámka k položce: Poznámka k položce: dle ZD : 6+6+8+8+8+6+5+8+5+5+8+6=79,00 ks</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</si>
  <si>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</si>
  <si>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</si>
  <si>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Poznámka k položce:_x000d_
Poznámka k položce: Poznámka k položce: dle ZD : 6*448+8*356+4*312+2*312=7408,00 ks</t>
  </si>
  <si>
    <t xml:space="preserve">Poznámka k položce:_x000d_
přeprava vyzískaných příčných pražců : 90*0,327=29,43 t přeprava vyzískaných výh. pražců :  301*0,16=48,16 t přeprava vyzískaných pryž.podložek :  7408*0,00018=1,333 t celkem :  90*0,327+301*0,16+7408*0,00018=78,923 t</t>
  </si>
  <si>
    <t xml:space="preserve">Poznámka k položce:_x000d_
Poznámka k položce: Poznámka k položce: přeprava vyzískaných příčných pražců : 90*0,327=29,43 t přeprava vyzískaných výh. pražců :  301*0,16=48,16 t přeprava vyzískaných pryž.podložek :  7408*0,00018=1,333 t celkem :  90*0,327+301*0,16+7408*0,00018=78,923 t</t>
  </si>
  <si>
    <t>9902200100.1</t>
  </si>
  <si>
    <t>Doprava materiálu mechanizací o nosnosti přes 3,5 t objemnějšího kusového materiálu (prefabrikátů, stožárů, výhybek, rozvaděčů, vybouraných hmot atd.) do 10 km</t>
  </si>
  <si>
    <t xml:space="preserve">Poznámka k položce:_x000d_
Poznámka k položce: přeprava vyzískaných pražců a podložekna skládku - Semtín  20km - 20-10=10km</t>
  </si>
  <si>
    <t>Poznámka k položce:_x000d_
Poznámka k položce: Likvidace bet. pražců : (90*0,327+301*,16)=77,590 t</t>
  </si>
  <si>
    <t>Poznámka k položce:_x000d_
Poznámka k položce: Likvidace pryž. podložek</t>
  </si>
  <si>
    <t>Poznámka k položce:_x000d_
Poznámka k položce: Poznámka k položce: dle ZD : 4*5+2*4+2*7+2*6+2*5+2*5+2*7+2*5+2*5+2*4+2*4+2*5+2*5+2*4+16*5=232,00 m</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</si>
  <si>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</si>
  <si>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</si>
  <si>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</si>
  <si>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12,5+12,5+10+10+10+10+12,5+10+10+10+10+10+12,5+12,5+24=176,5,00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</si>
  <si>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</si>
  <si>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</si>
  <si>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</si>
  <si>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12,5+24+24+12,5+10+17,5+10+17,5+10+2*17,5+12,5+10+10+10+10+10+17,5+12,5=265,5 m</t>
  </si>
  <si>
    <t>5911035010</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</si>
  <si>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</si>
  <si>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</si>
  <si>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 xml:space="preserve">Poznámka k položce:_x000d_
výměna jazyků ve výhybkách -  celkem : 2*(17,858+1,3)+7*(16,058+1,3)=159,822m výměna opornic ve výhybkách -  celkem :  2*(18,656+1,4)+7*(16,856+1,4)=167,904 m celkem :  167,904 + 159,822 = 327,726 m</t>
  </si>
  <si>
    <t>5910125010</t>
  </si>
  <si>
    <t>Úprava geometrie jazyka po výměně Poznámka: 1. V cenách jsou započteny náklady na úpravu dle schváleného postupu, úpravu geometrie, kontrolu doléhání jazyka na opěrky a západkovou zkoušku. 2. V cenách nejsou obsaženy náklady na seřízení závěru výhybky.</t>
  </si>
  <si>
    <t>-830860859</t>
  </si>
  <si>
    <t>Poznámka k položce:_x000d_
výměna jazyků: 2*(17,858+1,3)+7*(16,058+1,3)=159,822m</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</si>
  <si>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</si>
  <si>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</si>
  <si>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</si>
  <si>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 xml:space="preserve">Poznámka k položce:_x000d_
Poznámka k položce: Poznámka k položce: výměna srdcovky 1:9  -  celkem :  1*1,276=1,276 t výměna srdcovky 1:11  -  celkem :  2*1,734=3,468 t výměna srdcovky 1:12  -  celkem :  5*1,885=7,540 t výměna srdcovky 1:14  -  celkem :  4*2,394=7,182 t celkem :  1,276+3,468+9,425+7,182=19,466 t</t>
  </si>
  <si>
    <t>5910130030</t>
  </si>
  <si>
    <t>Demontáž zádržné opěrky z jazyka i opornice Poznámka: 1. V cenách jsou započteny náklady na demontáž a naložení výzisku na dopravní prostředek.</t>
  </si>
  <si>
    <t xml:space="preserve">Poznámka k položce:_x000d_
Poznámka k položce: Poznámka k položce: dle ZD :  7 párů</t>
  </si>
  <si>
    <t>5910132030</t>
  </si>
  <si>
    <t>Zřízení zádržné opěrky na jazyku i opornici Poznámka: 1. V cenách jsou započteny náklady na vrtání otvorů a montáž. 2. V cenách nejsou obsaženy náklady na dodávku materiálu.</t>
  </si>
  <si>
    <t>5911005410</t>
  </si>
  <si>
    <t>Válečková stolička jazyka dotlačovací výměna s upevněním na patu kolejnice Poznámka: 1. V cenách jsou započteny náklady na provedení, nastavení funkčnosti stabilizátoru a ošetření součástí mazivem. 2. V cenách nejsou obsaženy náklady na dodávku materiálu.</t>
  </si>
  <si>
    <t>5961178022</t>
  </si>
  <si>
    <t>Zařízení pro snížení přestavného odporu výhybky Válečkové stoličky - dotlačovací</t>
  </si>
  <si>
    <t>5911005010</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</si>
  <si>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</si>
  <si>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</si>
  <si>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Poznámka k položce:_x000d_
Poznámka k položce: Poznámka k položce: dle ZD : 68,00 ks</t>
  </si>
  <si>
    <t>5961178000</t>
  </si>
  <si>
    <t>Zařízení pro snížení přestavného odporu výhybky Válečková stolička</t>
  </si>
  <si>
    <t>Poznámka k položce:_x000d_
válečková stolička základní_x000d_
10*4=40ks</t>
  </si>
  <si>
    <t>-274208844</t>
  </si>
  <si>
    <t>Poznámka k položce:_x000d_
válečková stolička posilovací_x000d_
4*4 + 6*2=28ks</t>
  </si>
  <si>
    <t>R1</t>
  </si>
  <si>
    <t>Obnova stykových bodu SSZT (Výměna soupravy propojek s oky CEMBRE, dl. 12x4,1 m)</t>
  </si>
  <si>
    <t>kpl.</t>
  </si>
  <si>
    <t>1932091895</t>
  </si>
  <si>
    <t>Poznámka k položce:_x000d_
dle ZD: 18 kpl pardubickém zhlaví + 11 kpl řečanské zhlaví, celkem 29 kpl,_x000d_
obsah kpl v ZD</t>
  </si>
  <si>
    <t>Poznámka k položce:_x000d_
Poznámka k položce: Poznámka k položce: válečková stolička 68+26 *0,0140=1,316 t sada propojek (odhad) 20*0,04=0,800t celkem : 1,316+0,800=2,116t</t>
  </si>
  <si>
    <t xml:space="preserve">Poznámka k položce:_x000d_
Poznámka k položce: Poznámka k položce: doprava do 60km tj.  (60-10)/10=5</t>
  </si>
  <si>
    <t>5911215010</t>
  </si>
  <si>
    <t>Výměna opěrky jazykové soustavy UIC60 Poznámka: 1. V cenách jsou započteny náklady na demontáž, výměnu, montáž a ošetření součástí mazivem. 2. V cenách nejsou obsaženy náklady na dodávku materiálu.</t>
  </si>
  <si>
    <t xml:space="preserve">Poznámka k položce:_x000d_
Poznámka k položce: Poznámka k položce: dle ZD :  2*9+10+2*10+2*10=68,00 ks</t>
  </si>
  <si>
    <t>7594107330</t>
  </si>
  <si>
    <t>Demontáž kolejnicového lanového propojení z betonových pražců</t>
  </si>
  <si>
    <t xml:space="preserve">Poznámka k položce:_x000d_
Poznámka k položce: Poznámka k položce: celkem :  2*20=60,00 ks</t>
  </si>
  <si>
    <t xml:space="preserve">Poznámka k položce:_x000d_
Poznámka k položce: Poznámka k položce: celkem :  2*20=40,00 ks</t>
  </si>
  <si>
    <t xml:space="preserve">Poznámka k položce:_x000d_
Poznámka k položce: Poznámka k položce: celkem :  2*2*20=80,00 ks</t>
  </si>
  <si>
    <t xml:space="preserve">Poznámka k položce:_x000d_
přeprava vyzískaných LIS :  40*0,281+4*0,378+4*0,641=15,316 t přeprava vyzískaných kolejnic :  (130+265,5)*0,06=23,73 t přeprava vyzískaných jazyků a opornic :  2*1,224+6*1,098+2*1,199+6*1,091=17,98 t přeprava vyzískaných srdcovek :  1,276+3,468+7,540+7,182=19,446 t celkem : 15,316+23,730+17,98+23,745=76,472 t</t>
  </si>
  <si>
    <t xml:space="preserve">Poznámka k položce:_x000d_
dle ZD :  13+20+14+14+12+4+14+14+12+14+8+18+4+4+18+8+18+32=243,00 ks</t>
  </si>
  <si>
    <t xml:space="preserve">Poznámka k položce:_x000d_
odhad  -  40,00 ks</t>
  </si>
  <si>
    <t xml:space="preserve">Poznámka k položce:_x000d_
dle ZD :  1400,00 m</t>
  </si>
  <si>
    <t>106</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</si>
  <si>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</si>
  <si>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</si>
  <si>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 xml:space="preserve">Poznámka k položce:_x000d_
dle ZD :  250+200+150+150+150+150+200+150+150+150+170+150+150+150+150+200=2670,00 m</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</si>
  <si>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</si>
  <si>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</si>
  <si>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5910070010</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</si>
  <si>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t>
  </si>
  <si>
    <t>-730357503</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</si>
  <si>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hloubku úběru materiálu 0,25 až 1 mm. Reprofilace mimo tyto kritéria se oceňují cenami opravné reprofilace. 2. U strojní reprofilace cena obsahuje náklady na záznam příčných profilů reprofilovaných kolejnic a záznam podélného profilu v celé délce výhybky. 3. U ruční reprofilace cena obsahuje náklady na záznam tvaru příčného profilu před a po reprofilaci včetně fotodokumentace. 4. Počet záznamů příčných profilů kolejnicových součástí výhybek při jejich reprofilacije stanoven smluvním vztahem a vychází z předpisů správce infrastruktury.</t>
  </si>
  <si>
    <t>Poznámka k položce:_x000d_
měněné součástí:_x000d_
srdovka 1* 1:9-300 + 2*1:11-300 + 2*1:12-500 + 2*1:14-760 + jazyky 7*1:12-500 + 2*1:14-760 + opornice 7*1:12-500 + 2*1:14-760_x000d_
_x000d_
1*20,202+2*24,852+2*26,280+2*26,880+7*16,058+2*17,858+7*16,856+2*18,656</t>
  </si>
  <si>
    <t>5910075050</t>
  </si>
  <si>
    <t xml:space="preserve">Opravná reprofilace jazyka šíře plochy přes 30 mm hloubky do 2 mm Poznámka: 1. V cenách jsou započteny náklady na odstranění převalků a povrchových vad, optimalizace příčného profilu a geometrie dílů výhybky, náklady na záznam tvaru příčného profilu před </t>
  </si>
  <si>
    <t>543397816</t>
  </si>
  <si>
    <t>Opravná reprofilace jazyka šíře plochy přes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</si>
  <si>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Metr jazyka=m_x000d_
neměněné součástí:_x000d_
jazyky 4*1:9-300 + 6*1:11-300 + 9*1:12-500 + 10*1:14-760_x000d_
_x000d_
4*13,058+6*13,058+9*16,058+10*17,858</t>
  </si>
  <si>
    <t>5910075150</t>
  </si>
  <si>
    <t>Opravná reprofilace opornice šíře plochy přes 30 mm hloubky do 2 mm Poznámka: 1. V cenách jsou započteny náklady na odstranění převalků a povrchových vad, optimalizace příčného profilu a geometrie dílů výhybky, náklady na záznam tvaru příčného profilu pře</t>
  </si>
  <si>
    <t>33680422</t>
  </si>
  <si>
    <t>Opravná reprofilace opornice šíře plochy přes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</si>
  <si>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Metr opornice=m_x000d_
neměněné součástí:_x000d_
jazyky 4*1:9-300 + 6*1:11-300 + 9*1:12-500 + 10*1:14-760_x000d_
_x000d_
4*13,856+6*13,856+9*16,856+10*18,656</t>
  </si>
  <si>
    <t>5910075250</t>
  </si>
  <si>
    <t xml:space="preserve">Opravná reprofilace výhybkové kolejnice šíře plochy přes 30 mm hloubky do 2 mm Poznámka: 1. V cenách jsou započteny náklady na odstranění převalků a povrchových vad, optimalizace příčného profilu a geometrie dílů výhybky, náklady na záznam tvaru příčného </t>
  </si>
  <si>
    <t>-2135020350</t>
  </si>
  <si>
    <t>Opravná reprofilace výhybkové kolejnice šíře plochy přes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</si>
  <si>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Metr výhybkové kolejnice =m_x000d_
2*1:9-300 + 4*1:11-300 + 8*1:12-500 + 6*1:14-760_x000d_
2*61,333+4*61,333+8*85,299+6*118,131</t>
  </si>
  <si>
    <t>5910080110</t>
  </si>
  <si>
    <t>Opravná reprofilace srdcovky jednoduché 1:7,5 a 1:9 hloubky do 2 mm Poznámka: 1. V cenách jsou započteny náklady na odstranění vznikajících převalků, povrchových vad a měření profilu srdcovky šablonou, náklady na záznam tvaru příčného profilu před a po re</t>
  </si>
  <si>
    <t>111496606</t>
  </si>
  <si>
    <t>Opravná reprofilace srdcovky jednoduché 1:7,5 a 1:9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</si>
  <si>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Srdcovka=kus</t>
  </si>
  <si>
    <t>5910080210</t>
  </si>
  <si>
    <t>Opravná reprofilace srdcovky jednoduché 1:11 a 1:12 hloubky do 2 mm Poznámka: 1. V cenách jsou započteny náklady na odstranění vznikajících převalků, povrchových vad a měření profilu srdcovky šablonou, náklady na záznam tvaru příčného profilu před a po re</t>
  </si>
  <si>
    <t>2069506278</t>
  </si>
  <si>
    <t>Opravná reprofilace srdcovky jednoduché 1:11 a 1:12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</si>
  <si>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5910080310</t>
  </si>
  <si>
    <t xml:space="preserve">Opravná reprofilace srdcovky jednoduché 1:14 a 1:18,5 hloubky do 2 mm Poznámka: 1. V cenách jsou započteny náklady na odstranění vznikajících převalků, povrchových vad a měření profilu srdcovky šablonou, náklady na záznam tvaru příčného profilu před a po </t>
  </si>
  <si>
    <t>1546699783</t>
  </si>
  <si>
    <t>Opravná reprofilace srdcovky jednoduché 1:14 a 1:18,5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</si>
  <si>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116</t>
  </si>
  <si>
    <t xml:space="preserve">Poznámka k položce:_x000d_
Poznámka k položce: Poznámka k položce: dle ZD :  30,00 ks</t>
  </si>
  <si>
    <t>118</t>
  </si>
  <si>
    <t>5913200010</t>
  </si>
  <si>
    <t>Demontáž dřevěné konstrukce přejezdu část vnější a vnitřní Poznámka: 1. V cenách jsou započteny náklady na demontáž a naložení na dopravní prostředek.</t>
  </si>
  <si>
    <t>120</t>
  </si>
  <si>
    <t xml:space="preserve">Poznámka k položce:_x000d_
Poznámka k položce: Poznámka k položce: dle ZD :  2*2,5*2,6=13,00 m</t>
  </si>
  <si>
    <t>5913205010</t>
  </si>
  <si>
    <t>Montáž dřevěné konstrukce přejezdu část vnější a vnitřní Poznámka: 1. V cenách jsou započteny náklady na montáž a manipulaci. 2. V cenách nejsou obsaženy náklady na dodávku materiálu.</t>
  </si>
  <si>
    <t>5911525010</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</si>
  <si>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</si>
  <si>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 V cenách nejsou obsaženy náklady na dodávku materiálu.</t>
  </si>
  <si>
    <t>5907055030</t>
  </si>
  <si>
    <t>Vrtání kolejnic otvor o průměru přes 23 mm</t>
  </si>
  <si>
    <t>1989231734</t>
  </si>
  <si>
    <t>Vrtání kolejnic otvor o průměru přes 23 mm Poznámka: 1. V cenách jsou započteny náklady na manipulaci, podložení, označení a provedení vrtu ve stojině kolejnice.</t>
  </si>
  <si>
    <t xml:space="preserve">Poznámka k položce:_x000d_
Vrt=kus_x000d_
Poznámka k položce: dle ZD :  4+4+4+4=14 ks</t>
  </si>
  <si>
    <t>Čelisťový závěr I. ČZ pro J60 1:9-300 (klasik 1x závěr) II. generace</t>
  </si>
  <si>
    <t xml:space="preserve">Čelisťový závěr ČZ dvouzávěrový pro J60 1:12-500 (klasik 2x závěr)  II. generace</t>
  </si>
  <si>
    <t>Čelisťový závěr ČZ dvouzávěrový pro J60 1:14-760 (klasik 3x závěr) II. generace</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</si>
  <si>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</si>
  <si>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t>
  </si>
  <si>
    <t>výh.</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</si>
  <si>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</si>
  <si>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 xml:space="preserve">Poznámka k položce:_x000d_
Poznámka k položce: Poznámka k položce: dle ZD :  10,00 ks</t>
  </si>
  <si>
    <t>7591017030</t>
  </si>
  <si>
    <t>Demontáž elektromotorického přestavníku z výhybky s kontrolou jazyků</t>
  </si>
  <si>
    <t xml:space="preserve">Poznámka k položce:_x000d_
Poznámka k položce: Poznámka k položce: dle ZD :  20,00 ks</t>
  </si>
  <si>
    <t>7591035020</t>
  </si>
  <si>
    <t>Montáž kontrolní tyče kloubové krátké</t>
  </si>
  <si>
    <t>7591035030</t>
  </si>
  <si>
    <t>Montáž kontrolní tyče kloubové dlouhé</t>
  </si>
  <si>
    <t>7591037020</t>
  </si>
  <si>
    <t>Demontáž kontrolní tyče kloubové krátké</t>
  </si>
  <si>
    <t>7591037030</t>
  </si>
  <si>
    <t>Demontáž kontrolní tyče kloubové dlouhé</t>
  </si>
  <si>
    <t>7591085020</t>
  </si>
  <si>
    <t>Montáž upevňovací soupravy s upevněním na koleji</t>
  </si>
  <si>
    <t>7591087020</t>
  </si>
  <si>
    <t>Demontáž upevňovací soupravy s upevněním na koleji</t>
  </si>
  <si>
    <t>7594407010</t>
  </si>
  <si>
    <t>Demontáž snímače polohy jazyka SP1, SP2</t>
  </si>
  <si>
    <t>148</t>
  </si>
  <si>
    <t>7594405050</t>
  </si>
  <si>
    <t>Montáž snímače polohy přestavníkového SPP</t>
  </si>
  <si>
    <t>150</t>
  </si>
  <si>
    <t>7591030020</t>
  </si>
  <si>
    <t>Kontrolní tyče Tyč kontrolní svařovaná krátká (CV030925001)</t>
  </si>
  <si>
    <t>500258994</t>
  </si>
  <si>
    <t>7591030030</t>
  </si>
  <si>
    <t>Kontrolní tyče Tyč kontrolní svařovaná dlouhá (CV030935001)</t>
  </si>
  <si>
    <t>-1278293074</t>
  </si>
  <si>
    <t>7591080782</t>
  </si>
  <si>
    <t>Ostatní náhradní díly EP600 Souprava připevňovací 03083K (CV030839011)</t>
  </si>
  <si>
    <t>-2083457510</t>
  </si>
  <si>
    <t>87</t>
  </si>
  <si>
    <t>7591050020</t>
  </si>
  <si>
    <t>Kryty Kryt kontrolních pravítek úplný (CV030729002)</t>
  </si>
  <si>
    <t>379832022</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</si>
  <si>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</si>
  <si>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t>
  </si>
  <si>
    <t>158</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</si>
  <si>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</si>
  <si>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1,00 ks</t>
  </si>
  <si>
    <t>89</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</si>
  <si>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</si>
  <si>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t>
  </si>
  <si>
    <t>160</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</si>
  <si>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</si>
  <si>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3,00 ks</t>
  </si>
  <si>
    <t>7493371014</t>
  </si>
  <si>
    <t>Demontáže zařízení na elektrickém ohřevu výhybek kompletní topné soupravy na výhybku tvaru 1:14-760 - veškeré výstroje EOV na výhybce, topných tyčí, připojovacích skříněk, napájecích kabelů, oddělovacích transformátorů</t>
  </si>
  <si>
    <t>162</t>
  </si>
  <si>
    <t>91</t>
  </si>
  <si>
    <t>7493371012</t>
  </si>
  <si>
    <t>Demontáže zařízení na elektrickém ohřevu výhybek kompletní topné soupravy na výhybku tvaru 1:12-500 - veškeré výstroje EOV na výhybce, topných tyčí, připojovacích skříněk, napájecích kabelů, oddělovacích transformátorů</t>
  </si>
  <si>
    <t>164</t>
  </si>
  <si>
    <t>166</t>
  </si>
  <si>
    <t xml:space="preserve">Poznámka k položce:_x000d_
Poznámka k položce: Poznámka k položce: dle ZD :  4,00 ks</t>
  </si>
  <si>
    <t>93</t>
  </si>
  <si>
    <t>7592005120</t>
  </si>
  <si>
    <t>Montáž informačního bodu MIB 6 - uložení a připevnění na určené místo, seřízení, přezkoušení</t>
  </si>
  <si>
    <t>168</t>
  </si>
  <si>
    <t>170</t>
  </si>
  <si>
    <t xml:space="preserve">Poznámka k položce:_x000d_
Poznámka k položce: Poznámka k položce: dle ZD :  11,00 ks</t>
  </si>
  <si>
    <t>95</t>
  </si>
  <si>
    <t>172</t>
  </si>
  <si>
    <t>7594105012</t>
  </si>
  <si>
    <t>Odpojení a zpětné připojení lan ke stojánku KSL - včetně odpojení a připevnění lanového propojení na pražce nebo montážní trámky</t>
  </si>
  <si>
    <t>174</t>
  </si>
  <si>
    <t xml:space="preserve">Poznámka k položce:_x000d_
Poznámka k položce: Poznámka k položce: dle ZD :  24*4=96,00 ks</t>
  </si>
  <si>
    <t>97</t>
  </si>
  <si>
    <t>176</t>
  </si>
  <si>
    <t>Poznámka k položce:_x000d_
Poznámka k položce: Poznámka k položce: dvoucestný bagr</t>
  </si>
  <si>
    <t>178</t>
  </si>
  <si>
    <t xml:space="preserve">Poznámka k položce:_x000d_
Poznámka k položce: Poznámka k položce: 2x ASP, 2 x SSP,  2x bruska na výhybky, 2x dynamický stabilizátor pro následné podbití 1xASP, SSP, dynamický stabilizátor</t>
  </si>
  <si>
    <t>SO 03 - Práce na žel. svršku v TÚ Přelouč – Řečany nad Labem</t>
  </si>
  <si>
    <t xml:space="preserve">Poznámka k položce:_x000d_
Poznámka k položce: LISy + kolejnice v kol.č. 1 a 2 :  52+6=58,00 ks Rošt : 22 ks  celkem :58+22=80ks</t>
  </si>
  <si>
    <t xml:space="preserve">Poznámka k položce:_x000d_
Poznámka k položce: kol.č. 1 :  322,585 - 322,615; P4909; 323,138; 319,640; 324,348 - 30+12+10+10=62 m kol.č. 2 :  322,588 - 322,600; P4909 12m celkem : 0,062+0,012=0,074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</si>
  <si>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</si>
  <si>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</si>
  <si>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</si>
  <si>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Poznámka k položce: dle ZD : 1. TK km 321,610 - 321,800;  190 m dle ZD : 1. TK km 322,150 - 322,650;  500 m dle ZD : 1. TK km 324,670 - 324,940;  270 m</t>
  </si>
  <si>
    <t xml:space="preserve">Poznámka k položce:_x000d_
Poznámka k položce: odvoz suti pro uložení na mezideponii na pozemku OŘ celkem :  0,960*1000*1,9*0,3*1,808=989,338 t</t>
  </si>
  <si>
    <t>Poznámka k položce:_x000d_
Poznámka k položce: odvoz suti pro uložení na mezideponii na pozemku OŘ celkem : 989,338 t</t>
  </si>
  <si>
    <t xml:space="preserve">Poznámka k položce:_x000d_
Poznámka k položce: odvoz suti na skládku  celkem : 989,338 t</t>
  </si>
  <si>
    <t>Poznámka k položce:_x000d_
Poznámka k položce: odvoz suti na skládku - cca 20 km celkem : 989,338 t</t>
  </si>
  <si>
    <t>Poznámka k položce:_x000d_
Poznámka k položce: poplatek za uložení suti na skládku celkem : 989,338 t</t>
  </si>
  <si>
    <t xml:space="preserve">Poznámka k položce:_x000d_
Poznámka k položce: celkem :  0,960*1000*1,9*0,3=547,200 m3</t>
  </si>
  <si>
    <t xml:space="preserve">Poznámka k položce:_x000d_
Poznámka k položce: celkem :  547,200*2,035=1 113,552 t</t>
  </si>
  <si>
    <t>Poznámka k položce:_x000d_
Poznámka k položce: lom Zárubka - 55 km celkem : 1 113,552 t</t>
  </si>
  <si>
    <t xml:space="preserve">Poznámka k položce:_x000d_
Poznámka k položce: lom Zárubka  km : 55-10=45/10 - zaokrouhleno na 5  celkem : 1 113,552*5=5 567,760 t</t>
  </si>
  <si>
    <t xml:space="preserve">Poznámka k položce:_x000d_
Poznámka k položce: kol. č. 1:  pod zrušeným LIS v km XXX; ŠL v km 322,430 - 322,480; 322,585 - 322,615; 323,138; 319,640; 324,348 - (4*3,4*0,5)+62*3,4*0,5 kol č. 2 : pod rušenými LIS v km XXX; ŠL v km 322,588 - 322,600 - (4*3,4*0,5)+12*3,4*0,5 celkem: 113,900+27,200=141,100 m3</t>
  </si>
  <si>
    <t xml:space="preserve">Poznámka k položce:_x000d_
Poznámka k položce: kol. č. 1: 3 x 5 oken (LIS rušené v km 321,976; 323,172; 324,178) + 2x 5 oken (LIS v km  324,607; 325,208)   15+10=25*3,4*0,3 kol. č. 2: 5 oken (LIS rušený v km 320,482; ) + 5 oken (v km 324,178) + 10 oken (P4911) - 5+5+10=20*3,4*0,3 Celkem: 25,5+20,40=45,900 m2</t>
  </si>
  <si>
    <t>Poznámka k položce:_x000d_
Poznámka k položce: odvoz suti pro uložení na mezideponii na pozemku OŘ celkem : ((141,100+(45,900*0,5))*1,808=296,602 t</t>
  </si>
  <si>
    <t>Poznámka k položce:_x000d_
Poznámka k položce: odvoz suti pro uložení na mezideponii na pozemku OŘ celkem : 296,602 t</t>
  </si>
  <si>
    <t>Poznámka k položce:_x000d_
Poznámka k položce: odvoz suti na skládku 30% výzisku celkem : 296,602*0,3=88,981 t</t>
  </si>
  <si>
    <t>Poznámka k položce:_x000d_
Poznámka k položce: odvoz suti na skládku 30% výzisku - cca 20 km celkem : 296,602 t</t>
  </si>
  <si>
    <t>Poznámka k položce:_x000d_
Poznámka k položce: poplatek za uložení suti na skládku 30% výzisku celkem : 500,748*1,808=905,351/100*30=88,981 t</t>
  </si>
  <si>
    <t xml:space="preserve">Poznámka k položce:_x000d_
Poznámka k položce: kol.č. 1 :  km 319,552 - 325,484 = 5,932 kol.č. 2 :  km 319,552 - 325,484 = 5,932 celkem :  5,932+5,932=11 864</t>
  </si>
  <si>
    <t xml:space="preserve">Poznámka k položce:_x000d_
Poznámka k položce: kol.č. 1 :   dle ZD  3,500 km kol.č. 2 :   dle ZD 2,500 km celkem :  3,5+2,5=6,000 km</t>
  </si>
  <si>
    <t>5905105030.1</t>
  </si>
  <si>
    <t xml:space="preserve">Poznámka k položce:_x000d_
Poznámka k položce: celkem :  (11,864+2)*1000*3,4*0,025=1 178,440 m3</t>
  </si>
  <si>
    <t>5955101000.1</t>
  </si>
  <si>
    <t>Poznámka k položce:_x000d_
Poznámka k položce: doplnění KL při výměně KL malou mechanizací :141,100*2,035=287,139 t doplnění okna: 45,900*0,5*2,035=46,703 t doplnění KL při úpravě GPK : 1 178,440*2,035=2 398,125 t celkem : 287,139+46,703+2 398,125= 2 731,967 t</t>
  </si>
  <si>
    <t>Poznámka k položce:_x000d_
Poznámka k položce: lom Zárubka - 55 km celkem : 2 731,967 t</t>
  </si>
  <si>
    <t xml:space="preserve">Poznámka k položce:_x000d_
Poznámka k položce: lom Zárubka  km : 55-10=45/10 - zaokrouhleno na 5  celkem : 2 386,017*5=13 659,836  t</t>
  </si>
  <si>
    <t xml:space="preserve">Poznámka k položce:_x000d_
Poznámka k položce: dle ZD :   stabilizace neřízená - 2 km  dle ZD :  stabilizace řízená  5,932+5,932=11 864=20,692 km dle ZD :   stabilizace - 2 km po následném podbití  celkem: 2+11,864+2=15,864 km</t>
  </si>
  <si>
    <t>Poznámka k položce:_x000d_
Poznámka k položce: kol. č. 1: dle ZD náhrada za LIS 4*(2*12,5)+2*50=200m kol. č. 2: dle ZD náhrada za LIS 3*(2*12,5)=75m celkem: 200+75=275m</t>
  </si>
  <si>
    <t xml:space="preserve">Poznámka k položce:_x000d_
Poznámka k položce: kol.č. 1 :  dle ZD 10+15=25 ks kol.č. 2 :  dle ZD  6 ks celkem : 25+6=31 ks</t>
  </si>
  <si>
    <t xml:space="preserve">Poznámka k položce:_x000d_
Poznámka k položce: kol.č. 1 :  2*5+4*4=26m kol.č. 2 :  2*5+4*4=26m celkem : 26+26=52 m</t>
  </si>
  <si>
    <t xml:space="preserve">Poznámka k položce:_x000d_
Poznámka k položce: přeprava vyzískaných pražců do žel.stanice : (31+124)*0,327=50,685 t přeprava vyzískaných LIS a kolejnic do žel.stanice :(26*0,281)+((64+51)*0,061)=14,321  t přeprava vyzískaných  kolejnic: 100+148*0,061=6,100 t celkem: 50,685+14,321+109,28=174,034 t</t>
  </si>
  <si>
    <t xml:space="preserve">Poznámka k položce:_x000d_
materiál dodaný objednatelem kolejnice + pražce + LISy kolejnice: (4*25+2*50+3*25+148)*0,061=25, 803 t LIS:  12*0,281=3,372 t pražce: (31+124)*0,327=50,685 x 2 nájezdy celkem: 25,803+3,372+101,370=130,545</t>
  </si>
  <si>
    <t>Poznámka k položce:_x000d_
Pmateriál dodaný objednatelem kolejnice + pražce (2 nájezdy) + LISy</t>
  </si>
  <si>
    <t>Poznámka k položce:_x000d_
Poznámka k položce: naložení vyzískaných pražců: (31+124)*0,327=50,685</t>
  </si>
  <si>
    <t>Poznámka k položce:_x000d_
přeprava vyzískaných pražců na skládku - Semtín : (31+124)*0,327=50,685</t>
  </si>
  <si>
    <t xml:space="preserve">Poznámka k položce:_x000d_
Poznámka k položce: Likvidace bet. pražců :  (31+124)*0,327=50,685</t>
  </si>
  <si>
    <t>Poznámka k položce:_x000d_
doprava výziskaných podložek 292+246=538*0,00018</t>
  </si>
  <si>
    <t>Poznámka k položce:_x000d_
Doprava podložen na skládku Semtín 20km - 20-10=10km</t>
  </si>
  <si>
    <t>356613329</t>
  </si>
  <si>
    <t xml:space="preserve">Poznámka k položce:_x000d_
Výměna KR v kol. č. 1. a 2. -  6+4+8+4=22 ks LIS a výměna kolejnic v kol.č. 1 a 2 : 16+12+12+12+6=58 ks celkem : 22+58=80 ks</t>
  </si>
  <si>
    <t xml:space="preserve">Poznámka k položce:_x000d_
celkem v k.č. 1 a 2 :  odhad  -  40 ks</t>
  </si>
  <si>
    <t xml:space="preserve">Poznámka k položce:_x000d_
celkem v k.č. 1 a 2 :  odhad - 40* (50 m +50 m)  = 4 000 m</t>
  </si>
  <si>
    <t>Poznámka k položce:_x000d_
celkem v k.č. 1 a 2 : celkem 4 000 m</t>
  </si>
  <si>
    <t>Poznámka k položce:_x000d_
Poznámka k položce: Dle ZD: 40m</t>
  </si>
  <si>
    <t xml:space="preserve">Poznámka k položce:_x000d_
kol.č. 1:  km 320,829–6m; 321,440–4,8m; 322,585-2*6m; 323,166-4,8m; 324,232-7,2m=34,8 kol.č. 2:  km 320,829–6m; 321,440–4,8m; 322,585-2*6m; 323,166-4,8m; 324,232-2*7,2m=40,0 Celkem: 34,8+40,0=74,8m</t>
  </si>
  <si>
    <t xml:space="preserve">Poznámka k položce:_x000d_
Poznámka k položce: celkem v k.č. 1 a 2 :  +(6000/50)*2= 240</t>
  </si>
  <si>
    <t xml:space="preserve">Poznámka k položce:_x000d_
Poznámka k položce: celkem v k.č. 1 a 2 :  10,00 ks</t>
  </si>
  <si>
    <t xml:space="preserve">Poznámka k položce:_x000d_
Poznámka k položce: celkem v k.č. 1 a 2 :  20,00 ks</t>
  </si>
  <si>
    <t xml:space="preserve">Poznámka k položce:_x000d_
Poznámka k položce: celkem v k.č. 1 a 2 :  5,00 ks</t>
  </si>
  <si>
    <t xml:space="preserve">Poznámka k položce:_x000d_
Poznámka k položce: celkem v k.č. 1 a 2 :  20,00 ks  Oprava nivelety přejezdu P4909</t>
  </si>
  <si>
    <t>5913080010</t>
  </si>
  <si>
    <t>Demontáž závěrné zídky betonové přejezdové konstrukce Poznámka: 1. V cenách jsou započteny náklady na demontáž zídky, podkladního dílu, naložení na dopravní prostředek a úpravu terénu.</t>
  </si>
  <si>
    <t>Poznámka k položce:_x000d_
Poznámka k položce: kol. č. 1: 3*6m</t>
  </si>
  <si>
    <t>5913235020</t>
  </si>
  <si>
    <t>Dělení AB komunikace řezáním hloubky do 20 cm Poznámka: 1. V cenách jsou započteny náklady na provedení úkolu.</t>
  </si>
  <si>
    <t xml:space="preserve">Poznámka k položce:_x000d_
Poznámka k položce: celkem :  2*6=12 m</t>
  </si>
  <si>
    <t>5913240020</t>
  </si>
  <si>
    <t>Odstranění AB komunikace odtěžením nebo frézováním hloubky do 20 cm Poznámka: 1. V cenách jsou započteny náklady na odtěžení nebo frézování a naložení výzisku na dopravní prostředek.</t>
  </si>
  <si>
    <t>Poznámka k položce:_x000d_
Poznámka k položce: celkem : dle ZD 2*(5*6)=60,00 m2</t>
  </si>
  <si>
    <t xml:space="preserve">Poznámka k položce:_x000d_
Poznámka k položce: obalovna Chvaletice,  celkem :  60*0,2*2,2=26,400 t</t>
  </si>
  <si>
    <t xml:space="preserve">Poznámka k položce:_x000d_
Poznámka k položce: odvoz suti na skládku - cca 20 km - (20-10)/10=1 celkem :  1*26,400=26,400 t</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</si>
  <si>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</si>
  <si>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</si>
  <si>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</si>
  <si>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5913050010</t>
  </si>
  <si>
    <t>Montáž závěrné zídky pro celopryžové přejezdové konstrukce betonové Poznámka: 1. V cenách jsou započteny náklady na zemní práce, montáž podkladního dílu a zídky. 2. V cenách nejsou obsaženy náklady na dodávku materiálu.</t>
  </si>
  <si>
    <t xml:space="preserve">Poznámka k položce:_x000d_
Poznámka k položce: celkem :  4*3,6=14,4 m</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</si>
  <si>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</si>
  <si>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</si>
  <si>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</si>
  <si>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 xml:space="preserve">Poznámka k položce:_x000d_
Poznámka k položce: celkem :  2*(5*6)=6,00 m2</t>
  </si>
  <si>
    <t>5963146020</t>
  </si>
  <si>
    <t>Živičné přejezdové vozovky ACP 16S 50/70 středněznný-podkladní vrstva</t>
  </si>
  <si>
    <t>Poznámka k položce:_x000d_
Poznámka k položce: celkem : 60*0,1*2,5=15 t</t>
  </si>
  <si>
    <t>5963146000</t>
  </si>
  <si>
    <t>Živičné přejezdové vozovky ACO 11S 50/70 střednězrnný-obrusná vrstva</t>
  </si>
  <si>
    <t>Poznámka k položce:_x000d_
Poznámka k položce: celkem : 60*0,06*2,5=9 t</t>
  </si>
  <si>
    <t>5963146005</t>
  </si>
  <si>
    <t>Živičné přejezdové vozovky ACO 8 50/70 jemnozrnný-obrusná vrstva</t>
  </si>
  <si>
    <t>Poznámka k položce:_x000d_
Poznámka k položce: celkem : 60*0,04*2,5=6,00 t</t>
  </si>
  <si>
    <t xml:space="preserve">Poznámka k položce:_x000d_
Poznámka k položce: obalovna Chvaletice celkem :  15+9+6=30,00 t</t>
  </si>
  <si>
    <t xml:space="preserve">Poznámka k položce:_x000d_
Poznámka k položce: přeprava živice - cca 20 km - (20-10)/10=1 celkem :  15+9+6=30,00 t</t>
  </si>
  <si>
    <t>Řezání spár pro vytvoření komůrky š 15 mm hl 30 mm pro těsnící zálivku v živičném krytu</t>
  </si>
  <si>
    <t>Těsnění spár zálivkou za studena pro komůrky š 15 mm hl 30 mm s těsnicím profilem</t>
  </si>
  <si>
    <t>5915015010</t>
  </si>
  <si>
    <t>Svahování zemního tělesa železničního spodku v náspu Poznámka: 1. V cenách jsou započteny náklady na svahování železničního tělesa a uložení výzisku na terén nebo naložení na dopravní prostředek.</t>
  </si>
  <si>
    <t>Poznámka k položce:_x000d_
Poznámka k položce: Dle ZD: odhad 100m2</t>
  </si>
  <si>
    <t>Poznámka k položce:_x000d_
Poznámka k položce: dvoucestný bagr</t>
  </si>
  <si>
    <t>152</t>
  </si>
  <si>
    <t xml:space="preserve">Poznámka k položce:_x000d_
Poznámka k položce: 2x ASP, 2 x SSP,  2x dynamický stabilizátor, 2x čistička pro následné podbití 1xASP, SSP, dynamický stabilizátor</t>
  </si>
  <si>
    <t>SO 04 - Práce na žel. svršku v žst. Řečany nad Labem</t>
  </si>
  <si>
    <t xml:space="preserve">Poznámka k položce:_x000d_
Poznámka k položce: Poznámka k položce: dle ZD :  rozprostření výzisku a ornice  celkem :  2*400*3=2400 m2</t>
  </si>
  <si>
    <t xml:space="preserve">Poznámka k položce:_x000d_
Poznámka k položce: Poznámka k položce: dle ZD :  14+14+22+22+14+8+21+8+22+7+24+22+24=222,00 ks</t>
  </si>
  <si>
    <t xml:space="preserve">Poznámka k položce:_x000d_
Poznámka k položce: Poznámka k položce: dle ZD :  výměna KL v srdcovkové části výhybek, pod LIS a v přípojích 2*5*4*0,55+3*4,5*0,55+2*1,5*4,5*0,55+5*4*0,55+4,5*4,5*0,55+2*1,5*4,5*0,55+4,5*4,5*0,55+1,5*4,5*0,55+4,5*4,5*0,55+5*3,5*0,55+1,5*4,5*0,55+9,1*4,5*0,5+1,5*4,5*0,55+4,5*4,5*0,55+1,5*4,5*0,55+9,1*4,5*0,5+1,5*4,5*0,55+4,5*4,5*0,55+1,5*4,5*0,55+9,1*4,5*0,5+5*4*0,55+1,5*4,5*0,55+4,5*4,5*0,35+1,5*4,5*0,55+9,1*4,5*0,5+1,5*4,5*0,55+5*4,5*0,55+9,1*4,5*0,5+1,5*4,5*0,55+4*4*4*0,55=325,750 m3</t>
  </si>
  <si>
    <t xml:space="preserve">Poznámka k položce:_x000d_
Poznámka k položce: Poznámka k položce: odvoz suti pro uložení na mezideponii na pozemku OŘ celkem :  325,75*1,808=588,956 t</t>
  </si>
  <si>
    <t xml:space="preserve">Poznámka k položce:_x000d_
Poznámka k položce: Poznámka k položce: naložení suti na mezideponii pro odvoz na skládku 50% celkem :  (325,75*1,808)/2=294 478 t</t>
  </si>
  <si>
    <t xml:space="preserve">Poznámka k položce:_x000d_
Poznámka k položce: Poznámka k položce: odvoz suti na skládku 50% celkem :  (325,75*1,808)/2=294 478 t</t>
  </si>
  <si>
    <t xml:space="preserve">Poznámka k položce:_x000d_
Poznámka k položce: Poznámka k položce: odvoz suti na skládku - cca 30 km -  (30-10)/10=2 celkem :  2*294,478=588,956 t</t>
  </si>
  <si>
    <t xml:space="preserve">Poznámka k položce:_x000d_
Poznámka k položce: Poznámka k položce: poplatek za uložení suti na skládku 50% celkem :  (325,75*1,808)/2=294 478 t</t>
  </si>
  <si>
    <t xml:space="preserve">Poznámka k položce:_x000d_
Poznámka k položce: Poznámka k položce: dle ZD :  1252 m</t>
  </si>
  <si>
    <t xml:space="preserve">Poznámka k položce:_x000d_
Poznámka k položce: Poznámka k položce: dle ZD :  920,00 m</t>
  </si>
  <si>
    <t xml:space="preserve">Poznámka k položce:_x000d_
Poznámka k položce: Poznámka k položce: celkem :  1252*3,4*0,025=106,420 m3</t>
  </si>
  <si>
    <t xml:space="preserve">Poznámka k položce:_x000d_
Poznámka k položce: Poznámka k položce: celkem :  920*4,4*0,025=101,20 m3</t>
  </si>
  <si>
    <t xml:space="preserve">Poznámka k položce:_x000d_
Poznámka k položce: doplnění KL při výměně KL malou mechanizací :  325,75*2,035=662,901 t                                                                                                                    doplnění KL při úpravě GPK kolejí :  1252*3,4*0,025*2,035=216,565 t                                                                                                                       doplnění KL při úpravě GPK výhybek :  920*4,4*0,025*2,035=205,942 t                                                                                                                               celkem :  662,901+216,565+205,942=1085,408 t</t>
  </si>
  <si>
    <t>Poznámka k položce:_x000d_
Poznámka k položce: Poznámka k položce: celkem :662,901+216,565+205,942=1085,408 t</t>
  </si>
  <si>
    <t xml:space="preserve">Poznámka k položce:_x000d_
Poznámka k položce: Poznámka k položce: lom Zárubka - 59 km : 59-10=49/10 - zaokrouhleno na 5  celkem :  5*1 085,408=5 427,00 tt</t>
  </si>
  <si>
    <t xml:space="preserve">Poznámka k položce:_x000d_
Poznámka k položce: Poznámka k položce: dle ZD :   stabilizace neřízená - 0,1 km dle ZD :  stabilizace řízená  1252 m dle ZD :   stabilizace - 0,1 km po následném podbití  celkem: 0,1+1,522+0,1=1,752 km</t>
  </si>
  <si>
    <t xml:space="preserve">Poznámka k položce:_x000d_
Poznámka k položce: Poznámka k položce: dle ZD :   stabilizace neřízená - 150m dle ZD :  stabilizace řízená 920m dle ZD :   stabilizace - 150 m po následném podbití  celkem: 150+920+150=1 220 m</t>
  </si>
  <si>
    <t>Poznámka k položce:_x000d_
Poznámka k položce: Poznámka k položce: dle ZD : 5*6+4*8=62,00 ks</t>
  </si>
  <si>
    <t>Poznámka k položce:_x000d_
Poznámka k položce: Poznámka k položce: dle ZD : 6+5+8+8+8+8+8=51,00 ks</t>
  </si>
  <si>
    <t xml:space="preserve">Poznámka k položce:_x000d_
Poznámka k položce: Poznámka k položce: dle ZD :  4*572+8*356=5136,00 ks</t>
  </si>
  <si>
    <t xml:space="preserve">Poznámka k položce:_x000d_
přeprava vyzískaných příčných pražců : 62*0,327=20,274t přeprava vyzískaných výh. pražců :  193,85*0,16=31,016 t přeprava vyzískaných pryž.podložek :  5136*0,00018=0,924 t celkem :  62*0,327+193,75*0,16+5136*0,00018=52,198 t</t>
  </si>
  <si>
    <t xml:space="preserve">Poznámka k položce:_x000d_
Poznámka k položce: Poznámka k položce: přeprava vyzískaných příčných pražců : 62*0,327=20,274t přeprava vyzískaných výh. pražců :  193,85*0,16=31,016 t přeprava vyzískaných pryž.podložek :  5136*0,00018=0,924 t celkem :  62*0,327+193,75*0,16+5136*0,00018=52,198 t</t>
  </si>
  <si>
    <t>Poznámka k položce:_x000d_
Poznámka k položce: Likvidace bet. pražců : (62*0,327+193,85*,16)=51,290 t</t>
  </si>
  <si>
    <t>Poznámka k položce:_x000d_
Poznámka k položce: 5136*0,00018=0,924</t>
  </si>
  <si>
    <t>Poznámka k položce:_x000d_
Poznámka k položce: Poznámka k položce: dle ZD :2*4+2*4+2*4+2*5+2*5+2*4+2*4+2*6+2*5+2*5+2*5+2*4+2*4+6*5+2*4=156 m</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</si>
  <si>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</si>
  <si>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</si>
  <si>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</si>
  <si>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 xml:space="preserve">Poznámka k položce:_x000d_
Poznámka k položce: Poznámka k položce: dle ZD :  10+10+2*10+10+10+10=70,00 m</t>
  </si>
  <si>
    <t xml:space="preserve">Poznámka k položce:_x000d_
Poznámka k položce: Poznámka k položce: dle ZD :  13+15+13+15+10+10+17,5+10+17,5+10+17,5+10+17,5=176 m</t>
  </si>
  <si>
    <t xml:space="preserve">Poznámka k položce:_x000d_
výměna jazyků ve výhybkách -  celkem : 4*(23,236+1,3)+9*(16,058+1,3)=254,366 m výměna opornic ve výhybkách -  celkem :  4*(24,034+1,4)+9*(16,856+1,4)=266,040 m celkem :  254,366+266,04=520,406 m</t>
  </si>
  <si>
    <t>-1000283627</t>
  </si>
  <si>
    <t xml:space="preserve">Poznámka k položce:_x000d_
výměna jazyků ve výhybkách -  celkem : 4*(23,236+1,3)+9*(16,058+1,3)=254,366 m</t>
  </si>
  <si>
    <t xml:space="preserve">Poznámka k položce:_x000d_
Poznámka k položce: Poznámka k položce: výměna srdcovky 1:12  -  celkem :  5*1,885=9,425 t výměna srdcovky 1:18,5  -  celkem :  2*2,394=4,788 t celkem :  9,425+4,7=14,213 t</t>
  </si>
  <si>
    <t>5910090570</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</si>
  <si>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</si>
  <si>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</si>
  <si>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Poznámka k položce: Poznámka k položce: dle ZD :  1+1+1+1+1+2+1+1+2+2=13,00 párů</t>
  </si>
  <si>
    <t>Poznámka k položce:_x000d_
dle ZD : 4*(6+4)+ 8*(4+2)=88,00 ks</t>
  </si>
  <si>
    <t>Poznámka k položce:_x000d_
válečková stoličká základní_x000d_
4*6ks + 8*4ks=56 ks</t>
  </si>
  <si>
    <t>459822240</t>
  </si>
  <si>
    <t>Poznámka k položce:_x000d_
válečková stoličká posilovací_x000d_
4*4ks + 8*2ks=32 ks</t>
  </si>
  <si>
    <t xml:space="preserve">Poznámka k položce:_x000d_
Poznámka k položce: Poznámka k položce: válečková stolička28+80*0,0140=1,512t sada propojek (odhad) 12*0,04=0,480t celkem :  1,512+0,480=1,992</t>
  </si>
  <si>
    <t xml:space="preserve">Poznámka k položce:_x000d_
Poznámka k položce: Poznámka k položce: dle ZD :  14+14+14+14+10+2*10+10+10+2*10+2*10=146,00 ks</t>
  </si>
  <si>
    <t xml:space="preserve">Poznámka k položce:_x000d_
Poznámka k položce: Poznámka k položce: celkem :  23*12=24,00 ks</t>
  </si>
  <si>
    <t xml:space="preserve">Poznámka k položce:_x000d_
Poznámka k položce: Poznámka k položce: celkem :  2*12=24,00 ks</t>
  </si>
  <si>
    <t xml:space="preserve">Poznámka k položce:_x000d_
Poznámka k položce: Poznámka k položce: celkem :  2*2*12=48,00 ks</t>
  </si>
  <si>
    <t xml:space="preserve">Poznámka k položce:_x000d_
přeprava vyzískaných LIS :  30*0,281+2*0,378+2*0,761+2*0,881=12,47 t přeprava vyzískaných kolejnic :  (70+176)*0,06=14,760 t přeprava vyzískaných jazyků a opornic :  4*1,225+9*1,098+4*1,3+9*1,091=29,801 t přeprava vyzískaných srdcovek :  5*1,885+2*2,394=14,213 t celkem :  12,470+14,760+29,801+14,213=71,244 t</t>
  </si>
  <si>
    <t xml:space="preserve">Poznámka k položce:_x000d_
Poznámka k položce: Poznámka k položce: dle ZD :  14+14+12+22+14+8+21+8+22+7+24+22+24=212,00 ks</t>
  </si>
  <si>
    <t xml:space="preserve">Poznámka k položce:_x000d_
odhad  -  80,00 ks</t>
  </si>
  <si>
    <t xml:space="preserve">Poznámka k položce:_x000d_
dle ZD :  1 000,00 m</t>
  </si>
  <si>
    <t>Poznámka k položce:_x000d_
dle ZD : 1 000,00 m</t>
  </si>
  <si>
    <t xml:space="preserve">Poznámka k položce:_x000d_
dle ZD :  150+150+250+250+150+150+190+150+190+150+190+190=2160,00 m</t>
  </si>
  <si>
    <t>Poznámka k položce:_x000d_
měněné součásti:_x000d_
srdovka 5*1:12-500 + 2*1:18,5-1200 + jazyky 10*1:12-500 + 4*1:18,5-1200 + opornice 10*1:12-500 + 4*1:18,5-1200_x000d_
_x000d_
5*26,280+2*31,664+10*16,085+4*16,856+10*23,236+4*24,034</t>
  </si>
  <si>
    <t>619635568</t>
  </si>
  <si>
    <t>Poznámka k položce:_x000d_
Metr jazyka=m_x000d_
neměněné součástí:_x000d_
jazyky 6*1:12-500 + 4*1:18,5-1200_x000d_
6*16,085+4*16,856</t>
  </si>
  <si>
    <t>-1568541833</t>
  </si>
  <si>
    <t>Poznámka k položce:_x000d_
Metr opornice=m_x000d_
neměněné součástí:_x000d_
opornice 6*1:12-500 + 4*1:18,5-1200_x000d_
6*23,236+4*24,034</t>
  </si>
  <si>
    <t>-1850591726</t>
  </si>
  <si>
    <t>Poznámka k položce:_x000d_
Metr výhybkové kolejnice =m_x000d_
8*1:12-500 + 4*1:18,5-1200_x000d_
8*85,299+4*142,624</t>
  </si>
  <si>
    <t>-960244953</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</si>
  <si>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</si>
  <si>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</si>
  <si>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Poznámka k položce: Poznámka k položce: dle ZD :  2*2,4+2*1,2=7,20 m</t>
  </si>
  <si>
    <t>5913075010</t>
  </si>
  <si>
    <t>Montáž betonové přejezdové konstrukce část vnější a vnitřní bez závěrných zídek Poznámka: 1. V cenách jsou započteny náklady na montáž konstrukce. 2. V cenách nejsou obsaženy náklady na dodávku materiálu.</t>
  </si>
  <si>
    <t>7591015036</t>
  </si>
  <si>
    <t>Montáž elektromotorického přestavníku na výhybce s kontrolou jazyků s upevněním ve žlabovém pražci - připevnění přestavníku do žlabového pražce a zatažení kabelu s kabelovou formou do kabelového závěru, mechanické přezkoušení chodu</t>
  </si>
  <si>
    <t xml:space="preserve">Poznámka k položce:_x000d_
Poznámka k položce: Poznámka k položce: dle ZD :  4*2+8*1=16,00 ks</t>
  </si>
  <si>
    <t>7591030025</t>
  </si>
  <si>
    <t>Kontrolní tyče Tyč kontrolní svařovaná krátká (CV030945001)</t>
  </si>
  <si>
    <t>1912103345</t>
  </si>
  <si>
    <t>7591030035</t>
  </si>
  <si>
    <t>Kontrolní tyče Tyč kontrolní svařovaná dlouhá (CV030955001)</t>
  </si>
  <si>
    <t>-1848434292</t>
  </si>
  <si>
    <t>5911525110</t>
  </si>
  <si>
    <t xml:space="preserve">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t>
  </si>
  <si>
    <t>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cenách nejsou obsaženy náklady na dodávku materiálu.</t>
  </si>
  <si>
    <t xml:space="preserve">Poznámka k položce:_x000d_
Poznámka k položce: Poznámka k položce: dle ZD :  4*3+8*2=28,00 ks</t>
  </si>
  <si>
    <t>5961176035</t>
  </si>
  <si>
    <t>Čelisťový závěr ČZP třízávěrový pro J60 1:18,5-1200 (žlabový přírubový) pravý/levý</t>
  </si>
  <si>
    <t>5961176025</t>
  </si>
  <si>
    <t>Čelisťový závěr ČZP dvouzávěrový pro J60 1:12-500 (žlabový přírubový) pravý/levý</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</si>
  <si>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</si>
  <si>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</si>
  <si>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</si>
  <si>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154</t>
  </si>
  <si>
    <t xml:space="preserve">Poznámka k položce:_x000d_
Poznámka k položce: Poznámka k položce: dle ZD :  6,00 ks</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</si>
  <si>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</si>
  <si>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</si>
  <si>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156</t>
  </si>
  <si>
    <t xml:space="preserve">Poznámka k položce:_x000d_
Poznámka k položce: Poznámka k položce: dle ZD :  10*4=40,00 ks</t>
  </si>
  <si>
    <t>SO 05 - Práce na žel. svršku v TÚ Řečany nad Labem – Záboří nad Labem</t>
  </si>
  <si>
    <t xml:space="preserve">Poznámka k položce:_x000d_
Poznámka k položce: LISy + kolejnice v kol.č. 1 a 2 :  44+40=84 ks Rošt : 26 ks  celkem : 84+26=110ks</t>
  </si>
  <si>
    <t xml:space="preserve">Poznámka k položce:_x000d_
Poznámka k položce: kol.č. 1 : 328,440 - P4913 a rušený LIS 328,417) =32 m kol.č. 2 :  328,440 - P4913; 277,160; 329,360 - P4914; 327,805 - 327,830; 335,345 - 335,370 - 20+2*12+2*25=94m celkem : 0,032+0,094=0,126 km</t>
  </si>
  <si>
    <t>Poznámka k položce:_x000d_
Poznámka k položce: dle ZD : 1. TK km 328,750 - 329,380; 630 m dle ZD : 1. TK km 332,230 - 333,150; 920 m</t>
  </si>
  <si>
    <t xml:space="preserve">Poznámka k položce:_x000d_
Poznámka k položce: odvoz suti pro uložení na mezideponii na pozemku OŘ celkem :  1,550*1000*1,9*0,3*1,808=1 597,368 t</t>
  </si>
  <si>
    <t>Poznámka k položce:_x000d_
Poznámka k položce: odvoz suti pro uložení na mezideponii na pozemku OŘ celkem :1 597,368 t</t>
  </si>
  <si>
    <t xml:space="preserve">Poznámka k položce:_x000d_
Poznámka k položce: odvoz suti na skládku  celkem :1 597,368 t</t>
  </si>
  <si>
    <t>Poznámka k položce:_x000d_
Poznámka k položce: odvoz suti na skládku - cca 20 km celkem :1 597,368 t</t>
  </si>
  <si>
    <t>Poznámka k položce:_x000d_
Poznámka k položce: poplatek za uložení suti na skládku celkem : 2 143,565 t</t>
  </si>
  <si>
    <t>Poznámka k položce:_x000d_
Poznámka k položce: celkem : 1,550*1000*1,9*0,3=883,500 m3</t>
  </si>
  <si>
    <t xml:space="preserve">Poznámka k položce:_x000d_
Poznámka k položce: celkem :  883,500*2,035=1 797,923 t</t>
  </si>
  <si>
    <t>Poznámka k položce:_x000d_
Poznámka k položce: lom Zárubka - 55 km celkem : 1 797,923 t</t>
  </si>
  <si>
    <t xml:space="preserve">Poznámka k položce:_x000d_
Poznámka k položce: lom Zárubka  km : 55-10=45/10 - zaokrouhleno na 5  celkem : 1 797,923*5=8 989,613  t</t>
  </si>
  <si>
    <t xml:space="preserve">Poznámka k položce:_x000d_
Poznámka k položce: kol. č. 1: 3x pod LIS v km 327,236 Se18; 327,325; 335,535;  2x pod zrušenými LISy v km 329,616; 329,912; ŠL 32m v km 328,440 - P4913 a rušený LIS 328,417 - 5* (4*3,4*0,5)+32*3,4*0,5 kol č. 2 : 2x pod LIS 327,236 Se18; LIS 327,325; ŠL 20 m v km  328,440 - P4913;  2x 12m  ŠL v km  277,160; 329,360 - P4914); ŠL 2x 25 m v km 327,805 - 327,830; 335,345 - 335,370) - 2* (4*3,4*0,5)94+*3,4*0,5 celkem: 88,400+173,400=261,800 m3</t>
  </si>
  <si>
    <t xml:space="preserve">Poznámka k položce:_x000d_
Poznámka k položce: kol. č. 1: 4x5 oken (LIS rušené 331,145; 332,525; 334,187; 334,957) + 35 oken (331,590 - 331,610) + 5 oken (332,200)  20+35+5=60*3,4*0,3 kol. č. 2: 2x10 oken (277,210; 329,892) + 5 oken (LIS 327,325) + 6x5 oken (rušené LIS 327,707; 327,955; 329,240; 330,355; 333,016; 334,489) - 20+5+30=55*3,4*0,3 Celkem: 61,200+56,100=117,300 m2</t>
  </si>
  <si>
    <t>Poznámka k položce:_x000d_
Poznámka k položce: odvoz suti pro uložení na mezideponii na pozemku OŘ celkem : '((261,800+(117,300*0,5))*1,808=579,374 t</t>
  </si>
  <si>
    <t>Poznámka k položce:_x000d_
Poznámka k položce: odvoz suti pro uložení na mezideponii na pozemku OŘ celkem : 579,374 t</t>
  </si>
  <si>
    <t>Poznámka k položce:_x000d_
Poznámka k položce: odvoz suti na skládku 30% výzisku celkem : 579,374*0,3=173,812 t</t>
  </si>
  <si>
    <t>Poznámka k položce:_x000d_
Poznámka k položce: odvoz suti na skládku -30% výzisku - cca 20 km celkem : 173,912 t</t>
  </si>
  <si>
    <t>Poznámka k položce:_x000d_
Poznámka k položce: poplatek za uložení suti na skládku 30% výzisku celkem : 173,912 t</t>
  </si>
  <si>
    <t xml:space="preserve">Poznámka k položce:_x000d_
Poznámka k položce: kol.č. 1 :  km 327,078 - 335,836 = 8,758 kol.č. 2 :  km 327,078 - 335,836 = 8,758 celkem :  8,758+8,758=17 516</t>
  </si>
  <si>
    <t xml:space="preserve">Poznámka k položce:_x000d_
Poznámka k položce: kol.č. 1 :  dle ZD 4,000 km kol.č. 2 :   dle ZD  2,500 km celkem :  4,0+2,5=6,500 km</t>
  </si>
  <si>
    <t xml:space="preserve">Poznámka k položce:_x000d_
Poznámka k položce: celkem :  (17,516+2,600)*1000*3,4*0,025=1 709,860 m3</t>
  </si>
  <si>
    <t>Poznámka k položce:_x000d_
Poznámka k položce: doplnění KL při výměně KL malou mechanizací :261,800*2,035=532,763 t doplnění okna: 117,30*0,5*2,035=119,353 t doplnění KL při úpravě GPK : 1 709,860*0,025*2,035=3 479,565 t celkem : 532,763+119,353+6 479,565= 4 131,681 t</t>
  </si>
  <si>
    <t xml:space="preserve">Poznámka k položce:_x000d_
Poznámka k položce: lom Zárubka - 74 km celkem :  4 131,681 t</t>
  </si>
  <si>
    <t xml:space="preserve">Poznámka k položce:_x000d_
Poznámka k položce: lom Zárubka  km : 55-10=45/10 - zaokrouhleno na 5  celkem : 4 131,681*5=20 658,404  t</t>
  </si>
  <si>
    <t xml:space="preserve">Poznámka k položce:_x000d_
Poznámka k položce: dle ZD :   stabilizace neřízená - 2,600 km  dle ZD :  stabilizace řízená  8,758+8,758=17 516 km dle ZD :   stabilizace - 2,600 km po následném podbití  celkem: 2,6+17, 516+2,6=13,864 km</t>
  </si>
  <si>
    <t>Poznámka k položce:_x000d_
Poznámka k položce: kol. č. 1: dle ZD náhrada za LIS 8*(2*12,5)=200m kol. č. 2: dle ZD náhrada za LIS 7*(2*12,5)=175m celkem: 200+175=375m</t>
  </si>
  <si>
    <t xml:space="preserve">Poznámka k položce:_x000d_
Poznámka k položce: kol.č. 1 :  dle ZD 18+6=24 ks kol.č. 2 :  dle ZD  12+121=133 ks celkem : 24+133=157 ks</t>
  </si>
  <si>
    <t xml:space="preserve">Poznámka k položce:_x000d_
Poznámka k položce: kol.č. 1 :  dle ZD 2*5+4*4=26m kol.č. 2 :  dle ZD 2*5+4*4=26m celkem : 26+26=52 m</t>
  </si>
  <si>
    <t xml:space="preserve">Poznámka k položce:_x000d_
přeprava vyzískaných pražců do žel.stanice : (157+210)*0,327=120,009 t přeprava vyzískaných LIS a kolejnic do žel.stanice :(42*0,281)+((136+119)*0,061)=27,357  t přeprava vyzískaných  kolejnic:252*0,061=15,372 t celkem: 120,009+27,357+15,372=162,738 t</t>
  </si>
  <si>
    <t xml:space="preserve">Poznámka k položce:_x000d_
materiál dodaný objednatelem kolejnice + pražce + LISy kolejnice: (15*25+252)*0,061=31,903 t LIS:  12*0,281=3,372 t pražce: (157+210)*0,327=220,009 x 2 nájezdy celkem: 31,903+3,372+240,018=275,293 t</t>
  </si>
  <si>
    <t>Poznámka k položce:_x000d_
Poznámka k položce: naložení vyzískaných pražců: (157+210)*0,327=120,009 t</t>
  </si>
  <si>
    <t xml:space="preserve">Poznámka k položce:_x000d_
přeprava vyzískaných pražců na skládku - Semtín :  (157+210)*0,327=120,009 t</t>
  </si>
  <si>
    <t xml:space="preserve">Poznámka k položce:_x000d_
Poznámka k položce: Likvidace bet. pražců :  (157+210)*0,327=120,009 t</t>
  </si>
  <si>
    <t>Poznámka k položce:_x000d_
doprava výziskaných podložek 625+828=1453*0,00018</t>
  </si>
  <si>
    <t>1525542953</t>
  </si>
  <si>
    <t xml:space="preserve">Poznámka k položce:_x000d_
LISy + kolejnice v kol.č. 1 a 2 :  44+40=84 ks Rošt : 26 ks  celkem : 84+26=110ks</t>
  </si>
  <si>
    <t xml:space="preserve">Poznámka k položce:_x000d_
 kol.č. 1:  dle ZD  28,8m kol.č. 2:  dle ZD  34,8m Celkem: 28,8+34,8=63,6m</t>
  </si>
  <si>
    <t>-1373461990</t>
  </si>
  <si>
    <t xml:space="preserve">Poznámka k položce:_x000d_
kol.č. 1:  200 m (Chvaletice, Kojice), kol. č. 2:  200 m (Chvaletice, Kojice), celkem: 200+200=400m </t>
  </si>
  <si>
    <t>849068017</t>
  </si>
  <si>
    <t xml:space="preserve">Poznámka k položce:_x000d_
Poznámka k položce: celkem v k.č. 1 a 2 :  +(8000/50)*2= 320</t>
  </si>
  <si>
    <t>Poznámka k položce:_x000d_
Poznámka k položce: 2x ASP, 2 x SSP, 2x dynamický stabilizátor, 2x čistička pro následné podbití 1xASP, SSP, dynamický stabilizátor</t>
  </si>
  <si>
    <t>SO 06 - Práce na žel. svršku v žst. Záboří nad Labem</t>
  </si>
  <si>
    <t xml:space="preserve">Poznámka k položce:_x000d_
dle ZD :  zřízení přístupových cest - snesení ornice celkem :  400*3,5*0,25=300 m3</t>
  </si>
  <si>
    <t xml:space="preserve">Poznámka k položce:_x000d_
Poznámka k položce: Poznámka k položce: dle ZD :  22+17+12+20+12+18+3+18+8+4+7+4+24=169,00 ks</t>
  </si>
  <si>
    <t xml:space="preserve">Poznámka k položce:_x000d_
Poznámka k položce: Poznámka k položce: dle ZD :  výměna KL v srdcovkové části výhybek, pod LIS a v přípojích (9,1*(4,5+1,5)*0,5+2*5*4*0,55+1,5*4,5*0,55)+(9,1*(4,5+1,5)*0,5+5*4*0,55+1,5*4,5*0,55)+(1,5*4,5*0,55)+(5*(4,5+1,5)*0,5+1,5*4,5*0,55)+(9,1*(4,5+1,5)*0,5+1,5*4,5*0,55)+(9,1*(4,5+1,5)*0,5+2*5*4*0,55+1,5*4,5*0,55)+(5*4*0,55)+(5*4*0,55)+(7*4*0,55)+(5*4*0,55)+(12*5*0,5)=279,88 m3</t>
  </si>
  <si>
    <t xml:space="preserve">Poznámka k položce:_x000d_
Poznámka k položce: Poznámka k položce: odvoz suti pro uložení na mezideponii na pozemku OŘ celkem :  279,880*1,808=506,023 t</t>
  </si>
  <si>
    <t xml:space="preserve">Poznámka k položce:_x000d_
Poznámka k položce: Poznámka k položce: naložení suti na mezideponii pro odvoz na skládku 50% celkem :  (279,88*1,808)/2=253,012</t>
  </si>
  <si>
    <t xml:space="preserve">Poznámka k položce:_x000d_
Poznámka k položce: Poznámka k položce: odvoz suti na skládku 50% celkem :   (279,88*1,808)/2=253,012</t>
  </si>
  <si>
    <t xml:space="preserve">Poznámka k položce:_x000d_
Poznámka k položce: Poznámka k položce: odvoz suti na skládku - cca 30 km -  (30-10)/10=2 celkem :  (2*279,88)=559,760 t</t>
  </si>
  <si>
    <t xml:space="preserve">Poznámka k položce:_x000d_
Poznámka k položce: Poznámka k položce: poplatek za uložení suti na skládku 50 % celkem :  (279,88*1,808)/2=253,012 t</t>
  </si>
  <si>
    <t>Poznámka k položce:_x000d_
Poznámka k položce: Poznámka k položce: dle ZD : 1,698 km</t>
  </si>
  <si>
    <t xml:space="preserve">Poznámka k položce:_x000d_
Poznámka k položce: Poznámka k položce: dle ZD :  1141 m</t>
  </si>
  <si>
    <t xml:space="preserve">Poznámka k položce:_x000d_
Poznámka k položce: Poznámka k položce: dle ZD :  138,5 m</t>
  </si>
  <si>
    <t xml:space="preserve">Poznámka k položce:_x000d_
Poznámka k položce: Poznámka k položce: dle ZD :  0,051 km</t>
  </si>
  <si>
    <t xml:space="preserve">Poznámka k položce:_x000d_
Poznámka k položce: Poznámka k položce: celkem :  1,698*1000*3,4*0,025=144,33 m3</t>
  </si>
  <si>
    <t xml:space="preserve">Poznámka k položce:_x000d_
Poznámka k položce: Poznámka k položce: celkem :  1141*4,4*0,025=125,51 m3</t>
  </si>
  <si>
    <t xml:space="preserve">Poznámka k položce:_x000d_
Poznámka k položce: doplnění KL při výměně KL malou mechanizací : 279,88*2,035=569,556 t                                                                                                          doplnění KL při úpravě GPK kolejí :  1,698*1000*3,4*0,025*2,035=293,712 t                                                                                                        doplnění KL při úpravě GPK výhybek :  1141,3*4,4*0,025*2,035=255,413 t                                                                                                        celkem :  569,556+293,712+255,413=1 118,61 t</t>
  </si>
  <si>
    <t>Poznámka k položce:_x000d_
Poznámka k položce: Poznámka k položce: celkem : 569,556+293,712+255,413=1 118,681 t</t>
  </si>
  <si>
    <t xml:space="preserve">Poznámka k položce:_x000d_
Poznámka k položce: Poznámka k položce: lom Zárubka - 69 km : 69-10=59/10 - zaokrouhleno na 6  celkem :  6*118,681=6712,086 t</t>
  </si>
  <si>
    <t xml:space="preserve">Poznámka k položce:_x000d_
Poznámka k položce: Poznámka k položce: dle ZD :   stabilizace neřízená - 0,051 km dle ZD :  stabilizace řízená 1,698 = 2,848 km dle ZD :   stabilizace - 0,051 km po následném podbití  celkem: 0,051+1,698+0,051=1,800 km</t>
  </si>
  <si>
    <t xml:space="preserve">Poznámka k položce:_x000d_
Poznámka k položce: Poznámka k položce: dle ZD :   stabilizace neřízená - 138,5m dle ZD :  stabilizace řízená 1 141m dle ZD :   stabilizace - 138,5 m po následném podbití  celkem: 138,5+1 141+138,5=1 418 m</t>
  </si>
  <si>
    <t xml:space="preserve">Poznámka k položce:_x000d_
Poznámka k položce: Poznámka k položce: dle ZD :  8+6+4+4+32=54,00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</si>
  <si>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</si>
  <si>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</si>
  <si>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</si>
  <si>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Poznámka k položce: dle ZD :  4+3+4=11,00 ks</t>
  </si>
  <si>
    <t xml:space="preserve">Poznámka k položce:_x000d_
Poznámka k položce: Poznámka k položce: dle ZD :  8+8+5+4+5=30,00 ks</t>
  </si>
  <si>
    <t xml:space="preserve">Poznámka k položce:_x000d_
Poznámka k položce: Poznámka k položce: dle ZD :  11*356+312=4228,00 ks</t>
  </si>
  <si>
    <t xml:space="preserve">Poznámka k položce:_x000d_
přeprava vyzískaných příčných pražců : 53*0,327=17,331 t přeprava vyzískaných výh. pražců :  121,1*0,16=19,376 t přeprava vyzískaných pryž.podložek :  4228*0,00018=0,761 t celkem :  53*0,327+121,1*0,16+4228*0,00018=37,468 t</t>
  </si>
  <si>
    <t xml:space="preserve">Poznámka k položce:_x000d_
Poznámka k položce: Poznámka k položce: přeprava vyzískaných příčných pražců : 53*0,327=17,331 t přeprava vyzískaných výh. pražců :  121,1*0,16=19,376 t přeprava vyzískaných pryž.podložek :  4228*0,00018=0,761 t celkem :  53*0,327+121,1*0,16+4228*0,00018=37,468 t</t>
  </si>
  <si>
    <t>Poznámka k položce:_x000d_
Poznámka k položce: Likvidace bet. pražců : (53*0,327+121,1*,16)=36,707 t</t>
  </si>
  <si>
    <t>Poznámka k položce:_x000d_
Poznámka k položce: 4228*0,00018=0,761</t>
  </si>
  <si>
    <t xml:space="preserve">Poznámka k položce:_x000d_
Poznámka k položce: Poznámka k položce: dle ZD :  2*4+2*4+2*4+2*5+6*4+2*12+2*5+2*5+8*4=134,000 m</t>
  </si>
  <si>
    <t xml:space="preserve">Poznámka k položce:_x000d_
Poznámka k položce: Poznámka k položce: dle ZD :  10+10+2*22=64,00 m</t>
  </si>
  <si>
    <t xml:space="preserve">Poznámka k položce:_x000d_
Poznámka k položce: Poznámka k položce: dle ZD :  10+10+10+10+10=50,00 m</t>
  </si>
  <si>
    <t xml:space="preserve">Poznámka k položce:_x000d_
Poznámka k položce: Poznámka k položce: dle ZD :  10+17,5+10+17,5+13,5+10+12,6+10+17,5+10+17,5+17,5+17,5+17,5+17,5=216,10 m</t>
  </si>
  <si>
    <t xml:space="preserve">Poznámka k položce:_x000d_
výměna jazyků ve výhybkách -  celkem : 13*(16,058+1,3)+2*(13,058+1,3)=254,37 m výměna opornic ve výhybkách -  celkem :  13*(16,856+1,4)+2*(13,856+1,4)=267,84 m celkem :  254,37+267,84=522,21 m</t>
  </si>
  <si>
    <t>794187210</t>
  </si>
  <si>
    <t xml:space="preserve">Poznámka k položce:_x000d_
výměna jazyků ve výhybkách -  celkem : 13*(16,058+1,3)+2*(13,058+1,3)=254,37 m</t>
  </si>
  <si>
    <t xml:space="preserve">Poznámka k položce:_x000d_
Poznámka k položce: Poznámka k položce: výměna srdcovky 1:11  -  celkem :  1*1,734=1,734 t výměna srdcovky 1:12  -  celkem :  3*1,885=5,655 t celkem :  1,734+5,655=7,389 t</t>
  </si>
  <si>
    <t xml:space="preserve">Poznámka k položce:_x000d_
Poznámka k položce: Poznámka k položce: dle ZD :  2+2+2+1+1+2+2+1+1+1=15,00 párů</t>
  </si>
  <si>
    <t xml:space="preserve">Poznámka k položce:_x000d_
Poznámka k položce: Poznámka k položce: dle ZD :  72  ks</t>
  </si>
  <si>
    <t>Poznámka k položce:_x000d_
válečková stoličká základní_x000d_
12*4=48 ks</t>
  </si>
  <si>
    <t>1430464350</t>
  </si>
  <si>
    <t>Poznámka k položce:_x000d_
válečková stoličká posilovací_x000d_
12*2=24 ks</t>
  </si>
  <si>
    <t xml:space="preserve">Poznámka k položce:_x000d_
Poznámka k položce: Poznámka k položce: válečková stolička 72+22*0,0140=1,316t sada propojek (odhad) 12*0,04=0,480t celkem :  1,316+0,480=1,796</t>
  </si>
  <si>
    <t xml:space="preserve">Poznámka k položce:_x000d_
Poznámka k položce: Poznámka k položce: dle ZD :  2*10+2*10+2*8+10+10+2*10+2*10+10+10+10=146,00 ks</t>
  </si>
  <si>
    <t xml:space="preserve">Poznámka k položce:_x000d_
přeprava vyzískaných LIS :  22*0,281+2*0,311+4*0,341+2*0,761=9,690 t                                                                                                            přeprava vyzískaných kolejnic :  (141+64+293,6)*0,06=29,916 t                                                                                                                                                               přeprava vyzískaných jazyků a opornic :  13*1,098+13*1,091+2*0,905+2*0,916=32,099 t                                                                                                                 přeprava vyzískaných srdcovek :  1,734+5,655=7,389 t                                                                                                                                                celkem :  9,690+29,916+32,099+7,389=79,094 t</t>
  </si>
  <si>
    <t xml:space="preserve">Poznámka k položce:_x000d_
Poznámka k položce: Poznámka k položce: dle ZD :  12+17+12+20+12+18+3+18+8+4+7+4+24=159 ks</t>
  </si>
  <si>
    <t xml:space="preserve">Poznámka k položce:_x000d_
odhad  -  70,00 ks</t>
  </si>
  <si>
    <t xml:space="preserve">Poznámka k položce:_x000d_
Poznámka k položce: Poznámka k položce: dle ZD :  190+210+100+130+190+220+180+130+100+170+130+180=1930,00 m</t>
  </si>
  <si>
    <t>Poznámka k položce:_x000d_
měněné součástí:_x000d_
srdovka 1* 1:11-300 + 2*1:12-500 + jazyky 2* 1:11-300 + 13*1:12-500 + opornice 2* 1:11-300 + 13*1:12-500_x000d_
_x000d_
1*24,852+2*26,280+2*13,052+13*16,058+2*13,856+13*16,856</t>
  </si>
  <si>
    <t>-1503475775</t>
  </si>
  <si>
    <t>Poznámka k položce:_x000d_
Metr jazyka=m_x000d_
neměněné součástí:_x000d_
jazyky 9*1:12-500_x000d_
9*16,058</t>
  </si>
  <si>
    <t>-1850769801</t>
  </si>
  <si>
    <t>Poznámka k položce:_x000d_
Metr opornice=m_x000d_
neměněné součástí:_x000d_
opornice 9*1:12-500_x000d_
9*13,856</t>
  </si>
  <si>
    <t>-991341946</t>
  </si>
  <si>
    <t>Poznámka k položce:_x000d_
Metr výhybkové kolejnice =m_x000d_
1*1:11-300 + 11*1:12-500_x000d_
61,333+11*85,299</t>
  </si>
  <si>
    <t>280136348</t>
  </si>
  <si>
    <t xml:space="preserve">Poznámka k položce:_x000d_
Poznámka k položce: Poznámka k položce: dle ZD :  2*2,4=4,80 m</t>
  </si>
  <si>
    <t xml:space="preserve">Poznámka k položce:_x000d_
Poznámka k položce: Poznámka k položce: dle ZD :  12,00 ks</t>
  </si>
  <si>
    <t>750338331</t>
  </si>
  <si>
    <t>577868765</t>
  </si>
  <si>
    <t xml:space="preserve">Poznámka k položce:_x000d_
Poznámka k položce: Poznámka k položce: dle ZD :  12*2=24,00 ks</t>
  </si>
  <si>
    <t>5961176020</t>
  </si>
  <si>
    <t>Čelisťový závěr ČZP pro J60 1:11-300 (žlabový přírubový) pravý/levý</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</si>
  <si>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</si>
  <si>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</si>
  <si>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</si>
  <si>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9,00 ks</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</si>
  <si>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</si>
  <si>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</si>
  <si>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SO 07 - Práce na žel. svršku v TÚ Záboří nad Labem – Kolín</t>
  </si>
  <si>
    <t xml:space="preserve">Poznámka k položce:_x000d_
Poznámka k položce: LISy + kolejnice v kol.č. 1 a 2 :  44+44=88 ks Rošt : 26 ks  celkem : 88+26=114ks</t>
  </si>
  <si>
    <t xml:space="preserve">Poznámka k položce:_x000d_
Poznámka k položce: kol.č. 1 : dle ZD 20+35+50=105 m kol.č. 2 :  dle ZD: 25+12,5=37,5 m celkem : 0,105+0,037,5= zaokr. 0,143 km</t>
  </si>
  <si>
    <t xml:space="preserve">Poznámka k položce:_x000d_
Poznámka k položce: dle ZD : 1. TK km341,900 - 342,410;  510 m dle ZD : 2. TK km 339,320 -340,460;  1 140 m dle ZD : 2. TK km 340,880 - 342,100; 1 220  m</t>
  </si>
  <si>
    <t xml:space="preserve">Poznámka k položce:_x000d_
Poznámka k položce: odvoz suti pro uložení na mezideponii na pozemku OŘ celkem :  2,870*1000*1,9*0,3*1,808=2 401,205 t</t>
  </si>
  <si>
    <t>Poznámka k položce:_x000d_
Poznámka k položce: odvoz suti pro uložení na mezideponii na pozemku OŘ celkem : 2 957,707 t</t>
  </si>
  <si>
    <t xml:space="preserve">Poznámka k položce:_x000d_
Poznámka k položce: odvoz suti na skládku  celkem 2 957,707 t</t>
  </si>
  <si>
    <t>Poznámka k položce:_x000d_
Poznámka k položce: odvoz suti na skládku - cca 20 km celkem : 2 957,707 t</t>
  </si>
  <si>
    <t>Poznámka k položce:_x000d_
Poznámka k položce: poplatek za uložení suti na skládku celkem : 2 957,707 t</t>
  </si>
  <si>
    <t xml:space="preserve">Poznámka k položce:_x000d_
Poznámka k položce: celkem :  2,870*1000*1,9*0,3=1 635,900 m3</t>
  </si>
  <si>
    <t xml:space="preserve">Poznámka k položce:_x000d_
Poznámka k položce: celkem :  1 635,900*2,035=3 329,057 t</t>
  </si>
  <si>
    <t>Poznámka k položce:_x000d_
Poznámka k položce: lom Zárubka - 74 km celkem : 3 329,057 t</t>
  </si>
  <si>
    <t xml:space="preserve">Poznámka k položce:_x000d_
lom Zárubka  km : 74-10=64/10 - zaokrouhleno na 7  celkem : 3 329,057 t*7=23 303,399  t</t>
  </si>
  <si>
    <t xml:space="preserve">Poznámka k položce:_x000d_
Poznámka k položce: kol. č. 1: dle ZD:  4* (4*3,4*0,5)+(20+35+50)*3,4*0,5 kol č. 2 : dle ZD 25*3,4*0,5 celkem: 205,700+42,5=214,2 m3</t>
  </si>
  <si>
    <t xml:space="preserve">Poznámka k položce:_x000d_
Poznámka k položce: kol. č. 1: 5 oken (LIS 344,128) + 10 oken (P4917)   5+10=15*3,4*0,3 kol. č. 2: 3x5 oken (LIS rušené 342,370; LIS 344,233; LIS 344,491) + 2x 10 oken (P4917;  rušené LIS 340,035; 344,440) + 30 oken (P4920 a rušený LIS 342,312)  -  15+30+20=65*3,4*0,3 Celkem: 15,30+66,3=81,80 m2</t>
  </si>
  <si>
    <t>Poznámka k položce:_x000d_
Poznámka k položce: odvoz suti pro uložení na mezideponii na pozemku OŘ celkem : ((269,45+(91,8*0,5))*1,808)=570,153 t</t>
  </si>
  <si>
    <t>Poznámka k položce:_x000d_
Poznámka k položce: odvoz suti pro uložení na mezideponii na pozemku OŘ celkem : 570,153 t</t>
  </si>
  <si>
    <t>Poznámka k položce:_x000d_
Poznámka k položce: odvoz suti na skládku 30% výzisku celkem : 570,153*0,3=171,046 t</t>
  </si>
  <si>
    <t>Poznámka k položce:_x000d_
Poznámka k položce: odvoz suti na skládku 30% výzisku- cca 20 km celkem : 171,046 t</t>
  </si>
  <si>
    <t>Poznámka k položce:_x000d_
Poznámka k položce: poplatek za uložení suti na skládku 30% výzisku celkem : 171,046 t</t>
  </si>
  <si>
    <t xml:space="preserve">Poznámka k položce:_x000d_
Poznámka k položce: kol.č. 1 :  km 337,467 - 344,491 = 7,024 m kol.č. 2 :  km 337,467 - 344,491 = 7,024 m celkem :  7,024 + 7,024=14,048</t>
  </si>
  <si>
    <t xml:space="preserve">Poznámka k položce:_x000d_
Poznámka k položce: kol.č. 1 :  odhad  cca 3,000 km kol.č. 2 :  odhad  cca 5,000 km celkem :  3+5,0=8,000 km</t>
  </si>
  <si>
    <t xml:space="preserve">Poznámka k položce:_x000d_
Poznámka k položce: celkem :  14,048*1000*3,4*0,025=1 194,080 m3</t>
  </si>
  <si>
    <t>Poznámka k položce:_x000d_
Poznámka k položce: doplnění KL při výměně KL malou mechanizací :214,200*2,035=435,987 t doplnění okna: 81,600*0,5*2,035=83,028 t doplnění KL při úpravě GPK : 1 466,080*2,035=2 983,473 t celkem : 435,897+83,028+2 983,473=3 502,398 t</t>
  </si>
  <si>
    <t>Poznámka k položce:_x000d_
Poznámka k položce: lom Zárubka - 74 km celkem : 3 502,398 t</t>
  </si>
  <si>
    <t xml:space="preserve">Poznámka k položce:_x000d_
 lom Zárubka  km : 74-10=64/10 - zaokrouhleno na 7  celkem : 3 502,398*7=24 516,786  t</t>
  </si>
  <si>
    <t xml:space="preserve">Poznámka k položce:_x000d_
Poznámka k položce: dle ZD :   stabilizace neřízená - cca 4  km  dle ZD :  stabilizace řízená 7,024 + 7,024=14,048 m dle ZD :   stabilizace - 8 km po následném podbití  celkem: 4+14,048+8=26,048 km</t>
  </si>
  <si>
    <t>Opravné souvislé broušení kolejnic R260 příčný a podélný profil oprava příčného a podélného profilu. 1m = 1m koleje</t>
  </si>
  <si>
    <t xml:space="preserve">Poznámka k položce:_x000d_
Poznámka k položce: dle ZD  kol.č. 1 : 1500 m +  kol.č. 2 : 1500 m celkem :  1500 + 1500=3000m</t>
  </si>
  <si>
    <t>Poznámka k položce:_x000d_
Poznámka k položce: kol. č. 1: dle ZD náhrada za LIS 7*(2*12,5)+3*25= 250 m kol. č. 2: dle ZD náhrada za LIS 3*(2*12,5)+3*50+2*37,5= 300m celkem: 250+300=550m</t>
  </si>
  <si>
    <t xml:space="preserve">Poznámka k položce:_x000d_
Poznámka k položce: kol.č. 1 :  dle ZD 12+12=24ks</t>
  </si>
  <si>
    <t xml:space="preserve">Poznámka k položce:_x000d_
Poznámka k položce: kol.č. 1 :  dle ZD 6*5+1*4=34m kol.č. 2 :  dle ZD 6*5+1*4=34m celkem : 34+34=68 m</t>
  </si>
  <si>
    <t xml:space="preserve">Poznámka k položce:_x000d_
přeprava vyzískaných pražců do žel.stanice : (24+238)*0,327=85,674 t přeprava vyzískaných LIS a kolejnic do žel.stanice :(44*0,281)+((162+212)*0,061)=35,178  t přeprava vyzískaných  kolejnic:285*0,061=17,385 t celkem: 85,674+35,178+17,385=138,237 t</t>
  </si>
  <si>
    <t xml:space="preserve">Poznámka k položce:_x000d_
 materiál dodaný objednatelem kolejnice + pražce + LISy kolejnice: (7*25+150+150+75)*0,061=335,500 t LIS:  8*0,281=2,248 t pražce: (12+238)*0,327=85,674 x 2 nájezdy celkem: 335,50+2,248+171,348=509,096 t</t>
  </si>
  <si>
    <t>Poznámka k položce:_x000d_
materiál dodaný objednatelem kolejnice + pražce (2 nájezd) + LISy</t>
  </si>
  <si>
    <t>Poznámka k položce:_x000d_
Poznámka k položce: naložení vyzískaných pražců: (12+238)*0,327=85,674 t</t>
  </si>
  <si>
    <t xml:space="preserve">Poznámka k položce:_x000d_
přeprava vyzískaných pražců na skládku - Semtín :   (12+238)*0,327=85,674 t</t>
  </si>
  <si>
    <t xml:space="preserve">Poznámka k položce:_x000d_
Poznámka k položce: Likvidace bet. pražců :  (12+238)*0,327=85,674 t</t>
  </si>
  <si>
    <t>Poznámka k položce:_x000d_
doprava výziskaných podložek 920+468=1388*0,00018</t>
  </si>
  <si>
    <t>-1921733940</t>
  </si>
  <si>
    <t>Poznámka k položce:_x000d_
Výměna KR v kol. č. 1. a 2. - 4+6+4+4=18 ks LIS a výměna kolejnic v kol.č. 1 a 2 :16+16+ 16+12+12+12=84 ks celkem : 18+84=102 ks</t>
  </si>
  <si>
    <t xml:space="preserve">Poznámka k položce:_x000d_
celkem v k.č. 1 a 2 :  odhad  -  50 ks</t>
  </si>
  <si>
    <t xml:space="preserve">Poznámka k položce:_x000d_
celkem v k.č. 1 a 2 :  odhad - 50* (50 m +50 m)  = 5 000 m</t>
  </si>
  <si>
    <t>Poznámka k položce:_x000d_
celkem v k.č. 1 a 2 : 5 000 m</t>
  </si>
  <si>
    <t xml:space="preserve">Poznámka k položce:_x000d_
kol.č. 1:  dle ZD  21,6m kol.č. 2:  dle ZD  26,4m Celkem: 21,6+26,4=48m</t>
  </si>
  <si>
    <t>5913035030</t>
  </si>
  <si>
    <t>Demontáž celopryžové přejezdové konstrukce málo zatížené v koleji část vnější a vnitřní včetně závěrných zídek Poznámka: 1. V cenách jsou započteny náklady na demontáž konstrukce, naložení na dopravní prostředek.</t>
  </si>
  <si>
    <t xml:space="preserve">Poznámka k položce:_x000d_
 kol.č. 1:  dle ZD  14,4m kol.č. 2:  dle ZD  14,4m Celkem: 14,4+14,4=28,8m</t>
  </si>
  <si>
    <t>5913040030</t>
  </si>
  <si>
    <t>Montáž celopryžové přejezdové konstrukce málo zatížené v koleji část vnější a vnitřní včetně závěrných zídek Poznámka: 1. V cenách jsou započteny náklady na montáž konstrukce. 2. V cenách nejsou obsaženy náklady na dodávku materiálu.</t>
  </si>
  <si>
    <t>1614387749</t>
  </si>
  <si>
    <t xml:space="preserve">Poznámka k položce:_x000d_
kol.č. 1:  100 m (Starý Kolín), kol. č. 2:  200 m (Starý Kolín), celkem: 100+200=300m </t>
  </si>
  <si>
    <t>722700224</t>
  </si>
  <si>
    <t>1235213545</t>
  </si>
  <si>
    <t>Poznámka k položce:_x000d_
dle ZD: kol. č. 2: ASDEK - 1 ks</t>
  </si>
  <si>
    <t>1193186046</t>
  </si>
  <si>
    <t>125690109</t>
  </si>
  <si>
    <t>-808154832</t>
  </si>
  <si>
    <t>-290728463</t>
  </si>
  <si>
    <t>2124205847</t>
  </si>
  <si>
    <t xml:space="preserve">Poznámka k položce:_x000d_
celkem v k.č. 1 a 2 :  20,00 ks</t>
  </si>
  <si>
    <t xml:space="preserve">Poznámka k položce:_x000d_
Oprava nivelety přejezdu P4918_x000d_
celkem :  175*0,2 = 35 m3</t>
  </si>
  <si>
    <t xml:space="preserve">Poznámka k položce:_x000d_
Oprava nivelety přejezdu P4918_x000d_
celkem :  dle ZD 250 m2</t>
  </si>
  <si>
    <t xml:space="preserve">Poznámka k položce:_x000d_
Oprava nivelety přejezdu P4918_x000d_
celkem :   (19+22)*0,1 = 4.100 m3</t>
  </si>
  <si>
    <t>Odstranění krytu zpevněných ploch ze silničních dílců</t>
  </si>
  <si>
    <t xml:space="preserve">Poznámka k položce:_x000d_
Oprava nivelety přejezdu P4918_x000d_
celkem :  2,7*0,3 = 0.810  m3</t>
  </si>
  <si>
    <t>Poznámka k položce:_x000d_
Oprava nivelety přejezdu P4918_x000d_
celkem : 114+16,5 = 130.500 m3</t>
  </si>
  <si>
    <t>Poznámka k položce:_x000d_
Oprava nivelety přejezdu P4918_x000d_
dle ZD 10 m3 m3</t>
  </si>
  <si>
    <t>Zemní krajnice a dosypávky z nakupovaných materiálů</t>
  </si>
  <si>
    <t>Poznámka k položce:_x000d_
Oprava nivelety přejezdu P4918_x000d_
dle ZD 8 m3</t>
  </si>
  <si>
    <t xml:space="preserve">Poznámka k položce:_x000d_
Oprava nivelety přejezdu P4918_x000d_
celkem :  dle ZD 315,000 m2</t>
  </si>
  <si>
    <t>Úprava povrchů srovnáním území v tl. do 0,25 m</t>
  </si>
  <si>
    <t>-2091615180</t>
  </si>
  <si>
    <t>Poznámka k položce:_x000d_
Oprava nivelety přejezdu P4918_x000d_
dle ZD 175 m2</t>
  </si>
  <si>
    <t>-432038340</t>
  </si>
  <si>
    <t>Poznámka k položce:_x000d_
Oprava nivelety přejezdu P4918_x000d_
dle ZD 130 m2</t>
  </si>
  <si>
    <t>Sanační vrstvy z lomového kamene</t>
  </si>
  <si>
    <t>1376714436</t>
  </si>
  <si>
    <t xml:space="preserve">Poznámka k položce:_x000d_
Oprava nivelety přejezdu P4918_x000d_
celkem :  315*0,1 = 31.500 m3</t>
  </si>
  <si>
    <t>Poznámka k položce:_x000d_
Oprava nivelety přejezdu P4918_x000d_
celkem : 11,7 m3 (66+11,7)*1,1 = 85.470 m3</t>
  </si>
  <si>
    <t>Poznámka k položce:_x000d_
Oprava nivelety přejezdu P4918_x000d_
celkem : (21,850+3,750)*1,1 = 28,160 m3</t>
  </si>
  <si>
    <t>Poznámka k položce:_x000d_
Oprava nivelety přejezdu P4918_x000d_
dle ZD 9,900 m3</t>
  </si>
  <si>
    <t>Poznámka k položce:_x000d_
Oprava nivelety přejezdu P4918_x000d_
dle ZD 256,000 m2</t>
  </si>
  <si>
    <t>Drobné doplňkové konstr. prefabrik. beton a železobeton</t>
  </si>
  <si>
    <t>Poznámka k položce:_x000d_
Oprava nivelety přejezdu P4918_x000d_
celkem: 1,3 * 0,23 = 0,299 m3</t>
  </si>
  <si>
    <t xml:space="preserve">Poznámka k položce:_x000d_
Poznámka k položce: 2x ASP, 2 x SSP,  2x bruska, 2x dynamický stabilizátor, 2x čistička pro následné podbití 1xASP, SSP, dynamický stabilizátor</t>
  </si>
  <si>
    <t>SO 08 - Rekonstrukce žel. přejezdu P4906 v km 312,103</t>
  </si>
  <si>
    <t xml:space="preserve">Poznámka k položce:_x000d_
Poznámka k položce: celkem :  2*8=16,00 m</t>
  </si>
  <si>
    <t xml:space="preserve">Poznámka k položce:_x000d_
Poznámka k položce: celkem :  32+84=116,00 m2</t>
  </si>
  <si>
    <t xml:space="preserve">Poznámka k položce:_x000d_
Poznámka k položce: obalovna Chvaletice,  celkem :  32*0,2*2,2+84*0,12*2,2=36,256 t</t>
  </si>
  <si>
    <t xml:space="preserve">Poznámka k položce:_x000d_
Poznámka k položce: odvoz suti na skládku - cca 20 km - (20-10)/10=1 celkem :  1*36,256=36,256 t</t>
  </si>
  <si>
    <t xml:space="preserve">Poznámka k položce:_x000d_
Poznámka k položce: odvoz vybouraných zídek a betonu na skládku celkem :  8,4*2/1,2*0,155+8,4*2*0,5*0,3*2,2=7,714 t</t>
  </si>
  <si>
    <t>Poznámka k položce:_x000d_
Poznámka k položce: odvoz suti na skládku - cca 20 km - (20-10)/10=1 celkem : 1*7,714=7,714 t</t>
  </si>
  <si>
    <t xml:space="preserve">Poznámka k položce:_x000d_
Poznámka k položce: poplatek za uložení suti na skládku celkem :  8,4*2/1,2*0,155+8,4*2*0,5*0,3*2,2=7,714 t</t>
  </si>
  <si>
    <t>5915005020</t>
  </si>
  <si>
    <t>Hloubení rýh nebo jam ručně na železničním spodku třídy těžitelnosti I skupiny 2 Poznámka: 1. V cenách jsou započteny náklady na hloubení a uložení výzisku na terén nebo naložení na dopravní prostředek a uložení na úložišti.</t>
  </si>
  <si>
    <t xml:space="preserve">Poznámka k položce:_x000d_
Poznámka k položce: celkem :  2*12*0,4*0,6=5,76 m3</t>
  </si>
  <si>
    <t xml:space="preserve">Poznámka k položce:_x000d_
Poznámka k položce: celkem :  20+20=40,00 m3</t>
  </si>
  <si>
    <t xml:space="preserve">Poznámka k položce:_x000d_
Poznámka k položce: odvoz suti na skládku celkem :  5,76*1,5+40*1,5=68,640 t</t>
  </si>
  <si>
    <t xml:space="preserve">Poznámka k položce:_x000d_
Poznámka k položce: odvoz suti na skládku - cca 20 km - (20-10)/10=1 celkem :  1*689,640=221,235 t</t>
  </si>
  <si>
    <t xml:space="preserve">Poznámka k položce:_x000d_
Poznámka k položce: poplatek za uložení suti na skládku celkem :  5,76*1,5+40*1,5=68,640 t</t>
  </si>
  <si>
    <t>5914055010</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</si>
  <si>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</si>
  <si>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</si>
  <si>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2*12=24,00 m</t>
  </si>
  <si>
    <t>5914055020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</si>
  <si>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</si>
  <si>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</si>
  <si>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4*1,5=6,00 m</t>
  </si>
  <si>
    <t>5964103005</t>
  </si>
  <si>
    <t>Drenážní plastové díly trubka celoperforovaná DN 150 mm</t>
  </si>
  <si>
    <t>5964103120</t>
  </si>
  <si>
    <t>Drenážní plastové díly šachta průchozí DN 400/250 1 vtok/1 odtok DN 250 mm</t>
  </si>
  <si>
    <t xml:space="preserve">Poznámka k položce:_x000d_
Poznámka k položce: celkem :  4,00 ks</t>
  </si>
  <si>
    <t>5964103135</t>
  </si>
  <si>
    <t>Drenážní plastové díly poklop šachty plastový D 400</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</si>
  <si>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</si>
  <si>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</si>
  <si>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</si>
  <si>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celkem :  1,00 ks</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</si>
  <si>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</si>
  <si>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</si>
  <si>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</si>
  <si>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přeprava materiálu - cca 20 km - (20-10)/10=1 celkem :  1*1=1,00 ks</t>
  </si>
  <si>
    <t>5958125000</t>
  </si>
  <si>
    <t>Komplety s antikorozní úpravou Skl 14 (svěrka Skl14, vrtule R1, podložka Uls7)</t>
  </si>
  <si>
    <t xml:space="preserve">Poznámka k položce:_x000d_
Poznámka k položce: celkem :  50*4=200,00 ks</t>
  </si>
  <si>
    <t xml:space="preserve">Poznámka k položce:_x000d_
Poznámka k položce: přeprava materiálu - cca 100 km - (100-10)/10=9 celkem :  9*1=9,00 ks</t>
  </si>
  <si>
    <t>5955101009</t>
  </si>
  <si>
    <t>Kamenivo drcené štěrk frakce 16/22</t>
  </si>
  <si>
    <t xml:space="preserve">Poznámka k položce:_x000d_
Poznámka k položce: zásyp trativodu celkem :  2*12*0,4*0,6*1,85=10,656 t</t>
  </si>
  <si>
    <t>Poznámka k položce:_x000d_
Poznámka k položce: celkem: 10,656 t</t>
  </si>
  <si>
    <t xml:space="preserve">Poznámka k položce:_x000d_
Poznámka k položce: lom Zárubka - 52 km : 52-10=42/10 - zaokrouhleno na 5  celkem :  5*10,656=912,050 t</t>
  </si>
  <si>
    <t>5963101003</t>
  </si>
  <si>
    <t>Pryžová přejezdová konstrukce STRAIL pro zatížené komunikace se závěrnou zídkou tv. T</t>
  </si>
  <si>
    <t>5964161010</t>
  </si>
  <si>
    <t>Beton lehce zhutnitelný C 20/25;X0 F5 2 285 2 765</t>
  </si>
  <si>
    <t xml:space="preserve">Poznámka k položce:_x000d_
Poznámka k položce: podkladní beton pod závěrné zídky celkem :  8,4*2*0,5*0,3=2,52 m3</t>
  </si>
  <si>
    <t xml:space="preserve">Poznámka k položce:_x000d_
Poznámka k položce: přeprava podkladního betonu na stavbu celkem :  2,52*2,2=5,544 t</t>
  </si>
  <si>
    <t xml:space="preserve">Poznámka k položce:_x000d_
Poznámka k položce: přeprava podkladního betonu na stavbu - celkem cca 20 km - (20-10)/10=1 celkem :  1*5,544=5,544 t</t>
  </si>
  <si>
    <t xml:space="preserve">Poznámka k položce:_x000d_
Poznámka k položce: přeprava přejezdové konstrukce STRAIL na stavbu celkem :  16,8*0,8=13,440 t</t>
  </si>
  <si>
    <t xml:space="preserve">Poznámka k položce:_x000d_
Poznámka k položce: přeprava přejezdové konstrukce STRAIL na stavbu  -  cca 450 km - (450-10)/10=44 celkem :  44*13,440=591,36 t</t>
  </si>
  <si>
    <t xml:space="preserve">Poznámka k položce:_x000d_
Poznámka k položce: celkem :  120,00 m2</t>
  </si>
  <si>
    <t>Poznámka k položce:_x000d_
Poznámka k položce: celkem : 120*0,1*2,5=30,00 t</t>
  </si>
  <si>
    <t>Poznámka k položce:_x000d_
Poznámka k položce: celkem : 120*0,06*2,5=18,00 t</t>
  </si>
  <si>
    <t>Poznámka k položce:_x000d_
Poznámka k položce: celkem : 120*0,04*2,5=12,00 t</t>
  </si>
  <si>
    <t xml:space="preserve">Poznámka k položce:_x000d_
Poznámka k položce: obalovna Chvaletice celkem :  30+18+12=60,00 t</t>
  </si>
  <si>
    <t xml:space="preserve">Poznámka k položce:_x000d_
Poznámka k položce: přeprava živice - cca 20 km - (20-10)/10=1 celkem :  30+18+12=60,00 t</t>
  </si>
  <si>
    <t xml:space="preserve">Poznámka k položce:_x000d_
Poznámka k položce: ceník ÚRS;  celkem :  16+12=28,00 m</t>
  </si>
  <si>
    <t>barva akrylátová na vozovky bílá S 2856</t>
  </si>
  <si>
    <t>kg</t>
  </si>
  <si>
    <t>Poznámka k položce:_x000d_
Poznámka k položce: ceník ÚRS, celkem : 4,00 kg</t>
  </si>
  <si>
    <t>SO 09 - Rekonstrukce žel. přejezdu P4913 v km 328,440</t>
  </si>
  <si>
    <t xml:space="preserve">Poznámka k položce:_x000d_
Poznámka k položce: celkem :  6+6=12,00 m</t>
  </si>
  <si>
    <t xml:space="preserve">Poznámka k položce:_x000d_
Poznámka k položce: celkem :  21+78=99,00 m2</t>
  </si>
  <si>
    <t>5914030550</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</si>
  <si>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</si>
  <si>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dopravu a skládkovné.</t>
  </si>
  <si>
    <t xml:space="preserve">Poznámka k položce:_x000d_
Poznámka k položce: celkem :  8,00 m</t>
  </si>
  <si>
    <t xml:space="preserve">Poznámka k položce:_x000d_
Poznámka k položce: obalovna Chvaletice,  celkem :  21*0,2*2,2+78*0,12*2,2=29,832 t</t>
  </si>
  <si>
    <t xml:space="preserve">Poznámka k položce:_x000d_
Poznámka k položce: odvoz vybouraného odvodnění a přejezdu na skládku příčný odvodňovací žlab celkem : 8*1,123=8,984 t konstrukce BRENS celkem :  2*6*2,4=28,80 t celkem :  8,984+28,8=37,784 t</t>
  </si>
  <si>
    <t xml:space="preserve">Poznámka k položce:_x000d_
Poznámka k položce: odvoz suti na skládku - cca 20 km - (20-10)/10=1 celkem :  1*37,784=37,784 t</t>
  </si>
  <si>
    <t xml:space="preserve">Poznámka k položce:_x000d_
Poznámka k položce: poplatek za uložení suti na skládku celkem :  8,984+28,8=37,784 t</t>
  </si>
  <si>
    <t xml:space="preserve">Poznámka k položce:_x000d_
Poznámka k položce: celkem :  2*20*0,4*0,6=9,60 m3</t>
  </si>
  <si>
    <t xml:space="preserve">Poznámka k položce:_x000d_
Poznámka k položce: celkem :  100,00 m3</t>
  </si>
  <si>
    <t>Poznámka k položce:_x000d_
Poznámka k položce: odvoz suti na skládku celkem : +9,6*1,5+50*1,5=89,400 t</t>
  </si>
  <si>
    <t xml:space="preserve">Poznámka k položce:_x000d_
Poznámka k položce: odvoz suti na skládku - cca 20 km - (20-10)/10=1 celkem :  1*89,400=89,400 t</t>
  </si>
  <si>
    <t xml:space="preserve">Poznámka k položce:_x000d_
Poznámka k položce: poplatek za uložení suti na skládku celkem :  9,6*1,5+50*1,5=89,400 t</t>
  </si>
  <si>
    <t xml:space="preserve">Poznámka k položce:_x000d_
Poznámka k položce: celkem :  2*20=40,00 m</t>
  </si>
  <si>
    <t xml:space="preserve">Poznámka k položce:_x000d_
Poznámka k položce: zásyp trativodu celkem :  2*20*0,4*0,6*1,85=17,76 t</t>
  </si>
  <si>
    <t xml:space="preserve">Poznámka k položce:_x000d_
Poznámka k položce: celkem :  17,760 t</t>
  </si>
  <si>
    <t xml:space="preserve">Poznámka k položce:_x000d_
Poznámka k položce: lom Zárubka - 52 km : 52-10=42/10 - zaokrouhleno na 5  celkem :  5*17,760=88,800 t</t>
  </si>
  <si>
    <t xml:space="preserve">Poznámka k položce:_x000d_
Poznámka k položce: podkladní beton pod závěrné zídky celkem :  32,4*2*0,5*0,3=9,72 m3</t>
  </si>
  <si>
    <t xml:space="preserve">Poznámka k položce:_x000d_
Poznámka k položce: přeprava podkladního betonu na stavbu celkem :  9,72*2,2=21,384 t</t>
  </si>
  <si>
    <t xml:space="preserve">Poznámka k položce:_x000d_
Poznámka k položce: přeprava podkladního betonu na stavbu - celkem cca 20 km - (20-10)/10=1 celkem :  1*21,384=21,384 t</t>
  </si>
  <si>
    <t xml:space="preserve">Poznámka k položce:_x000d_
Poznámka k položce: přeprava přejezdové konstrukce STRAIL na stavbu celkem :  12*0,8=25,920 t</t>
  </si>
  <si>
    <t xml:space="preserve">Poznámka k položce:_x000d_
Poznámka k položce: přeprava přejezdové konstrukce STRAIL na stavbu  -  cca 450 km - (450-10)/10=44 celkem :  44*25,920=1140,48 t</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</si>
  <si>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</si>
  <si>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</si>
  <si>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</si>
  <si>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16,50 m2</t>
  </si>
  <si>
    <t>5964121000</t>
  </si>
  <si>
    <t>Prahová vpusť výztužné vč. mříží</t>
  </si>
  <si>
    <t xml:space="preserve">Poznámka k položce:_x000d_
Poznámka k položce: celkem :  11,00 ks</t>
  </si>
  <si>
    <t xml:space="preserve">Poznámka k položce:_x000d_
Poznámka k položce: celkem :  11*0,88=9,68 t</t>
  </si>
  <si>
    <t xml:space="preserve">Poznámka k položce:_x000d_
Poznámka k položce: celkem :  16,5*1*0,3=4,95 m3</t>
  </si>
  <si>
    <t xml:space="preserve">Poznámka k položce:_x000d_
Poznámka k položce: přeprava podkladního betonu na stavbu celkem :  4,95*2,2=10,89 t</t>
  </si>
  <si>
    <t xml:space="preserve">Poznámka k položce:_x000d_
Poznámka k položce: přeprava podkladního betonu na stavbu - celkem cca 20 km - (20-10)/10=1 celkem :  1*10,89=10,89 t</t>
  </si>
  <si>
    <t xml:space="preserve">Poznámka k položce:_x000d_
Poznámka k položce: celkem :  350,000 m2</t>
  </si>
  <si>
    <t>Poznámka k položce:_x000d_
Poznámka k položce: celkem : 350*0,1*2,5=87,50 t</t>
  </si>
  <si>
    <t>Poznámka k položce:_x000d_
Poznámka k položce: celkem : 350*0,06*2,5=52,50 t</t>
  </si>
  <si>
    <t>Poznámka k položce:_x000d_
Poznámka k položce: celkem : 350*0,04*2,5=35,00 t</t>
  </si>
  <si>
    <t xml:space="preserve">Poznámka k položce:_x000d_
Poznámka k položce: obalovna Chvaletice celkem :  87,5+52,5+35=175,00 t</t>
  </si>
  <si>
    <t xml:space="preserve">Poznámka k položce:_x000d_
Poznámka k položce: ceník ÚRS;  celkem :  33+17=50,00 m</t>
  </si>
  <si>
    <t>5913335030</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</si>
  <si>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</si>
  <si>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nejsou obsaženy náklady na dodávku materiálu.</t>
  </si>
  <si>
    <t>Poznámka k položce:_x000d_
Poznámka k položce: celkem : 60,00 m</t>
  </si>
  <si>
    <t>Poznámka k položce:_x000d_
Poznámka k položce: ceník ÚRS, celkem : 6,00 kg</t>
  </si>
  <si>
    <t>SO 10 - Rekonstrukce žel. přejezdu P4920 v km 343,291</t>
  </si>
  <si>
    <t xml:space="preserve">Poznámka k položce:_x000d_
Poznámka k položce: celkem :  2*14,4=28,80 m</t>
  </si>
  <si>
    <t xml:space="preserve">Poznámka k položce:_x000d_
Poznámka k položce: celkem :  10,6+12,1=22,70 m</t>
  </si>
  <si>
    <t xml:space="preserve">Poznámka k položce:_x000d_
Poznámka k položce: celkem :  110,2+99,5=209,70 m2</t>
  </si>
  <si>
    <t xml:space="preserve">Poznámka k položce:_x000d_
Poznámka k položce: obalovna Chvaletice,  celkem :  110,2*0,2*2,2+99,5*0,12*2,2=74,756 t</t>
  </si>
  <si>
    <t xml:space="preserve">Poznámka k položce:_x000d_
Poznámka k položce: odvoz suti na skládku - cca 20 km - (20-10)/10=1 celkem :  1*74,756=74,756 t</t>
  </si>
  <si>
    <t xml:space="preserve">Poznámka k položce:_x000d_
Poznámka k položce: odvoz vybouraných zídek a betonu na skládku celkem :  14,4*2/1,2*0,155+14,4*2*0,5*0,3*2,2=13,224 t</t>
  </si>
  <si>
    <t xml:space="preserve">Poznámka k položce:_x000d_
Poznámka k položce: odvoz suti na skládku - cca 20 km - (20-10)/10=1 celkem :  1*13,224=13,224 t</t>
  </si>
  <si>
    <t xml:space="preserve">Poznámka k položce:_x000d_
Poznámka k položce: poplatek za uložení suti na skládku celkem :  14,4*2/1,2*0,155+14,4*2*0,5*0,3*2,2=13,224 t</t>
  </si>
  <si>
    <t xml:space="preserve">Poznámka k položce:_x000d_
Poznámka k položce: celkem :  2*15*0,4*0,6=7,20 m3</t>
  </si>
  <si>
    <t xml:space="preserve">Poznámka k položce:_x000d_
Poznámka k položce: odvoz suti na skládku celkem :  7,2*1,5+10*1,5=25,800 t</t>
  </si>
  <si>
    <t xml:space="preserve">Poznámka k položce:_x000d_
Poznámka k položce: odvoz suti na skládku - cca 20 km - (20-10)/10=1 celkem :  1*25,800=25,800 t</t>
  </si>
  <si>
    <t xml:space="preserve">Poznámka k položce:_x000d_
Poznámka k položce: poplatek za uložení suti na skládku celkem :  7,2*1,5+10*1,5=25,800 t</t>
  </si>
  <si>
    <t xml:space="preserve">Poznámka k položce:_x000d_
Poznámka k položce: celkem :  2*15=30,00 m</t>
  </si>
  <si>
    <t xml:space="preserve">Poznámka k položce:_x000d_
Poznámka k položce: přeprava materiálu - cca 20 km - (20-10)/10=1 celkem :  1*1=1,00 ks celkem :  2*0,020=0,040 km</t>
  </si>
  <si>
    <t xml:space="preserve">Poznámka k položce:_x000d_
Poznámka k položce: zásyp trativodu celkem :  2*15*0,4*0,6*1,85=13,320 t</t>
  </si>
  <si>
    <t xml:space="preserve">Poznámka k položce:_x000d_
Poznámka k položce: celkem :  13,320 t</t>
  </si>
  <si>
    <t xml:space="preserve">Poznámka k položce:_x000d_
Poznámka k položce: lom Zárubka - 69 km : 69-10=59/10 - zaokrouhleno na 6  celkem :  6* 13,320=79,920 t</t>
  </si>
  <si>
    <t xml:space="preserve">Poznámka k položce:_x000d_
Poznámka k položce: podkladní beton pod závěrné zídky celkem :  14,4*2*0,5*0,3=4,32 m3</t>
  </si>
  <si>
    <t xml:space="preserve">Poznámka k položce:_x000d_
Poznámka k položce: přeprava podkladního betonu na stavbu celkem :  4,32*2,2=9,504 t</t>
  </si>
  <si>
    <t xml:space="preserve">Poznámka k položce:_x000d_
Poznámka k položce: přeprava podkladního betonu na stavbu - celkem cca 20 km - (20-10)/10=1 celkem :  1*9,5042=9,504 t</t>
  </si>
  <si>
    <t xml:space="preserve">Poznámka k položce:_x000d_
Poznámka k položce: přeprava přejezdové konstrukce STRAIL na stavbu celkem :  28,8*0,8=23,040 t</t>
  </si>
  <si>
    <t xml:space="preserve">Poznámka k položce:_x000d_
Poznámka k položce: přeprava přejezdové konstrukce STRAIL na stavbu  -  cca 450 km - (450-10)/10=44 celkem :  44*23,040=1013,76 t</t>
  </si>
  <si>
    <t xml:space="preserve">Poznámka k položce:_x000d_
Poznámka k položce: celkem :  209,700 m2</t>
  </si>
  <si>
    <t>Poznámka k položce:_x000d_
Poznámka k položce: celkem : 209,7*0,08*2,5=41,940 t</t>
  </si>
  <si>
    <t>Poznámka k položce:_x000d_
Poznámka k položce: celkem : 209,7*0,07*2,5=36,698 t</t>
  </si>
  <si>
    <t>Živičné přejezdové vozovky SMA 11S mastixový obrusná vrstva</t>
  </si>
  <si>
    <t>Poznámka k položce:_x000d_
Poznámka k položce: celkem : 209,7*0,05*2,5=26,213 t</t>
  </si>
  <si>
    <t>geomříž PP pro asfaltové vozovky s geotextilií</t>
  </si>
  <si>
    <t xml:space="preserve">Poznámka k položce:_x000d_
Poznámka k položce: celkem :  126,00 m2</t>
  </si>
  <si>
    <t xml:space="preserve">Poznámka k položce:_x000d_
Poznámka k položce: obalovna Chvaletice celkem :  41,94+36,698+26,213=104,850 t</t>
  </si>
  <si>
    <t xml:space="preserve">Poznámka k položce:_x000d_
Poznámka k položce: přeprava živice - cca 20 km - (20-10)/10=1 celkem :  1*104,85=104,850 t</t>
  </si>
  <si>
    <t xml:space="preserve">Poznámka k položce:_x000d_
Poznámka k položce: ceník ÚRS;  celkem :  45+14=59,00 m</t>
  </si>
  <si>
    <t>SO 11 - Materiál objednatele</t>
  </si>
  <si>
    <t>HSV - Práce a dodávky HSV</t>
  </si>
  <si>
    <t>5 - Komunikace</t>
  </si>
  <si>
    <t>D1 - SO 01</t>
  </si>
  <si>
    <t>D2 - SO 02</t>
  </si>
  <si>
    <t>D3 - SO 03</t>
  </si>
  <si>
    <t>D4 - SO 04</t>
  </si>
  <si>
    <t>D5 - SO 05</t>
  </si>
  <si>
    <t>D6 - SO 06</t>
  </si>
  <si>
    <t>D7 - SO 07</t>
  </si>
  <si>
    <t>HSV</t>
  </si>
  <si>
    <t>Práce a dodávky HSV</t>
  </si>
  <si>
    <t>Komunikace</t>
  </si>
  <si>
    <t>D1</t>
  </si>
  <si>
    <t>5957110000</t>
  </si>
  <si>
    <t>Kolejnice tv. 60 E2, třídy R260</t>
  </si>
  <si>
    <t>5957119080</t>
  </si>
  <si>
    <t>Lepený izolovaný styk tv. UIC60 (60E2) s tepelně zpracovanou hlavou délky 5,00 m</t>
  </si>
  <si>
    <t>Poznámka k položce:_x000d_
Poznámka k položce: dle ZD, včetně přepravy na místo stavby</t>
  </si>
  <si>
    <t>5957116097</t>
  </si>
  <si>
    <t>Lepený izolovaný styk tv. UIC60 (60E2) přirážka za navrtání 4 ks otvorů pr. 19 mm a osazení 4 ks kontaktů typu AR260 dle typu kolejnice</t>
  </si>
  <si>
    <t>ks</t>
  </si>
  <si>
    <t>5956140025</t>
  </si>
  <si>
    <t>Pražec betonový příčný vystrojený včetně kompletů pro pružné bezpodkladnicové upevnění, dl. 2,6 m, upevnění W14, pro kolejnici 60E2 v úklonu 1:40</t>
  </si>
  <si>
    <t>5958158030</t>
  </si>
  <si>
    <t>Podložka pryžová pod patu kolejnice WU 7 174x152x7</t>
  </si>
  <si>
    <t>D2</t>
  </si>
  <si>
    <t>5957119030</t>
  </si>
  <si>
    <t>Lepený izolovaný styk tv. UIC60 (60E2) s tepelně zpracovanou hlavou délky 4,00 m</t>
  </si>
  <si>
    <t>5957119084</t>
  </si>
  <si>
    <t>Lepený izolovaný styk tv. UIC60 (60E2) s tepelně zpracovanou hlavou délky 6,00 m</t>
  </si>
  <si>
    <t>5957119091</t>
  </si>
  <si>
    <t>Lepený izolovaný styk tv. UIC60 (60E2) s tepelně zpracovanou hlavou délky 7,00 m</t>
  </si>
  <si>
    <t>5957116097.1</t>
  </si>
  <si>
    <t>Poznámka k položce:_x000d_
Poznámka k položce: dle ZD, včetně přepravy na místo stavby,</t>
  </si>
  <si>
    <t>5957119098</t>
  </si>
  <si>
    <t>Lepený izolovaný styk tv. UIC60 (60E2) s tepelně zpracovanou hlavou přirážka za navrtání 4 ks otvorů pr. 23 mm a osazení 4 ks pro kolíkové propojky</t>
  </si>
  <si>
    <t>5956155001</t>
  </si>
  <si>
    <t>Pražec betonový výhybkový nevystrojený</t>
  </si>
  <si>
    <t>7594130930</t>
  </si>
  <si>
    <t>Lanová propojení s ukončením oky CEMBRE LOI 1xFe*20/70 norma 259609401</t>
  </si>
  <si>
    <t>5961191025</t>
  </si>
  <si>
    <t>Ostatní výhybkové součásti Stolička kluzná Y3157Z1 - Y4752Z2</t>
  </si>
  <si>
    <t>Jazyk prodloužený J60 1:12-500-I přímý pravý 16058 mm+1300mm</t>
  </si>
  <si>
    <t>Jazyk prodloužený J60 1:12-500-I přímý levý 16058 mm+1300mm</t>
  </si>
  <si>
    <t>Jazyk prodloužený J60 1:12-500-I ohnutý pravý 16058 mm+1300mm</t>
  </si>
  <si>
    <t>Jazyk prodloužený J60 1:12-500-I ohnutý levý 16058 mm+1300mm</t>
  </si>
  <si>
    <t>Jazyk prodloužený J60 1:14-760-I přímý levý 17858 mm+1300mm</t>
  </si>
  <si>
    <t>Jazyk prodloužený J60 1:14-760-I ohnutý pravý 17858 mm+1300mm</t>
  </si>
  <si>
    <t>Opornice prodloužená J60 1:12-500 přímá pravá 16856 mm+1400 mm</t>
  </si>
  <si>
    <t>Opornice prodloužená J60 1:12-500 přímá levá 16856 mm+1400 mm</t>
  </si>
  <si>
    <t>Opornice prodloužená J60 1:12-500 ohnutá pravá 16856 mm+1400 mm</t>
  </si>
  <si>
    <t>Opornice prodloužená J60 1:12-500 ohnutá levá 16856 mm+1400 mm</t>
  </si>
  <si>
    <t>Opornice prodloužená J60 1:14-760-I přímá pravá 18656 mm+1400 mm</t>
  </si>
  <si>
    <t>Opornice prodloužená J60 1:14-760-I ohnutá levá 18656 mm+1400 mm</t>
  </si>
  <si>
    <t>Srdcovka prodloužená J60 1:9-300 ZPTZ levá (monoblok) o 1400mm</t>
  </si>
  <si>
    <t>Srdcovka prodloužená J60 1:11-300 ZPTZ pravá (monoblok) o 1400mm</t>
  </si>
  <si>
    <t>Srdcovka prodloužená J60 1:12-500-I ZTPZ levá (monoblok) o 1400mm</t>
  </si>
  <si>
    <t>Srdcovka prodloužená J60 1:12-500-I ZTPZ pravá (monoblok)o 1400mm</t>
  </si>
  <si>
    <t>Srdcovka prodloužená J60 1:14-760 ZPTZ levá (monoblok) o 1400mm</t>
  </si>
  <si>
    <t>Srdcovka prodloužená J60 1:14-760 ZPTZ pravá (monoblok) o 1400mm</t>
  </si>
  <si>
    <t>D3</t>
  </si>
  <si>
    <t>D4</t>
  </si>
  <si>
    <t>5957119098.1</t>
  </si>
  <si>
    <t>Jazyk prodloužený J60 1:18,5-1200-I přímý pravý 23236 mm+1300mm</t>
  </si>
  <si>
    <t>Jazyk prodloužený J60 1:18,5-1200-I přímý levý 23236 mm+1300mm</t>
  </si>
  <si>
    <t>Jazyk prodloužený J60 1:18,5-1200-I ohnutý pravý 23236 mm+1300mm</t>
  </si>
  <si>
    <t>R29</t>
  </si>
  <si>
    <t>R30</t>
  </si>
  <si>
    <t>Opornice prodloužená J60 1:18,5-1200-I přímá pravá 24034 mm+1400 mm</t>
  </si>
  <si>
    <t>R31</t>
  </si>
  <si>
    <t>Opornice prodloužená J60 1:18,5-1200-I ohnutá pravá 24034 mm+1400 mm</t>
  </si>
  <si>
    <t>R32</t>
  </si>
  <si>
    <t>Opornice prodloužená J60 1:18,5-1200-I ohnutá levá 24034 mm+1400 mm</t>
  </si>
  <si>
    <t>R33</t>
  </si>
  <si>
    <t>R34</t>
  </si>
  <si>
    <t>R35</t>
  </si>
  <si>
    <t>Srdcovka prodloužená J60 1:18,5-1200-I ZPTZ levá (monoblok) o 1400mm</t>
  </si>
  <si>
    <t>D5</t>
  </si>
  <si>
    <t>D6</t>
  </si>
  <si>
    <t>R36</t>
  </si>
  <si>
    <t>Jazyk prodloužený J60 1:11-300 přímý pravý 13058 mm+1300mm</t>
  </si>
  <si>
    <t>R37</t>
  </si>
  <si>
    <t>Jazyk prodloužený J60 1:11-300 ohnutý levý 13058 mm+1300mm</t>
  </si>
  <si>
    <t>R38</t>
  </si>
  <si>
    <t>R39</t>
  </si>
  <si>
    <t>R40</t>
  </si>
  <si>
    <t>R41</t>
  </si>
  <si>
    <t>180</t>
  </si>
  <si>
    <t>R42</t>
  </si>
  <si>
    <t>Opornice prodloužená J60 1:11-300 ohnutá pravá 13856 mm+1400 mm</t>
  </si>
  <si>
    <t>182</t>
  </si>
  <si>
    <t>R43</t>
  </si>
  <si>
    <t>Opornice prodloužená J60 1:11-300 přímá levá 13856 mm+1400 mm</t>
  </si>
  <si>
    <t>184</t>
  </si>
  <si>
    <t>R44</t>
  </si>
  <si>
    <t>186</t>
  </si>
  <si>
    <t>R45</t>
  </si>
  <si>
    <t>188</t>
  </si>
  <si>
    <t>R46</t>
  </si>
  <si>
    <t>190</t>
  </si>
  <si>
    <t>R47</t>
  </si>
  <si>
    <t>192</t>
  </si>
  <si>
    <t>R48</t>
  </si>
  <si>
    <t>194</t>
  </si>
  <si>
    <t>R49</t>
  </si>
  <si>
    <t>196</t>
  </si>
  <si>
    <t>99</t>
  </si>
  <si>
    <t>R50</t>
  </si>
  <si>
    <t>198</t>
  </si>
  <si>
    <t>D7</t>
  </si>
  <si>
    <t>200</t>
  </si>
  <si>
    <t>101</t>
  </si>
  <si>
    <t>202</t>
  </si>
  <si>
    <t>204</t>
  </si>
  <si>
    <t>103</t>
  </si>
  <si>
    <t>206</t>
  </si>
  <si>
    <t>208</t>
  </si>
  <si>
    <t>105</t>
  </si>
  <si>
    <t>210</t>
  </si>
  <si>
    <t xml:space="preserve">VON - PS5,  SO 01 - SO 11</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</si>
  <si>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</si>
  <si>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</si>
  <si>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</si>
  <si>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021201001</t>
  </si>
  <si>
    <t>Průzkumné práce pro opravy Průzkum výskytu škodlivin kontaminace kameniva ropnými látkami</t>
  </si>
  <si>
    <t>022101011</t>
  </si>
  <si>
    <t>Geodetické práce Geodetické práce v průběhu opravy</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</si>
  <si>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</si>
  <si>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</si>
  <si>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</si>
  <si>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</si>
  <si>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</si>
  <si>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</si>
  <si>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</si>
  <si>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</si>
  <si>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</si>
  <si>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Zpracování KSÚ a TP</t>
  </si>
  <si>
    <t>033111001</t>
  </si>
  <si>
    <t>Provozní vlivy Výluka silničního provozu se zajištěním objížďky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</si>
</sst>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6"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7" fillId="0" borderId="0" xfId="1" applyFont="1" applyAlignment="1">
      <alignment horizontal="center" vertical="center"/>
    </xf>
    <xf numFmtId="4" fontId="25" fillId="0" borderId="19" xfId="0" applyNumberFormat="1" applyFont="1" applyBorder="1" applyAlignment="1" applyProtection="1">
      <alignment vertical="center"/>
    </xf>
    <xf numFmtId="4" fontId="25" fillId="0" borderId="20" xfId="0" applyNumberFormat="1" applyFont="1" applyBorder="1" applyAlignment="1" applyProtection="1">
      <alignment vertical="center"/>
    </xf>
    <xf numFmtId="166" fontId="25" fillId="0" borderId="20" xfId="0" applyNumberFormat="1" applyFont="1" applyBorder="1" applyAlignment="1" applyProtection="1">
      <alignment vertical="center"/>
    </xf>
    <xf numFmtId="4" fontId="25"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8" fillId="0" borderId="0" xfId="0" applyFont="1" applyAlignment="1" applyProtection="1">
      <alignment horizontal="left" vertical="center"/>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22" xfId="0"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167" fontId="19" fillId="2" borderId="22" xfId="0" applyNumberFormat="1" applyFont="1" applyFill="1" applyBorder="1" applyAlignment="1" applyProtection="1">
      <alignment vertical="center"/>
      <protection locked="0"/>
    </xf>
    <xf numFmtId="0" fontId="36" fillId="0" borderId="0" xfId="0" applyFont="1" applyAlignment="1" applyProtection="1">
      <alignment vertical="center"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styles" Target="styles.xml" /><Relationship Id="rId39" Type="http://schemas.openxmlformats.org/officeDocument/2006/relationships/theme" Target="theme/theme1.xml" /><Relationship Id="rId40" Type="http://schemas.openxmlformats.org/officeDocument/2006/relationships/calcChain" Target="calcChain.xml" /><Relationship Id="rId4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30</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64025094</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Pardubice (mimo) - Kolín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3. 10. 2025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ROUND(AG95+AG105+AG113+AG123+AG137+AG138+SUM(AG141:AG152),2)</f>
        <v>0</v>
      </c>
      <c r="AH94" s="106"/>
      <c r="AI94" s="106"/>
      <c r="AJ94" s="106"/>
      <c r="AK94" s="106"/>
      <c r="AL94" s="106"/>
      <c r="AM94" s="106"/>
      <c r="AN94" s="107">
        <f>SUM(AG94,AT94)</f>
        <v>0</v>
      </c>
      <c r="AO94" s="107"/>
      <c r="AP94" s="107"/>
      <c r="AQ94" s="108" t="s">
        <v>1</v>
      </c>
      <c r="AR94" s="109"/>
      <c r="AS94" s="110">
        <f>ROUND(AS95+AS105+AS113+AS123+AS137+AS138+SUM(AS141:AS152),2)</f>
        <v>0</v>
      </c>
      <c r="AT94" s="111">
        <f>ROUND(SUM(AV94:AW94),2)</f>
        <v>0</v>
      </c>
      <c r="AU94" s="112">
        <f>ROUND(AU95+AU105+AU113+AU123+AU137+AU138+SUM(AU141:AU152),5)</f>
        <v>0</v>
      </c>
      <c r="AV94" s="111">
        <f>ROUND(AZ94*L29,2)</f>
        <v>0</v>
      </c>
      <c r="AW94" s="111">
        <f>ROUND(BA94*L30,2)</f>
        <v>0</v>
      </c>
      <c r="AX94" s="111">
        <f>ROUND(BB94*L29,2)</f>
        <v>0</v>
      </c>
      <c r="AY94" s="111">
        <f>ROUND(BC94*L30,2)</f>
        <v>0</v>
      </c>
      <c r="AZ94" s="111">
        <f>ROUND(AZ95+AZ105+AZ113+AZ123+AZ137+AZ138+SUM(AZ141:AZ152),2)</f>
        <v>0</v>
      </c>
      <c r="BA94" s="111">
        <f>ROUND(BA95+BA105+BA113+BA123+BA137+BA138+SUM(BA141:BA152),2)</f>
        <v>0</v>
      </c>
      <c r="BB94" s="111">
        <f>ROUND(BB95+BB105+BB113+BB123+BB137+BB138+SUM(BB141:BB152),2)</f>
        <v>0</v>
      </c>
      <c r="BC94" s="111">
        <f>ROUND(BC95+BC105+BC113+BC123+BC137+BC138+SUM(BC141:BC152),2)</f>
        <v>0</v>
      </c>
      <c r="BD94" s="113">
        <f>ROUND(BD95+BD105+BD113+BD123+BD137+BD138+SUM(BD141:BD152),2)</f>
        <v>0</v>
      </c>
      <c r="BE94" s="6"/>
      <c r="BS94" s="114" t="s">
        <v>72</v>
      </c>
      <c r="BT94" s="114" t="s">
        <v>73</v>
      </c>
      <c r="BU94" s="115" t="s">
        <v>74</v>
      </c>
      <c r="BV94" s="114" t="s">
        <v>75</v>
      </c>
      <c r="BW94" s="114" t="s">
        <v>5</v>
      </c>
      <c r="BX94" s="114" t="s">
        <v>76</v>
      </c>
      <c r="CL94" s="114" t="s">
        <v>1</v>
      </c>
    </row>
    <row r="95" s="7" customFormat="1" ht="24.75" customHeight="1">
      <c r="A95" s="7"/>
      <c r="B95" s="116"/>
      <c r="C95" s="117"/>
      <c r="D95" s="118" t="s">
        <v>77</v>
      </c>
      <c r="E95" s="118"/>
      <c r="F95" s="118"/>
      <c r="G95" s="118"/>
      <c r="H95" s="118"/>
      <c r="I95" s="119"/>
      <c r="J95" s="118" t="s">
        <v>78</v>
      </c>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20">
        <f>ROUND(AG96+AG99+AG101+AG103,2)</f>
        <v>0</v>
      </c>
      <c r="AH95" s="119"/>
      <c r="AI95" s="119"/>
      <c r="AJ95" s="119"/>
      <c r="AK95" s="119"/>
      <c r="AL95" s="119"/>
      <c r="AM95" s="119"/>
      <c r="AN95" s="121">
        <f>SUM(AG95,AT95)</f>
        <v>0</v>
      </c>
      <c r="AO95" s="119"/>
      <c r="AP95" s="119"/>
      <c r="AQ95" s="122" t="s">
        <v>79</v>
      </c>
      <c r="AR95" s="123"/>
      <c r="AS95" s="124">
        <f>ROUND(AS96+AS99+AS101+AS103,2)</f>
        <v>0</v>
      </c>
      <c r="AT95" s="125">
        <f>ROUND(SUM(AV95:AW95),2)</f>
        <v>0</v>
      </c>
      <c r="AU95" s="126">
        <f>ROUND(AU96+AU99+AU101+AU103,5)</f>
        <v>0</v>
      </c>
      <c r="AV95" s="125">
        <f>ROUND(AZ95*L29,2)</f>
        <v>0</v>
      </c>
      <c r="AW95" s="125">
        <f>ROUND(BA95*L30,2)</f>
        <v>0</v>
      </c>
      <c r="AX95" s="125">
        <f>ROUND(BB95*L29,2)</f>
        <v>0</v>
      </c>
      <c r="AY95" s="125">
        <f>ROUND(BC95*L30,2)</f>
        <v>0</v>
      </c>
      <c r="AZ95" s="125">
        <f>ROUND(AZ96+AZ99+AZ101+AZ103,2)</f>
        <v>0</v>
      </c>
      <c r="BA95" s="125">
        <f>ROUND(BA96+BA99+BA101+BA103,2)</f>
        <v>0</v>
      </c>
      <c r="BB95" s="125">
        <f>ROUND(BB96+BB99+BB101+BB103,2)</f>
        <v>0</v>
      </c>
      <c r="BC95" s="125">
        <f>ROUND(BC96+BC99+BC101+BC103,2)</f>
        <v>0</v>
      </c>
      <c r="BD95" s="127">
        <f>ROUND(BD96+BD99+BD101+BD103,2)</f>
        <v>0</v>
      </c>
      <c r="BE95" s="7"/>
      <c r="BS95" s="128" t="s">
        <v>72</v>
      </c>
      <c r="BT95" s="128" t="s">
        <v>80</v>
      </c>
      <c r="BU95" s="128" t="s">
        <v>74</v>
      </c>
      <c r="BV95" s="128" t="s">
        <v>75</v>
      </c>
      <c r="BW95" s="128" t="s">
        <v>81</v>
      </c>
      <c r="BX95" s="128" t="s">
        <v>5</v>
      </c>
      <c r="CL95" s="128" t="s">
        <v>1</v>
      </c>
      <c r="CM95" s="128" t="s">
        <v>73</v>
      </c>
    </row>
    <row r="96" s="4" customFormat="1" ht="16.5" customHeight="1">
      <c r="A96" s="4"/>
      <c r="B96" s="67"/>
      <c r="C96" s="129"/>
      <c r="D96" s="129"/>
      <c r="E96" s="130" t="s">
        <v>82</v>
      </c>
      <c r="F96" s="130"/>
      <c r="G96" s="130"/>
      <c r="H96" s="130"/>
      <c r="I96" s="130"/>
      <c r="J96" s="129"/>
      <c r="K96" s="130" t="s">
        <v>83</v>
      </c>
      <c r="L96" s="130"/>
      <c r="M96" s="130"/>
      <c r="N96" s="130"/>
      <c r="O96" s="130"/>
      <c r="P96" s="130"/>
      <c r="Q96" s="130"/>
      <c r="R96" s="130"/>
      <c r="S96" s="130"/>
      <c r="T96" s="130"/>
      <c r="U96" s="130"/>
      <c r="V96" s="130"/>
      <c r="W96" s="130"/>
      <c r="X96" s="130"/>
      <c r="Y96" s="130"/>
      <c r="Z96" s="130"/>
      <c r="AA96" s="130"/>
      <c r="AB96" s="130"/>
      <c r="AC96" s="130"/>
      <c r="AD96" s="130"/>
      <c r="AE96" s="130"/>
      <c r="AF96" s="130"/>
      <c r="AG96" s="131">
        <f>ROUND(SUM(AG97:AG98),2)</f>
        <v>0</v>
      </c>
      <c r="AH96" s="129"/>
      <c r="AI96" s="129"/>
      <c r="AJ96" s="129"/>
      <c r="AK96" s="129"/>
      <c r="AL96" s="129"/>
      <c r="AM96" s="129"/>
      <c r="AN96" s="132">
        <f>SUM(AG96,AT96)</f>
        <v>0</v>
      </c>
      <c r="AO96" s="129"/>
      <c r="AP96" s="129"/>
      <c r="AQ96" s="133" t="s">
        <v>84</v>
      </c>
      <c r="AR96" s="69"/>
      <c r="AS96" s="134">
        <f>ROUND(SUM(AS97:AS98),2)</f>
        <v>0</v>
      </c>
      <c r="AT96" s="135">
        <f>ROUND(SUM(AV96:AW96),2)</f>
        <v>0</v>
      </c>
      <c r="AU96" s="136">
        <f>ROUND(SUM(AU97:AU98),5)</f>
        <v>0</v>
      </c>
      <c r="AV96" s="135">
        <f>ROUND(AZ96*L29,2)</f>
        <v>0</v>
      </c>
      <c r="AW96" s="135">
        <f>ROUND(BA96*L30,2)</f>
        <v>0</v>
      </c>
      <c r="AX96" s="135">
        <f>ROUND(BB96*L29,2)</f>
        <v>0</v>
      </c>
      <c r="AY96" s="135">
        <f>ROUND(BC96*L30,2)</f>
        <v>0</v>
      </c>
      <c r="AZ96" s="135">
        <f>ROUND(SUM(AZ97:AZ98),2)</f>
        <v>0</v>
      </c>
      <c r="BA96" s="135">
        <f>ROUND(SUM(BA97:BA98),2)</f>
        <v>0</v>
      </c>
      <c r="BB96" s="135">
        <f>ROUND(SUM(BB97:BB98),2)</f>
        <v>0</v>
      </c>
      <c r="BC96" s="135">
        <f>ROUND(SUM(BC97:BC98),2)</f>
        <v>0</v>
      </c>
      <c r="BD96" s="137">
        <f>ROUND(SUM(BD97:BD98),2)</f>
        <v>0</v>
      </c>
      <c r="BE96" s="4"/>
      <c r="BS96" s="138" t="s">
        <v>72</v>
      </c>
      <c r="BT96" s="138" t="s">
        <v>85</v>
      </c>
      <c r="BU96" s="138" t="s">
        <v>74</v>
      </c>
      <c r="BV96" s="138" t="s">
        <v>75</v>
      </c>
      <c r="BW96" s="138" t="s">
        <v>86</v>
      </c>
      <c r="BX96" s="138" t="s">
        <v>81</v>
      </c>
      <c r="CL96" s="138" t="s">
        <v>1</v>
      </c>
    </row>
    <row r="97" s="4" customFormat="1" ht="16.5" customHeight="1">
      <c r="A97" s="139" t="s">
        <v>87</v>
      </c>
      <c r="B97" s="67"/>
      <c r="C97" s="129"/>
      <c r="D97" s="129"/>
      <c r="E97" s="129"/>
      <c r="F97" s="130" t="s">
        <v>82</v>
      </c>
      <c r="G97" s="130"/>
      <c r="H97" s="130"/>
      <c r="I97" s="130"/>
      <c r="J97" s="130"/>
      <c r="K97" s="129"/>
      <c r="L97" s="130" t="s">
        <v>88</v>
      </c>
      <c r="M97" s="130"/>
      <c r="N97" s="130"/>
      <c r="O97" s="130"/>
      <c r="P97" s="130"/>
      <c r="Q97" s="130"/>
      <c r="R97" s="130"/>
      <c r="S97" s="130"/>
      <c r="T97" s="130"/>
      <c r="U97" s="130"/>
      <c r="V97" s="130"/>
      <c r="W97" s="130"/>
      <c r="X97" s="130"/>
      <c r="Y97" s="130"/>
      <c r="Z97" s="130"/>
      <c r="AA97" s="130"/>
      <c r="AB97" s="130"/>
      <c r="AC97" s="130"/>
      <c r="AD97" s="130"/>
      <c r="AE97" s="130"/>
      <c r="AF97" s="130"/>
      <c r="AG97" s="132">
        <f>'01 - Dle sborníku ÚOŽI'!J34</f>
        <v>0</v>
      </c>
      <c r="AH97" s="129"/>
      <c r="AI97" s="129"/>
      <c r="AJ97" s="129"/>
      <c r="AK97" s="129"/>
      <c r="AL97" s="129"/>
      <c r="AM97" s="129"/>
      <c r="AN97" s="132">
        <f>SUM(AG97,AT97)</f>
        <v>0</v>
      </c>
      <c r="AO97" s="129"/>
      <c r="AP97" s="129"/>
      <c r="AQ97" s="133" t="s">
        <v>84</v>
      </c>
      <c r="AR97" s="69"/>
      <c r="AS97" s="134">
        <v>0</v>
      </c>
      <c r="AT97" s="135">
        <f>ROUND(SUM(AV97:AW97),2)</f>
        <v>0</v>
      </c>
      <c r="AU97" s="136">
        <f>'01 - Dle sborníku ÚOŽI'!P127</f>
        <v>0</v>
      </c>
      <c r="AV97" s="135">
        <f>'01 - Dle sborníku ÚOŽI'!J37</f>
        <v>0</v>
      </c>
      <c r="AW97" s="135">
        <f>'01 - Dle sborníku ÚOŽI'!J38</f>
        <v>0</v>
      </c>
      <c r="AX97" s="135">
        <f>'01 - Dle sborníku ÚOŽI'!J39</f>
        <v>0</v>
      </c>
      <c r="AY97" s="135">
        <f>'01 - Dle sborníku ÚOŽI'!J40</f>
        <v>0</v>
      </c>
      <c r="AZ97" s="135">
        <f>'01 - Dle sborníku ÚOŽI'!F37</f>
        <v>0</v>
      </c>
      <c r="BA97" s="135">
        <f>'01 - Dle sborníku ÚOŽI'!F38</f>
        <v>0</v>
      </c>
      <c r="BB97" s="135">
        <f>'01 - Dle sborníku ÚOŽI'!F39</f>
        <v>0</v>
      </c>
      <c r="BC97" s="135">
        <f>'01 - Dle sborníku ÚOŽI'!F40</f>
        <v>0</v>
      </c>
      <c r="BD97" s="137">
        <f>'01 - Dle sborníku ÚOŽI'!F41</f>
        <v>0</v>
      </c>
      <c r="BE97" s="4"/>
      <c r="BT97" s="138" t="s">
        <v>89</v>
      </c>
      <c r="BV97" s="138" t="s">
        <v>75</v>
      </c>
      <c r="BW97" s="138" t="s">
        <v>90</v>
      </c>
      <c r="BX97" s="138" t="s">
        <v>86</v>
      </c>
      <c r="CL97" s="138" t="s">
        <v>1</v>
      </c>
    </row>
    <row r="98" s="4" customFormat="1" ht="16.5" customHeight="1">
      <c r="A98" s="139" t="s">
        <v>87</v>
      </c>
      <c r="B98" s="67"/>
      <c r="C98" s="129"/>
      <c r="D98" s="129"/>
      <c r="E98" s="129"/>
      <c r="F98" s="130" t="s">
        <v>91</v>
      </c>
      <c r="G98" s="130"/>
      <c r="H98" s="130"/>
      <c r="I98" s="130"/>
      <c r="J98" s="130"/>
      <c r="K98" s="129"/>
      <c r="L98" s="130" t="s">
        <v>92</v>
      </c>
      <c r="M98" s="130"/>
      <c r="N98" s="130"/>
      <c r="O98" s="130"/>
      <c r="P98" s="130"/>
      <c r="Q98" s="130"/>
      <c r="R98" s="130"/>
      <c r="S98" s="130"/>
      <c r="T98" s="130"/>
      <c r="U98" s="130"/>
      <c r="V98" s="130"/>
      <c r="W98" s="130"/>
      <c r="X98" s="130"/>
      <c r="Y98" s="130"/>
      <c r="Z98" s="130"/>
      <c r="AA98" s="130"/>
      <c r="AB98" s="130"/>
      <c r="AC98" s="130"/>
      <c r="AD98" s="130"/>
      <c r="AE98" s="130"/>
      <c r="AF98" s="130"/>
      <c r="AG98" s="132">
        <f>'02 - Dle sborníku URS'!J34</f>
        <v>0</v>
      </c>
      <c r="AH98" s="129"/>
      <c r="AI98" s="129"/>
      <c r="AJ98" s="129"/>
      <c r="AK98" s="129"/>
      <c r="AL98" s="129"/>
      <c r="AM98" s="129"/>
      <c r="AN98" s="132">
        <f>SUM(AG98,AT98)</f>
        <v>0</v>
      </c>
      <c r="AO98" s="129"/>
      <c r="AP98" s="129"/>
      <c r="AQ98" s="133" t="s">
        <v>84</v>
      </c>
      <c r="AR98" s="69"/>
      <c r="AS98" s="134">
        <v>0</v>
      </c>
      <c r="AT98" s="135">
        <f>ROUND(SUM(AV98:AW98),2)</f>
        <v>0</v>
      </c>
      <c r="AU98" s="136">
        <f>'02 - Dle sborníku URS'!P126</f>
        <v>0</v>
      </c>
      <c r="AV98" s="135">
        <f>'02 - Dle sborníku URS'!J37</f>
        <v>0</v>
      </c>
      <c r="AW98" s="135">
        <f>'02 - Dle sborníku URS'!J38</f>
        <v>0</v>
      </c>
      <c r="AX98" s="135">
        <f>'02 - Dle sborníku URS'!J39</f>
        <v>0</v>
      </c>
      <c r="AY98" s="135">
        <f>'02 - Dle sborníku URS'!J40</f>
        <v>0</v>
      </c>
      <c r="AZ98" s="135">
        <f>'02 - Dle sborníku URS'!F37</f>
        <v>0</v>
      </c>
      <c r="BA98" s="135">
        <f>'02 - Dle sborníku URS'!F38</f>
        <v>0</v>
      </c>
      <c r="BB98" s="135">
        <f>'02 - Dle sborníku URS'!F39</f>
        <v>0</v>
      </c>
      <c r="BC98" s="135">
        <f>'02 - Dle sborníku URS'!F40</f>
        <v>0</v>
      </c>
      <c r="BD98" s="137">
        <f>'02 - Dle sborníku URS'!F41</f>
        <v>0</v>
      </c>
      <c r="BE98" s="4"/>
      <c r="BT98" s="138" t="s">
        <v>89</v>
      </c>
      <c r="BV98" s="138" t="s">
        <v>75</v>
      </c>
      <c r="BW98" s="138" t="s">
        <v>93</v>
      </c>
      <c r="BX98" s="138" t="s">
        <v>86</v>
      </c>
      <c r="CL98" s="138" t="s">
        <v>1</v>
      </c>
    </row>
    <row r="99" s="4" customFormat="1" ht="16.5" customHeight="1">
      <c r="A99" s="4"/>
      <c r="B99" s="67"/>
      <c r="C99" s="129"/>
      <c r="D99" s="129"/>
      <c r="E99" s="130" t="s">
        <v>91</v>
      </c>
      <c r="F99" s="130"/>
      <c r="G99" s="130"/>
      <c r="H99" s="130"/>
      <c r="I99" s="130"/>
      <c r="J99" s="129"/>
      <c r="K99" s="130" t="s">
        <v>94</v>
      </c>
      <c r="L99" s="130"/>
      <c r="M99" s="130"/>
      <c r="N99" s="130"/>
      <c r="O99" s="130"/>
      <c r="P99" s="130"/>
      <c r="Q99" s="130"/>
      <c r="R99" s="130"/>
      <c r="S99" s="130"/>
      <c r="T99" s="130"/>
      <c r="U99" s="130"/>
      <c r="V99" s="130"/>
      <c r="W99" s="130"/>
      <c r="X99" s="130"/>
      <c r="Y99" s="130"/>
      <c r="Z99" s="130"/>
      <c r="AA99" s="130"/>
      <c r="AB99" s="130"/>
      <c r="AC99" s="130"/>
      <c r="AD99" s="130"/>
      <c r="AE99" s="130"/>
      <c r="AF99" s="130"/>
      <c r="AG99" s="131">
        <f>ROUND(AG100,2)</f>
        <v>0</v>
      </c>
      <c r="AH99" s="129"/>
      <c r="AI99" s="129"/>
      <c r="AJ99" s="129"/>
      <c r="AK99" s="129"/>
      <c r="AL99" s="129"/>
      <c r="AM99" s="129"/>
      <c r="AN99" s="132">
        <f>SUM(AG99,AT99)</f>
        <v>0</v>
      </c>
      <c r="AO99" s="129"/>
      <c r="AP99" s="129"/>
      <c r="AQ99" s="133" t="s">
        <v>84</v>
      </c>
      <c r="AR99" s="69"/>
      <c r="AS99" s="134">
        <f>ROUND(AS100,2)</f>
        <v>0</v>
      </c>
      <c r="AT99" s="135">
        <f>ROUND(SUM(AV99:AW99),2)</f>
        <v>0</v>
      </c>
      <c r="AU99" s="136">
        <f>ROUND(AU100,5)</f>
        <v>0</v>
      </c>
      <c r="AV99" s="135">
        <f>ROUND(AZ99*L29,2)</f>
        <v>0</v>
      </c>
      <c r="AW99" s="135">
        <f>ROUND(BA99*L30,2)</f>
        <v>0</v>
      </c>
      <c r="AX99" s="135">
        <f>ROUND(BB99*L29,2)</f>
        <v>0</v>
      </c>
      <c r="AY99" s="135">
        <f>ROUND(BC99*L30,2)</f>
        <v>0</v>
      </c>
      <c r="AZ99" s="135">
        <f>ROUND(AZ100,2)</f>
        <v>0</v>
      </c>
      <c r="BA99" s="135">
        <f>ROUND(BA100,2)</f>
        <v>0</v>
      </c>
      <c r="BB99" s="135">
        <f>ROUND(BB100,2)</f>
        <v>0</v>
      </c>
      <c r="BC99" s="135">
        <f>ROUND(BC100,2)</f>
        <v>0</v>
      </c>
      <c r="BD99" s="137">
        <f>ROUND(BD100,2)</f>
        <v>0</v>
      </c>
      <c r="BE99" s="4"/>
      <c r="BS99" s="138" t="s">
        <v>72</v>
      </c>
      <c r="BT99" s="138" t="s">
        <v>85</v>
      </c>
      <c r="BU99" s="138" t="s">
        <v>74</v>
      </c>
      <c r="BV99" s="138" t="s">
        <v>75</v>
      </c>
      <c r="BW99" s="138" t="s">
        <v>95</v>
      </c>
      <c r="BX99" s="138" t="s">
        <v>81</v>
      </c>
      <c r="CL99" s="138" t="s">
        <v>1</v>
      </c>
    </row>
    <row r="100" s="4" customFormat="1" ht="16.5" customHeight="1">
      <c r="A100" s="139" t="s">
        <v>87</v>
      </c>
      <c r="B100" s="67"/>
      <c r="C100" s="129"/>
      <c r="D100" s="129"/>
      <c r="E100" s="129"/>
      <c r="F100" s="130" t="s">
        <v>82</v>
      </c>
      <c r="G100" s="130"/>
      <c r="H100" s="130"/>
      <c r="I100" s="130"/>
      <c r="J100" s="130"/>
      <c r="K100" s="129"/>
      <c r="L100" s="130" t="s">
        <v>88</v>
      </c>
      <c r="M100" s="130"/>
      <c r="N100" s="130"/>
      <c r="O100" s="130"/>
      <c r="P100" s="130"/>
      <c r="Q100" s="130"/>
      <c r="R100" s="130"/>
      <c r="S100" s="130"/>
      <c r="T100" s="130"/>
      <c r="U100" s="130"/>
      <c r="V100" s="130"/>
      <c r="W100" s="130"/>
      <c r="X100" s="130"/>
      <c r="Y100" s="130"/>
      <c r="Z100" s="130"/>
      <c r="AA100" s="130"/>
      <c r="AB100" s="130"/>
      <c r="AC100" s="130"/>
      <c r="AD100" s="130"/>
      <c r="AE100" s="130"/>
      <c r="AF100" s="130"/>
      <c r="AG100" s="132">
        <f>'01 - Dle sborníku ÚOŽI_01'!J34</f>
        <v>0</v>
      </c>
      <c r="AH100" s="129"/>
      <c r="AI100" s="129"/>
      <c r="AJ100" s="129"/>
      <c r="AK100" s="129"/>
      <c r="AL100" s="129"/>
      <c r="AM100" s="129"/>
      <c r="AN100" s="132">
        <f>SUM(AG100,AT100)</f>
        <v>0</v>
      </c>
      <c r="AO100" s="129"/>
      <c r="AP100" s="129"/>
      <c r="AQ100" s="133" t="s">
        <v>84</v>
      </c>
      <c r="AR100" s="69"/>
      <c r="AS100" s="134">
        <v>0</v>
      </c>
      <c r="AT100" s="135">
        <f>ROUND(SUM(AV100:AW100),2)</f>
        <v>0</v>
      </c>
      <c r="AU100" s="136">
        <f>'01 - Dle sborníku ÚOŽI_01'!P126</f>
        <v>0</v>
      </c>
      <c r="AV100" s="135">
        <f>'01 - Dle sborníku ÚOŽI_01'!J37</f>
        <v>0</v>
      </c>
      <c r="AW100" s="135">
        <f>'01 - Dle sborníku ÚOŽI_01'!J38</f>
        <v>0</v>
      </c>
      <c r="AX100" s="135">
        <f>'01 - Dle sborníku ÚOŽI_01'!J39</f>
        <v>0</v>
      </c>
      <c r="AY100" s="135">
        <f>'01 - Dle sborníku ÚOŽI_01'!J40</f>
        <v>0</v>
      </c>
      <c r="AZ100" s="135">
        <f>'01 - Dle sborníku ÚOŽI_01'!F37</f>
        <v>0</v>
      </c>
      <c r="BA100" s="135">
        <f>'01 - Dle sborníku ÚOŽI_01'!F38</f>
        <v>0</v>
      </c>
      <c r="BB100" s="135">
        <f>'01 - Dle sborníku ÚOŽI_01'!F39</f>
        <v>0</v>
      </c>
      <c r="BC100" s="135">
        <f>'01 - Dle sborníku ÚOŽI_01'!F40</f>
        <v>0</v>
      </c>
      <c r="BD100" s="137">
        <f>'01 - Dle sborníku ÚOŽI_01'!F41</f>
        <v>0</v>
      </c>
      <c r="BE100" s="4"/>
      <c r="BT100" s="138" t="s">
        <v>89</v>
      </c>
      <c r="BV100" s="138" t="s">
        <v>75</v>
      </c>
      <c r="BW100" s="138" t="s">
        <v>96</v>
      </c>
      <c r="BX100" s="138" t="s">
        <v>95</v>
      </c>
      <c r="CL100" s="138" t="s">
        <v>1</v>
      </c>
    </row>
    <row r="101" s="4" customFormat="1" ht="23.25" customHeight="1">
      <c r="A101" s="4"/>
      <c r="B101" s="67"/>
      <c r="C101" s="129"/>
      <c r="D101" s="129"/>
      <c r="E101" s="130" t="s">
        <v>97</v>
      </c>
      <c r="F101" s="130"/>
      <c r="G101" s="130"/>
      <c r="H101" s="130"/>
      <c r="I101" s="130"/>
      <c r="J101" s="129"/>
      <c r="K101" s="130" t="s">
        <v>98</v>
      </c>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1">
        <f>ROUND(AG102,2)</f>
        <v>0</v>
      </c>
      <c r="AH101" s="129"/>
      <c r="AI101" s="129"/>
      <c r="AJ101" s="129"/>
      <c r="AK101" s="129"/>
      <c r="AL101" s="129"/>
      <c r="AM101" s="129"/>
      <c r="AN101" s="132">
        <f>SUM(AG101,AT101)</f>
        <v>0</v>
      </c>
      <c r="AO101" s="129"/>
      <c r="AP101" s="129"/>
      <c r="AQ101" s="133" t="s">
        <v>84</v>
      </c>
      <c r="AR101" s="69"/>
      <c r="AS101" s="134">
        <f>ROUND(AS102,2)</f>
        <v>0</v>
      </c>
      <c r="AT101" s="135">
        <f>ROUND(SUM(AV101:AW101),2)</f>
        <v>0</v>
      </c>
      <c r="AU101" s="136">
        <f>ROUND(AU102,5)</f>
        <v>0</v>
      </c>
      <c r="AV101" s="135">
        <f>ROUND(AZ101*L29,2)</f>
        <v>0</v>
      </c>
      <c r="AW101" s="135">
        <f>ROUND(BA101*L30,2)</f>
        <v>0</v>
      </c>
      <c r="AX101" s="135">
        <f>ROUND(BB101*L29,2)</f>
        <v>0</v>
      </c>
      <c r="AY101" s="135">
        <f>ROUND(BC101*L30,2)</f>
        <v>0</v>
      </c>
      <c r="AZ101" s="135">
        <f>ROUND(AZ102,2)</f>
        <v>0</v>
      </c>
      <c r="BA101" s="135">
        <f>ROUND(BA102,2)</f>
        <v>0</v>
      </c>
      <c r="BB101" s="135">
        <f>ROUND(BB102,2)</f>
        <v>0</v>
      </c>
      <c r="BC101" s="135">
        <f>ROUND(BC102,2)</f>
        <v>0</v>
      </c>
      <c r="BD101" s="137">
        <f>ROUND(BD102,2)</f>
        <v>0</v>
      </c>
      <c r="BE101" s="4"/>
      <c r="BS101" s="138" t="s">
        <v>72</v>
      </c>
      <c r="BT101" s="138" t="s">
        <v>85</v>
      </c>
      <c r="BU101" s="138" t="s">
        <v>74</v>
      </c>
      <c r="BV101" s="138" t="s">
        <v>75</v>
      </c>
      <c r="BW101" s="138" t="s">
        <v>99</v>
      </c>
      <c r="BX101" s="138" t="s">
        <v>81</v>
      </c>
      <c r="CL101" s="138" t="s">
        <v>1</v>
      </c>
    </row>
    <row r="102" s="4" customFormat="1" ht="16.5" customHeight="1">
      <c r="A102" s="139" t="s">
        <v>87</v>
      </c>
      <c r="B102" s="67"/>
      <c r="C102" s="129"/>
      <c r="D102" s="129"/>
      <c r="E102" s="129"/>
      <c r="F102" s="130" t="s">
        <v>82</v>
      </c>
      <c r="G102" s="130"/>
      <c r="H102" s="130"/>
      <c r="I102" s="130"/>
      <c r="J102" s="130"/>
      <c r="K102" s="129"/>
      <c r="L102" s="130" t="s">
        <v>88</v>
      </c>
      <c r="M102" s="130"/>
      <c r="N102" s="130"/>
      <c r="O102" s="130"/>
      <c r="P102" s="130"/>
      <c r="Q102" s="130"/>
      <c r="R102" s="130"/>
      <c r="S102" s="130"/>
      <c r="T102" s="130"/>
      <c r="U102" s="130"/>
      <c r="V102" s="130"/>
      <c r="W102" s="130"/>
      <c r="X102" s="130"/>
      <c r="Y102" s="130"/>
      <c r="Z102" s="130"/>
      <c r="AA102" s="130"/>
      <c r="AB102" s="130"/>
      <c r="AC102" s="130"/>
      <c r="AD102" s="130"/>
      <c r="AE102" s="130"/>
      <c r="AF102" s="130"/>
      <c r="AG102" s="132">
        <f>'01 - Dle sborníku ÚOŽI_02'!J34</f>
        <v>0</v>
      </c>
      <c r="AH102" s="129"/>
      <c r="AI102" s="129"/>
      <c r="AJ102" s="129"/>
      <c r="AK102" s="129"/>
      <c r="AL102" s="129"/>
      <c r="AM102" s="129"/>
      <c r="AN102" s="132">
        <f>SUM(AG102,AT102)</f>
        <v>0</v>
      </c>
      <c r="AO102" s="129"/>
      <c r="AP102" s="129"/>
      <c r="AQ102" s="133" t="s">
        <v>84</v>
      </c>
      <c r="AR102" s="69"/>
      <c r="AS102" s="134">
        <v>0</v>
      </c>
      <c r="AT102" s="135">
        <f>ROUND(SUM(AV102:AW102),2)</f>
        <v>0</v>
      </c>
      <c r="AU102" s="136">
        <f>'01 - Dle sborníku ÚOŽI_02'!P125</f>
        <v>0</v>
      </c>
      <c r="AV102" s="135">
        <f>'01 - Dle sborníku ÚOŽI_02'!J37</f>
        <v>0</v>
      </c>
      <c r="AW102" s="135">
        <f>'01 - Dle sborníku ÚOŽI_02'!J38</f>
        <v>0</v>
      </c>
      <c r="AX102" s="135">
        <f>'01 - Dle sborníku ÚOŽI_02'!J39</f>
        <v>0</v>
      </c>
      <c r="AY102" s="135">
        <f>'01 - Dle sborníku ÚOŽI_02'!J40</f>
        <v>0</v>
      </c>
      <c r="AZ102" s="135">
        <f>'01 - Dle sborníku ÚOŽI_02'!F37</f>
        <v>0</v>
      </c>
      <c r="BA102" s="135">
        <f>'01 - Dle sborníku ÚOŽI_02'!F38</f>
        <v>0</v>
      </c>
      <c r="BB102" s="135">
        <f>'01 - Dle sborníku ÚOŽI_02'!F39</f>
        <v>0</v>
      </c>
      <c r="BC102" s="135">
        <f>'01 - Dle sborníku ÚOŽI_02'!F40</f>
        <v>0</v>
      </c>
      <c r="BD102" s="137">
        <f>'01 - Dle sborníku ÚOŽI_02'!F41</f>
        <v>0</v>
      </c>
      <c r="BE102" s="4"/>
      <c r="BT102" s="138" t="s">
        <v>89</v>
      </c>
      <c r="BV102" s="138" t="s">
        <v>75</v>
      </c>
      <c r="BW102" s="138" t="s">
        <v>100</v>
      </c>
      <c r="BX102" s="138" t="s">
        <v>99</v>
      </c>
      <c r="CL102" s="138" t="s">
        <v>1</v>
      </c>
    </row>
    <row r="103" s="4" customFormat="1" ht="16.5" customHeight="1">
      <c r="A103" s="4"/>
      <c r="B103" s="67"/>
      <c r="C103" s="129"/>
      <c r="D103" s="129"/>
      <c r="E103" s="130" t="s">
        <v>101</v>
      </c>
      <c r="F103" s="130"/>
      <c r="G103" s="130"/>
      <c r="H103" s="130"/>
      <c r="I103" s="130"/>
      <c r="J103" s="129"/>
      <c r="K103" s="130" t="s">
        <v>102</v>
      </c>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1">
        <f>ROUND(AG104,2)</f>
        <v>0</v>
      </c>
      <c r="AH103" s="129"/>
      <c r="AI103" s="129"/>
      <c r="AJ103" s="129"/>
      <c r="AK103" s="129"/>
      <c r="AL103" s="129"/>
      <c r="AM103" s="129"/>
      <c r="AN103" s="132">
        <f>SUM(AG103,AT103)</f>
        <v>0</v>
      </c>
      <c r="AO103" s="129"/>
      <c r="AP103" s="129"/>
      <c r="AQ103" s="133" t="s">
        <v>84</v>
      </c>
      <c r="AR103" s="69"/>
      <c r="AS103" s="134">
        <f>ROUND(AS104,2)</f>
        <v>0</v>
      </c>
      <c r="AT103" s="135">
        <f>ROUND(SUM(AV103:AW103),2)</f>
        <v>0</v>
      </c>
      <c r="AU103" s="136">
        <f>ROUND(AU104,5)</f>
        <v>0</v>
      </c>
      <c r="AV103" s="135">
        <f>ROUND(AZ103*L29,2)</f>
        <v>0</v>
      </c>
      <c r="AW103" s="135">
        <f>ROUND(BA103*L30,2)</f>
        <v>0</v>
      </c>
      <c r="AX103" s="135">
        <f>ROUND(BB103*L29,2)</f>
        <v>0</v>
      </c>
      <c r="AY103" s="135">
        <f>ROUND(BC103*L30,2)</f>
        <v>0</v>
      </c>
      <c r="AZ103" s="135">
        <f>ROUND(AZ104,2)</f>
        <v>0</v>
      </c>
      <c r="BA103" s="135">
        <f>ROUND(BA104,2)</f>
        <v>0</v>
      </c>
      <c r="BB103" s="135">
        <f>ROUND(BB104,2)</f>
        <v>0</v>
      </c>
      <c r="BC103" s="135">
        <f>ROUND(BC104,2)</f>
        <v>0</v>
      </c>
      <c r="BD103" s="137">
        <f>ROUND(BD104,2)</f>
        <v>0</v>
      </c>
      <c r="BE103" s="4"/>
      <c r="BS103" s="138" t="s">
        <v>72</v>
      </c>
      <c r="BT103" s="138" t="s">
        <v>85</v>
      </c>
      <c r="BU103" s="138" t="s">
        <v>74</v>
      </c>
      <c r="BV103" s="138" t="s">
        <v>75</v>
      </c>
      <c r="BW103" s="138" t="s">
        <v>103</v>
      </c>
      <c r="BX103" s="138" t="s">
        <v>81</v>
      </c>
      <c r="CL103" s="138" t="s">
        <v>1</v>
      </c>
    </row>
    <row r="104" s="4" customFormat="1" ht="16.5" customHeight="1">
      <c r="A104" s="139" t="s">
        <v>87</v>
      </c>
      <c r="B104" s="67"/>
      <c r="C104" s="129"/>
      <c r="D104" s="129"/>
      <c r="E104" s="129"/>
      <c r="F104" s="130" t="s">
        <v>82</v>
      </c>
      <c r="G104" s="130"/>
      <c r="H104" s="130"/>
      <c r="I104" s="130"/>
      <c r="J104" s="130"/>
      <c r="K104" s="129"/>
      <c r="L104" s="130" t="s">
        <v>88</v>
      </c>
      <c r="M104" s="130"/>
      <c r="N104" s="130"/>
      <c r="O104" s="130"/>
      <c r="P104" s="130"/>
      <c r="Q104" s="130"/>
      <c r="R104" s="130"/>
      <c r="S104" s="130"/>
      <c r="T104" s="130"/>
      <c r="U104" s="130"/>
      <c r="V104" s="130"/>
      <c r="W104" s="130"/>
      <c r="X104" s="130"/>
      <c r="Y104" s="130"/>
      <c r="Z104" s="130"/>
      <c r="AA104" s="130"/>
      <c r="AB104" s="130"/>
      <c r="AC104" s="130"/>
      <c r="AD104" s="130"/>
      <c r="AE104" s="130"/>
      <c r="AF104" s="130"/>
      <c r="AG104" s="132">
        <f>'01 - Dle sborníku ÚOŽI_03'!J34</f>
        <v>0</v>
      </c>
      <c r="AH104" s="129"/>
      <c r="AI104" s="129"/>
      <c r="AJ104" s="129"/>
      <c r="AK104" s="129"/>
      <c r="AL104" s="129"/>
      <c r="AM104" s="129"/>
      <c r="AN104" s="132">
        <f>SUM(AG104,AT104)</f>
        <v>0</v>
      </c>
      <c r="AO104" s="129"/>
      <c r="AP104" s="129"/>
      <c r="AQ104" s="133" t="s">
        <v>84</v>
      </c>
      <c r="AR104" s="69"/>
      <c r="AS104" s="134">
        <v>0</v>
      </c>
      <c r="AT104" s="135">
        <f>ROUND(SUM(AV104:AW104),2)</f>
        <v>0</v>
      </c>
      <c r="AU104" s="136">
        <f>'01 - Dle sborníku ÚOŽI_03'!P127</f>
        <v>0</v>
      </c>
      <c r="AV104" s="135">
        <f>'01 - Dle sborníku ÚOŽI_03'!J37</f>
        <v>0</v>
      </c>
      <c r="AW104" s="135">
        <f>'01 - Dle sborníku ÚOŽI_03'!J38</f>
        <v>0</v>
      </c>
      <c r="AX104" s="135">
        <f>'01 - Dle sborníku ÚOŽI_03'!J39</f>
        <v>0</v>
      </c>
      <c r="AY104" s="135">
        <f>'01 - Dle sborníku ÚOŽI_03'!J40</f>
        <v>0</v>
      </c>
      <c r="AZ104" s="135">
        <f>'01 - Dle sborníku ÚOŽI_03'!F37</f>
        <v>0</v>
      </c>
      <c r="BA104" s="135">
        <f>'01 - Dle sborníku ÚOŽI_03'!F38</f>
        <v>0</v>
      </c>
      <c r="BB104" s="135">
        <f>'01 - Dle sborníku ÚOŽI_03'!F39</f>
        <v>0</v>
      </c>
      <c r="BC104" s="135">
        <f>'01 - Dle sborníku ÚOŽI_03'!F40</f>
        <v>0</v>
      </c>
      <c r="BD104" s="137">
        <f>'01 - Dle sborníku ÚOŽI_03'!F41</f>
        <v>0</v>
      </c>
      <c r="BE104" s="4"/>
      <c r="BT104" s="138" t="s">
        <v>89</v>
      </c>
      <c r="BV104" s="138" t="s">
        <v>75</v>
      </c>
      <c r="BW104" s="138" t="s">
        <v>104</v>
      </c>
      <c r="BX104" s="138" t="s">
        <v>103</v>
      </c>
      <c r="CL104" s="138" t="s">
        <v>1</v>
      </c>
    </row>
    <row r="105" s="7" customFormat="1" ht="24.75" customHeight="1">
      <c r="A105" s="7"/>
      <c r="B105" s="116"/>
      <c r="C105" s="117"/>
      <c r="D105" s="118" t="s">
        <v>105</v>
      </c>
      <c r="E105" s="118"/>
      <c r="F105" s="118"/>
      <c r="G105" s="118"/>
      <c r="H105" s="118"/>
      <c r="I105" s="119"/>
      <c r="J105" s="118" t="s">
        <v>106</v>
      </c>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20">
        <f>ROUND(AG106+AG109+AG111,2)</f>
        <v>0</v>
      </c>
      <c r="AH105" s="119"/>
      <c r="AI105" s="119"/>
      <c r="AJ105" s="119"/>
      <c r="AK105" s="119"/>
      <c r="AL105" s="119"/>
      <c r="AM105" s="119"/>
      <c r="AN105" s="121">
        <f>SUM(AG105,AT105)</f>
        <v>0</v>
      </c>
      <c r="AO105" s="119"/>
      <c r="AP105" s="119"/>
      <c r="AQ105" s="122" t="s">
        <v>79</v>
      </c>
      <c r="AR105" s="123"/>
      <c r="AS105" s="124">
        <f>ROUND(AS106+AS109+AS111,2)</f>
        <v>0</v>
      </c>
      <c r="AT105" s="125">
        <f>ROUND(SUM(AV105:AW105),2)</f>
        <v>0</v>
      </c>
      <c r="AU105" s="126">
        <f>ROUND(AU106+AU109+AU111,5)</f>
        <v>0</v>
      </c>
      <c r="AV105" s="125">
        <f>ROUND(AZ105*L29,2)</f>
        <v>0</v>
      </c>
      <c r="AW105" s="125">
        <f>ROUND(BA105*L30,2)</f>
        <v>0</v>
      </c>
      <c r="AX105" s="125">
        <f>ROUND(BB105*L29,2)</f>
        <v>0</v>
      </c>
      <c r="AY105" s="125">
        <f>ROUND(BC105*L30,2)</f>
        <v>0</v>
      </c>
      <c r="AZ105" s="125">
        <f>ROUND(AZ106+AZ109+AZ111,2)</f>
        <v>0</v>
      </c>
      <c r="BA105" s="125">
        <f>ROUND(BA106+BA109+BA111,2)</f>
        <v>0</v>
      </c>
      <c r="BB105" s="125">
        <f>ROUND(BB106+BB109+BB111,2)</f>
        <v>0</v>
      </c>
      <c r="BC105" s="125">
        <f>ROUND(BC106+BC109+BC111,2)</f>
        <v>0</v>
      </c>
      <c r="BD105" s="127">
        <f>ROUND(BD106+BD109+BD111,2)</f>
        <v>0</v>
      </c>
      <c r="BE105" s="7"/>
      <c r="BS105" s="128" t="s">
        <v>72</v>
      </c>
      <c r="BT105" s="128" t="s">
        <v>80</v>
      </c>
      <c r="BU105" s="128" t="s">
        <v>74</v>
      </c>
      <c r="BV105" s="128" t="s">
        <v>75</v>
      </c>
      <c r="BW105" s="128" t="s">
        <v>107</v>
      </c>
      <c r="BX105" s="128" t="s">
        <v>5</v>
      </c>
      <c r="CL105" s="128" t="s">
        <v>1</v>
      </c>
      <c r="CM105" s="128" t="s">
        <v>73</v>
      </c>
    </row>
    <row r="106" s="4" customFormat="1" ht="23.25" customHeight="1">
      <c r="A106" s="4"/>
      <c r="B106" s="67"/>
      <c r="C106" s="129"/>
      <c r="D106" s="129"/>
      <c r="E106" s="130" t="s">
        <v>82</v>
      </c>
      <c r="F106" s="130"/>
      <c r="G106" s="130"/>
      <c r="H106" s="130"/>
      <c r="I106" s="130"/>
      <c r="J106" s="129"/>
      <c r="K106" s="130" t="s">
        <v>108</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1">
        <f>ROUND(SUM(AG107:AG108),2)</f>
        <v>0</v>
      </c>
      <c r="AH106" s="129"/>
      <c r="AI106" s="129"/>
      <c r="AJ106" s="129"/>
      <c r="AK106" s="129"/>
      <c r="AL106" s="129"/>
      <c r="AM106" s="129"/>
      <c r="AN106" s="132">
        <f>SUM(AG106,AT106)</f>
        <v>0</v>
      </c>
      <c r="AO106" s="129"/>
      <c r="AP106" s="129"/>
      <c r="AQ106" s="133" t="s">
        <v>84</v>
      </c>
      <c r="AR106" s="69"/>
      <c r="AS106" s="134">
        <f>ROUND(SUM(AS107:AS108),2)</f>
        <v>0</v>
      </c>
      <c r="AT106" s="135">
        <f>ROUND(SUM(AV106:AW106),2)</f>
        <v>0</v>
      </c>
      <c r="AU106" s="136">
        <f>ROUND(SUM(AU107:AU108),5)</f>
        <v>0</v>
      </c>
      <c r="AV106" s="135">
        <f>ROUND(AZ106*L29,2)</f>
        <v>0</v>
      </c>
      <c r="AW106" s="135">
        <f>ROUND(BA106*L30,2)</f>
        <v>0</v>
      </c>
      <c r="AX106" s="135">
        <f>ROUND(BB106*L29,2)</f>
        <v>0</v>
      </c>
      <c r="AY106" s="135">
        <f>ROUND(BC106*L30,2)</f>
        <v>0</v>
      </c>
      <c r="AZ106" s="135">
        <f>ROUND(SUM(AZ107:AZ108),2)</f>
        <v>0</v>
      </c>
      <c r="BA106" s="135">
        <f>ROUND(SUM(BA107:BA108),2)</f>
        <v>0</v>
      </c>
      <c r="BB106" s="135">
        <f>ROUND(SUM(BB107:BB108),2)</f>
        <v>0</v>
      </c>
      <c r="BC106" s="135">
        <f>ROUND(SUM(BC107:BC108),2)</f>
        <v>0</v>
      </c>
      <c r="BD106" s="137">
        <f>ROUND(SUM(BD107:BD108),2)</f>
        <v>0</v>
      </c>
      <c r="BE106" s="4"/>
      <c r="BS106" s="138" t="s">
        <v>72</v>
      </c>
      <c r="BT106" s="138" t="s">
        <v>85</v>
      </c>
      <c r="BU106" s="138" t="s">
        <v>74</v>
      </c>
      <c r="BV106" s="138" t="s">
        <v>75</v>
      </c>
      <c r="BW106" s="138" t="s">
        <v>109</v>
      </c>
      <c r="BX106" s="138" t="s">
        <v>107</v>
      </c>
      <c r="CL106" s="138" t="s">
        <v>1</v>
      </c>
    </row>
    <row r="107" s="4" customFormat="1" ht="16.5" customHeight="1">
      <c r="A107" s="139" t="s">
        <v>87</v>
      </c>
      <c r="B107" s="67"/>
      <c r="C107" s="129"/>
      <c r="D107" s="129"/>
      <c r="E107" s="129"/>
      <c r="F107" s="130" t="s">
        <v>82</v>
      </c>
      <c r="G107" s="130"/>
      <c r="H107" s="130"/>
      <c r="I107" s="130"/>
      <c r="J107" s="130"/>
      <c r="K107" s="129"/>
      <c r="L107" s="130" t="s">
        <v>88</v>
      </c>
      <c r="M107" s="130"/>
      <c r="N107" s="130"/>
      <c r="O107" s="130"/>
      <c r="P107" s="130"/>
      <c r="Q107" s="130"/>
      <c r="R107" s="130"/>
      <c r="S107" s="130"/>
      <c r="T107" s="130"/>
      <c r="U107" s="130"/>
      <c r="V107" s="130"/>
      <c r="W107" s="130"/>
      <c r="X107" s="130"/>
      <c r="Y107" s="130"/>
      <c r="Z107" s="130"/>
      <c r="AA107" s="130"/>
      <c r="AB107" s="130"/>
      <c r="AC107" s="130"/>
      <c r="AD107" s="130"/>
      <c r="AE107" s="130"/>
      <c r="AF107" s="130"/>
      <c r="AG107" s="132">
        <f>'01 - Dle sborníku ÚOŽI_04'!J34</f>
        <v>0</v>
      </c>
      <c r="AH107" s="129"/>
      <c r="AI107" s="129"/>
      <c r="AJ107" s="129"/>
      <c r="AK107" s="129"/>
      <c r="AL107" s="129"/>
      <c r="AM107" s="129"/>
      <c r="AN107" s="132">
        <f>SUM(AG107,AT107)</f>
        <v>0</v>
      </c>
      <c r="AO107" s="129"/>
      <c r="AP107" s="129"/>
      <c r="AQ107" s="133" t="s">
        <v>84</v>
      </c>
      <c r="AR107" s="69"/>
      <c r="AS107" s="134">
        <v>0</v>
      </c>
      <c r="AT107" s="135">
        <f>ROUND(SUM(AV107:AW107),2)</f>
        <v>0</v>
      </c>
      <c r="AU107" s="136">
        <f>'01 - Dle sborníku ÚOŽI_04'!P127</f>
        <v>0</v>
      </c>
      <c r="AV107" s="135">
        <f>'01 - Dle sborníku ÚOŽI_04'!J37</f>
        <v>0</v>
      </c>
      <c r="AW107" s="135">
        <f>'01 - Dle sborníku ÚOŽI_04'!J38</f>
        <v>0</v>
      </c>
      <c r="AX107" s="135">
        <f>'01 - Dle sborníku ÚOŽI_04'!J39</f>
        <v>0</v>
      </c>
      <c r="AY107" s="135">
        <f>'01 - Dle sborníku ÚOŽI_04'!J40</f>
        <v>0</v>
      </c>
      <c r="AZ107" s="135">
        <f>'01 - Dle sborníku ÚOŽI_04'!F37</f>
        <v>0</v>
      </c>
      <c r="BA107" s="135">
        <f>'01 - Dle sborníku ÚOŽI_04'!F38</f>
        <v>0</v>
      </c>
      <c r="BB107" s="135">
        <f>'01 - Dle sborníku ÚOŽI_04'!F39</f>
        <v>0</v>
      </c>
      <c r="BC107" s="135">
        <f>'01 - Dle sborníku ÚOŽI_04'!F40</f>
        <v>0</v>
      </c>
      <c r="BD107" s="137">
        <f>'01 - Dle sborníku ÚOŽI_04'!F41</f>
        <v>0</v>
      </c>
      <c r="BE107" s="4"/>
      <c r="BT107" s="138" t="s">
        <v>89</v>
      </c>
      <c r="BV107" s="138" t="s">
        <v>75</v>
      </c>
      <c r="BW107" s="138" t="s">
        <v>110</v>
      </c>
      <c r="BX107" s="138" t="s">
        <v>109</v>
      </c>
      <c r="CL107" s="138" t="s">
        <v>1</v>
      </c>
    </row>
    <row r="108" s="4" customFormat="1" ht="16.5" customHeight="1">
      <c r="A108" s="139" t="s">
        <v>87</v>
      </c>
      <c r="B108" s="67"/>
      <c r="C108" s="129"/>
      <c r="D108" s="129"/>
      <c r="E108" s="129"/>
      <c r="F108" s="130" t="s">
        <v>91</v>
      </c>
      <c r="G108" s="130"/>
      <c r="H108" s="130"/>
      <c r="I108" s="130"/>
      <c r="J108" s="130"/>
      <c r="K108" s="129"/>
      <c r="L108" s="130" t="s">
        <v>92</v>
      </c>
      <c r="M108" s="130"/>
      <c r="N108" s="130"/>
      <c r="O108" s="130"/>
      <c r="P108" s="130"/>
      <c r="Q108" s="130"/>
      <c r="R108" s="130"/>
      <c r="S108" s="130"/>
      <c r="T108" s="130"/>
      <c r="U108" s="130"/>
      <c r="V108" s="130"/>
      <c r="W108" s="130"/>
      <c r="X108" s="130"/>
      <c r="Y108" s="130"/>
      <c r="Z108" s="130"/>
      <c r="AA108" s="130"/>
      <c r="AB108" s="130"/>
      <c r="AC108" s="130"/>
      <c r="AD108" s="130"/>
      <c r="AE108" s="130"/>
      <c r="AF108" s="130"/>
      <c r="AG108" s="132">
        <f>'02 - Dle sborníku URS_01'!J34</f>
        <v>0</v>
      </c>
      <c r="AH108" s="129"/>
      <c r="AI108" s="129"/>
      <c r="AJ108" s="129"/>
      <c r="AK108" s="129"/>
      <c r="AL108" s="129"/>
      <c r="AM108" s="129"/>
      <c r="AN108" s="132">
        <f>SUM(AG108,AT108)</f>
        <v>0</v>
      </c>
      <c r="AO108" s="129"/>
      <c r="AP108" s="129"/>
      <c r="AQ108" s="133" t="s">
        <v>84</v>
      </c>
      <c r="AR108" s="69"/>
      <c r="AS108" s="134">
        <v>0</v>
      </c>
      <c r="AT108" s="135">
        <f>ROUND(SUM(AV108:AW108),2)</f>
        <v>0</v>
      </c>
      <c r="AU108" s="136">
        <f>'02 - Dle sborníku URS_01'!P126</f>
        <v>0</v>
      </c>
      <c r="AV108" s="135">
        <f>'02 - Dle sborníku URS_01'!J37</f>
        <v>0</v>
      </c>
      <c r="AW108" s="135">
        <f>'02 - Dle sborníku URS_01'!J38</f>
        <v>0</v>
      </c>
      <c r="AX108" s="135">
        <f>'02 - Dle sborníku URS_01'!J39</f>
        <v>0</v>
      </c>
      <c r="AY108" s="135">
        <f>'02 - Dle sborníku URS_01'!J40</f>
        <v>0</v>
      </c>
      <c r="AZ108" s="135">
        <f>'02 - Dle sborníku URS_01'!F37</f>
        <v>0</v>
      </c>
      <c r="BA108" s="135">
        <f>'02 - Dle sborníku URS_01'!F38</f>
        <v>0</v>
      </c>
      <c r="BB108" s="135">
        <f>'02 - Dle sborníku URS_01'!F39</f>
        <v>0</v>
      </c>
      <c r="BC108" s="135">
        <f>'02 - Dle sborníku URS_01'!F40</f>
        <v>0</v>
      </c>
      <c r="BD108" s="137">
        <f>'02 - Dle sborníku URS_01'!F41</f>
        <v>0</v>
      </c>
      <c r="BE108" s="4"/>
      <c r="BT108" s="138" t="s">
        <v>89</v>
      </c>
      <c r="BV108" s="138" t="s">
        <v>75</v>
      </c>
      <c r="BW108" s="138" t="s">
        <v>111</v>
      </c>
      <c r="BX108" s="138" t="s">
        <v>109</v>
      </c>
      <c r="CL108" s="138" t="s">
        <v>1</v>
      </c>
    </row>
    <row r="109" s="4" customFormat="1" ht="16.5" customHeight="1">
      <c r="A109" s="4"/>
      <c r="B109" s="67"/>
      <c r="C109" s="129"/>
      <c r="D109" s="129"/>
      <c r="E109" s="130" t="s">
        <v>91</v>
      </c>
      <c r="F109" s="130"/>
      <c r="G109" s="130"/>
      <c r="H109" s="130"/>
      <c r="I109" s="130"/>
      <c r="J109" s="129"/>
      <c r="K109" s="130" t="s">
        <v>112</v>
      </c>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1">
        <f>ROUND(AG110,2)</f>
        <v>0</v>
      </c>
      <c r="AH109" s="129"/>
      <c r="AI109" s="129"/>
      <c r="AJ109" s="129"/>
      <c r="AK109" s="129"/>
      <c r="AL109" s="129"/>
      <c r="AM109" s="129"/>
      <c r="AN109" s="132">
        <f>SUM(AG109,AT109)</f>
        <v>0</v>
      </c>
      <c r="AO109" s="129"/>
      <c r="AP109" s="129"/>
      <c r="AQ109" s="133" t="s">
        <v>84</v>
      </c>
      <c r="AR109" s="69"/>
      <c r="AS109" s="134">
        <f>ROUND(AS110,2)</f>
        <v>0</v>
      </c>
      <c r="AT109" s="135">
        <f>ROUND(SUM(AV109:AW109),2)</f>
        <v>0</v>
      </c>
      <c r="AU109" s="136">
        <f>ROUND(AU110,5)</f>
        <v>0</v>
      </c>
      <c r="AV109" s="135">
        <f>ROUND(AZ109*L29,2)</f>
        <v>0</v>
      </c>
      <c r="AW109" s="135">
        <f>ROUND(BA109*L30,2)</f>
        <v>0</v>
      </c>
      <c r="AX109" s="135">
        <f>ROUND(BB109*L29,2)</f>
        <v>0</v>
      </c>
      <c r="AY109" s="135">
        <f>ROUND(BC109*L30,2)</f>
        <v>0</v>
      </c>
      <c r="AZ109" s="135">
        <f>ROUND(AZ110,2)</f>
        <v>0</v>
      </c>
      <c r="BA109" s="135">
        <f>ROUND(BA110,2)</f>
        <v>0</v>
      </c>
      <c r="BB109" s="135">
        <f>ROUND(BB110,2)</f>
        <v>0</v>
      </c>
      <c r="BC109" s="135">
        <f>ROUND(BC110,2)</f>
        <v>0</v>
      </c>
      <c r="BD109" s="137">
        <f>ROUND(BD110,2)</f>
        <v>0</v>
      </c>
      <c r="BE109" s="4"/>
      <c r="BS109" s="138" t="s">
        <v>72</v>
      </c>
      <c r="BT109" s="138" t="s">
        <v>85</v>
      </c>
      <c r="BU109" s="138" t="s">
        <v>74</v>
      </c>
      <c r="BV109" s="138" t="s">
        <v>75</v>
      </c>
      <c r="BW109" s="138" t="s">
        <v>113</v>
      </c>
      <c r="BX109" s="138" t="s">
        <v>107</v>
      </c>
      <c r="CL109" s="138" t="s">
        <v>1</v>
      </c>
    </row>
    <row r="110" s="4" customFormat="1" ht="16.5" customHeight="1">
      <c r="A110" s="139" t="s">
        <v>87</v>
      </c>
      <c r="B110" s="67"/>
      <c r="C110" s="129"/>
      <c r="D110" s="129"/>
      <c r="E110" s="129"/>
      <c r="F110" s="130" t="s">
        <v>82</v>
      </c>
      <c r="G110" s="130"/>
      <c r="H110" s="130"/>
      <c r="I110" s="130"/>
      <c r="J110" s="130"/>
      <c r="K110" s="129"/>
      <c r="L110" s="130" t="s">
        <v>88</v>
      </c>
      <c r="M110" s="130"/>
      <c r="N110" s="130"/>
      <c r="O110" s="130"/>
      <c r="P110" s="130"/>
      <c r="Q110" s="130"/>
      <c r="R110" s="130"/>
      <c r="S110" s="130"/>
      <c r="T110" s="130"/>
      <c r="U110" s="130"/>
      <c r="V110" s="130"/>
      <c r="W110" s="130"/>
      <c r="X110" s="130"/>
      <c r="Y110" s="130"/>
      <c r="Z110" s="130"/>
      <c r="AA110" s="130"/>
      <c r="AB110" s="130"/>
      <c r="AC110" s="130"/>
      <c r="AD110" s="130"/>
      <c r="AE110" s="130"/>
      <c r="AF110" s="130"/>
      <c r="AG110" s="132">
        <f>'01 - Dle sborníku ÚOŽI_05'!J34</f>
        <v>0</v>
      </c>
      <c r="AH110" s="129"/>
      <c r="AI110" s="129"/>
      <c r="AJ110" s="129"/>
      <c r="AK110" s="129"/>
      <c r="AL110" s="129"/>
      <c r="AM110" s="129"/>
      <c r="AN110" s="132">
        <f>SUM(AG110,AT110)</f>
        <v>0</v>
      </c>
      <c r="AO110" s="129"/>
      <c r="AP110" s="129"/>
      <c r="AQ110" s="133" t="s">
        <v>84</v>
      </c>
      <c r="AR110" s="69"/>
      <c r="AS110" s="134">
        <v>0</v>
      </c>
      <c r="AT110" s="135">
        <f>ROUND(SUM(AV110:AW110),2)</f>
        <v>0</v>
      </c>
      <c r="AU110" s="136">
        <f>'01 - Dle sborníku ÚOŽI_05'!P126</f>
        <v>0</v>
      </c>
      <c r="AV110" s="135">
        <f>'01 - Dle sborníku ÚOŽI_05'!J37</f>
        <v>0</v>
      </c>
      <c r="AW110" s="135">
        <f>'01 - Dle sborníku ÚOŽI_05'!J38</f>
        <v>0</v>
      </c>
      <c r="AX110" s="135">
        <f>'01 - Dle sborníku ÚOŽI_05'!J39</f>
        <v>0</v>
      </c>
      <c r="AY110" s="135">
        <f>'01 - Dle sborníku ÚOŽI_05'!J40</f>
        <v>0</v>
      </c>
      <c r="AZ110" s="135">
        <f>'01 - Dle sborníku ÚOŽI_05'!F37</f>
        <v>0</v>
      </c>
      <c r="BA110" s="135">
        <f>'01 - Dle sborníku ÚOŽI_05'!F38</f>
        <v>0</v>
      </c>
      <c r="BB110" s="135">
        <f>'01 - Dle sborníku ÚOŽI_05'!F39</f>
        <v>0</v>
      </c>
      <c r="BC110" s="135">
        <f>'01 - Dle sborníku ÚOŽI_05'!F40</f>
        <v>0</v>
      </c>
      <c r="BD110" s="137">
        <f>'01 - Dle sborníku ÚOŽI_05'!F41</f>
        <v>0</v>
      </c>
      <c r="BE110" s="4"/>
      <c r="BT110" s="138" t="s">
        <v>89</v>
      </c>
      <c r="BV110" s="138" t="s">
        <v>75</v>
      </c>
      <c r="BW110" s="138" t="s">
        <v>114</v>
      </c>
      <c r="BX110" s="138" t="s">
        <v>113</v>
      </c>
      <c r="CL110" s="138" t="s">
        <v>1</v>
      </c>
    </row>
    <row r="111" s="4" customFormat="1" ht="16.5" customHeight="1">
      <c r="A111" s="4"/>
      <c r="B111" s="67"/>
      <c r="C111" s="129"/>
      <c r="D111" s="129"/>
      <c r="E111" s="130" t="s">
        <v>97</v>
      </c>
      <c r="F111" s="130"/>
      <c r="G111" s="130"/>
      <c r="H111" s="130"/>
      <c r="I111" s="130"/>
      <c r="J111" s="129"/>
      <c r="K111" s="130" t="s">
        <v>115</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1">
        <f>ROUND(AG112,2)</f>
        <v>0</v>
      </c>
      <c r="AH111" s="129"/>
      <c r="AI111" s="129"/>
      <c r="AJ111" s="129"/>
      <c r="AK111" s="129"/>
      <c r="AL111" s="129"/>
      <c r="AM111" s="129"/>
      <c r="AN111" s="132">
        <f>SUM(AG111,AT111)</f>
        <v>0</v>
      </c>
      <c r="AO111" s="129"/>
      <c r="AP111" s="129"/>
      <c r="AQ111" s="133" t="s">
        <v>84</v>
      </c>
      <c r="AR111" s="69"/>
      <c r="AS111" s="134">
        <f>ROUND(AS112,2)</f>
        <v>0</v>
      </c>
      <c r="AT111" s="135">
        <f>ROUND(SUM(AV111:AW111),2)</f>
        <v>0</v>
      </c>
      <c r="AU111" s="136">
        <f>ROUND(AU112,5)</f>
        <v>0</v>
      </c>
      <c r="AV111" s="135">
        <f>ROUND(AZ111*L29,2)</f>
        <v>0</v>
      </c>
      <c r="AW111" s="135">
        <f>ROUND(BA111*L30,2)</f>
        <v>0</v>
      </c>
      <c r="AX111" s="135">
        <f>ROUND(BB111*L29,2)</f>
        <v>0</v>
      </c>
      <c r="AY111" s="135">
        <f>ROUND(BC111*L30,2)</f>
        <v>0</v>
      </c>
      <c r="AZ111" s="135">
        <f>ROUND(AZ112,2)</f>
        <v>0</v>
      </c>
      <c r="BA111" s="135">
        <f>ROUND(BA112,2)</f>
        <v>0</v>
      </c>
      <c r="BB111" s="135">
        <f>ROUND(BB112,2)</f>
        <v>0</v>
      </c>
      <c r="BC111" s="135">
        <f>ROUND(BC112,2)</f>
        <v>0</v>
      </c>
      <c r="BD111" s="137">
        <f>ROUND(BD112,2)</f>
        <v>0</v>
      </c>
      <c r="BE111" s="4"/>
      <c r="BS111" s="138" t="s">
        <v>72</v>
      </c>
      <c r="BT111" s="138" t="s">
        <v>85</v>
      </c>
      <c r="BU111" s="138" t="s">
        <v>74</v>
      </c>
      <c r="BV111" s="138" t="s">
        <v>75</v>
      </c>
      <c r="BW111" s="138" t="s">
        <v>116</v>
      </c>
      <c r="BX111" s="138" t="s">
        <v>107</v>
      </c>
      <c r="CL111" s="138" t="s">
        <v>1</v>
      </c>
    </row>
    <row r="112" s="4" customFormat="1" ht="16.5" customHeight="1">
      <c r="A112" s="139" t="s">
        <v>87</v>
      </c>
      <c r="B112" s="67"/>
      <c r="C112" s="129"/>
      <c r="D112" s="129"/>
      <c r="E112" s="129"/>
      <c r="F112" s="130" t="s">
        <v>82</v>
      </c>
      <c r="G112" s="130"/>
      <c r="H112" s="130"/>
      <c r="I112" s="130"/>
      <c r="J112" s="130"/>
      <c r="K112" s="129"/>
      <c r="L112" s="130" t="s">
        <v>88</v>
      </c>
      <c r="M112" s="130"/>
      <c r="N112" s="130"/>
      <c r="O112" s="130"/>
      <c r="P112" s="130"/>
      <c r="Q112" s="130"/>
      <c r="R112" s="130"/>
      <c r="S112" s="130"/>
      <c r="T112" s="130"/>
      <c r="U112" s="130"/>
      <c r="V112" s="130"/>
      <c r="W112" s="130"/>
      <c r="X112" s="130"/>
      <c r="Y112" s="130"/>
      <c r="Z112" s="130"/>
      <c r="AA112" s="130"/>
      <c r="AB112" s="130"/>
      <c r="AC112" s="130"/>
      <c r="AD112" s="130"/>
      <c r="AE112" s="130"/>
      <c r="AF112" s="130"/>
      <c r="AG112" s="132">
        <f>'01 - Dle sborníku ÚOŽI_06'!J34</f>
        <v>0</v>
      </c>
      <c r="AH112" s="129"/>
      <c r="AI112" s="129"/>
      <c r="AJ112" s="129"/>
      <c r="AK112" s="129"/>
      <c r="AL112" s="129"/>
      <c r="AM112" s="129"/>
      <c r="AN112" s="132">
        <f>SUM(AG112,AT112)</f>
        <v>0</v>
      </c>
      <c r="AO112" s="129"/>
      <c r="AP112" s="129"/>
      <c r="AQ112" s="133" t="s">
        <v>84</v>
      </c>
      <c r="AR112" s="69"/>
      <c r="AS112" s="134">
        <v>0</v>
      </c>
      <c r="AT112" s="135">
        <f>ROUND(SUM(AV112:AW112),2)</f>
        <v>0</v>
      </c>
      <c r="AU112" s="136">
        <f>'01 - Dle sborníku ÚOŽI_06'!P126</f>
        <v>0</v>
      </c>
      <c r="AV112" s="135">
        <f>'01 - Dle sborníku ÚOŽI_06'!J37</f>
        <v>0</v>
      </c>
      <c r="AW112" s="135">
        <f>'01 - Dle sborníku ÚOŽI_06'!J38</f>
        <v>0</v>
      </c>
      <c r="AX112" s="135">
        <f>'01 - Dle sborníku ÚOŽI_06'!J39</f>
        <v>0</v>
      </c>
      <c r="AY112" s="135">
        <f>'01 - Dle sborníku ÚOŽI_06'!J40</f>
        <v>0</v>
      </c>
      <c r="AZ112" s="135">
        <f>'01 - Dle sborníku ÚOŽI_06'!F37</f>
        <v>0</v>
      </c>
      <c r="BA112" s="135">
        <f>'01 - Dle sborníku ÚOŽI_06'!F38</f>
        <v>0</v>
      </c>
      <c r="BB112" s="135">
        <f>'01 - Dle sborníku ÚOŽI_06'!F39</f>
        <v>0</v>
      </c>
      <c r="BC112" s="135">
        <f>'01 - Dle sborníku ÚOŽI_06'!F40</f>
        <v>0</v>
      </c>
      <c r="BD112" s="137">
        <f>'01 - Dle sborníku ÚOŽI_06'!F41</f>
        <v>0</v>
      </c>
      <c r="BE112" s="4"/>
      <c r="BT112" s="138" t="s">
        <v>89</v>
      </c>
      <c r="BV112" s="138" t="s">
        <v>75</v>
      </c>
      <c r="BW112" s="138" t="s">
        <v>117</v>
      </c>
      <c r="BX112" s="138" t="s">
        <v>116</v>
      </c>
      <c r="CL112" s="138" t="s">
        <v>1</v>
      </c>
    </row>
    <row r="113" s="7" customFormat="1" ht="24.75" customHeight="1">
      <c r="A113" s="7"/>
      <c r="B113" s="116"/>
      <c r="C113" s="117"/>
      <c r="D113" s="118" t="s">
        <v>118</v>
      </c>
      <c r="E113" s="118"/>
      <c r="F113" s="118"/>
      <c r="G113" s="118"/>
      <c r="H113" s="118"/>
      <c r="I113" s="119"/>
      <c r="J113" s="118" t="s">
        <v>119</v>
      </c>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20">
        <f>ROUND(AG114+AG117+AG119+AG121,2)</f>
        <v>0</v>
      </c>
      <c r="AH113" s="119"/>
      <c r="AI113" s="119"/>
      <c r="AJ113" s="119"/>
      <c r="AK113" s="119"/>
      <c r="AL113" s="119"/>
      <c r="AM113" s="119"/>
      <c r="AN113" s="121">
        <f>SUM(AG113,AT113)</f>
        <v>0</v>
      </c>
      <c r="AO113" s="119"/>
      <c r="AP113" s="119"/>
      <c r="AQ113" s="122" t="s">
        <v>79</v>
      </c>
      <c r="AR113" s="123"/>
      <c r="AS113" s="124">
        <f>ROUND(AS114+AS117+AS119+AS121,2)</f>
        <v>0</v>
      </c>
      <c r="AT113" s="125">
        <f>ROUND(SUM(AV113:AW113),2)</f>
        <v>0</v>
      </c>
      <c r="AU113" s="126">
        <f>ROUND(AU114+AU117+AU119+AU121,5)</f>
        <v>0</v>
      </c>
      <c r="AV113" s="125">
        <f>ROUND(AZ113*L29,2)</f>
        <v>0</v>
      </c>
      <c r="AW113" s="125">
        <f>ROUND(BA113*L30,2)</f>
        <v>0</v>
      </c>
      <c r="AX113" s="125">
        <f>ROUND(BB113*L29,2)</f>
        <v>0</v>
      </c>
      <c r="AY113" s="125">
        <f>ROUND(BC113*L30,2)</f>
        <v>0</v>
      </c>
      <c r="AZ113" s="125">
        <f>ROUND(AZ114+AZ117+AZ119+AZ121,2)</f>
        <v>0</v>
      </c>
      <c r="BA113" s="125">
        <f>ROUND(BA114+BA117+BA119+BA121,2)</f>
        <v>0</v>
      </c>
      <c r="BB113" s="125">
        <f>ROUND(BB114+BB117+BB119+BB121,2)</f>
        <v>0</v>
      </c>
      <c r="BC113" s="125">
        <f>ROUND(BC114+BC117+BC119+BC121,2)</f>
        <v>0</v>
      </c>
      <c r="BD113" s="127">
        <f>ROUND(BD114+BD117+BD119+BD121,2)</f>
        <v>0</v>
      </c>
      <c r="BE113" s="7"/>
      <c r="BS113" s="128" t="s">
        <v>72</v>
      </c>
      <c r="BT113" s="128" t="s">
        <v>80</v>
      </c>
      <c r="BU113" s="128" t="s">
        <v>74</v>
      </c>
      <c r="BV113" s="128" t="s">
        <v>75</v>
      </c>
      <c r="BW113" s="128" t="s">
        <v>120</v>
      </c>
      <c r="BX113" s="128" t="s">
        <v>5</v>
      </c>
      <c r="CL113" s="128" t="s">
        <v>1</v>
      </c>
      <c r="CM113" s="128" t="s">
        <v>73</v>
      </c>
    </row>
    <row r="114" s="4" customFormat="1" ht="23.25" customHeight="1">
      <c r="A114" s="4"/>
      <c r="B114" s="67"/>
      <c r="C114" s="129"/>
      <c r="D114" s="129"/>
      <c r="E114" s="130" t="s">
        <v>82</v>
      </c>
      <c r="F114" s="130"/>
      <c r="G114" s="130"/>
      <c r="H114" s="130"/>
      <c r="I114" s="130"/>
      <c r="J114" s="129"/>
      <c r="K114" s="130" t="s">
        <v>121</v>
      </c>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1">
        <f>ROUND(SUM(AG115:AG116),2)</f>
        <v>0</v>
      </c>
      <c r="AH114" s="129"/>
      <c r="AI114" s="129"/>
      <c r="AJ114" s="129"/>
      <c r="AK114" s="129"/>
      <c r="AL114" s="129"/>
      <c r="AM114" s="129"/>
      <c r="AN114" s="132">
        <f>SUM(AG114,AT114)</f>
        <v>0</v>
      </c>
      <c r="AO114" s="129"/>
      <c r="AP114" s="129"/>
      <c r="AQ114" s="133" t="s">
        <v>84</v>
      </c>
      <c r="AR114" s="69"/>
      <c r="AS114" s="134">
        <f>ROUND(SUM(AS115:AS116),2)</f>
        <v>0</v>
      </c>
      <c r="AT114" s="135">
        <f>ROUND(SUM(AV114:AW114),2)</f>
        <v>0</v>
      </c>
      <c r="AU114" s="136">
        <f>ROUND(SUM(AU115:AU116),5)</f>
        <v>0</v>
      </c>
      <c r="AV114" s="135">
        <f>ROUND(AZ114*L29,2)</f>
        <v>0</v>
      </c>
      <c r="AW114" s="135">
        <f>ROUND(BA114*L30,2)</f>
        <v>0</v>
      </c>
      <c r="AX114" s="135">
        <f>ROUND(BB114*L29,2)</f>
        <v>0</v>
      </c>
      <c r="AY114" s="135">
        <f>ROUND(BC114*L30,2)</f>
        <v>0</v>
      </c>
      <c r="AZ114" s="135">
        <f>ROUND(SUM(AZ115:AZ116),2)</f>
        <v>0</v>
      </c>
      <c r="BA114" s="135">
        <f>ROUND(SUM(BA115:BA116),2)</f>
        <v>0</v>
      </c>
      <c r="BB114" s="135">
        <f>ROUND(SUM(BB115:BB116),2)</f>
        <v>0</v>
      </c>
      <c r="BC114" s="135">
        <f>ROUND(SUM(BC115:BC116),2)</f>
        <v>0</v>
      </c>
      <c r="BD114" s="137">
        <f>ROUND(SUM(BD115:BD116),2)</f>
        <v>0</v>
      </c>
      <c r="BE114" s="4"/>
      <c r="BS114" s="138" t="s">
        <v>72</v>
      </c>
      <c r="BT114" s="138" t="s">
        <v>85</v>
      </c>
      <c r="BU114" s="138" t="s">
        <v>74</v>
      </c>
      <c r="BV114" s="138" t="s">
        <v>75</v>
      </c>
      <c r="BW114" s="138" t="s">
        <v>122</v>
      </c>
      <c r="BX114" s="138" t="s">
        <v>120</v>
      </c>
      <c r="CL114" s="138" t="s">
        <v>1</v>
      </c>
    </row>
    <row r="115" s="4" customFormat="1" ht="16.5" customHeight="1">
      <c r="A115" s="139" t="s">
        <v>87</v>
      </c>
      <c r="B115" s="67"/>
      <c r="C115" s="129"/>
      <c r="D115" s="129"/>
      <c r="E115" s="129"/>
      <c r="F115" s="130" t="s">
        <v>82</v>
      </c>
      <c r="G115" s="130"/>
      <c r="H115" s="130"/>
      <c r="I115" s="130"/>
      <c r="J115" s="130"/>
      <c r="K115" s="129"/>
      <c r="L115" s="130" t="s">
        <v>88</v>
      </c>
      <c r="M115" s="130"/>
      <c r="N115" s="130"/>
      <c r="O115" s="130"/>
      <c r="P115" s="130"/>
      <c r="Q115" s="130"/>
      <c r="R115" s="130"/>
      <c r="S115" s="130"/>
      <c r="T115" s="130"/>
      <c r="U115" s="130"/>
      <c r="V115" s="130"/>
      <c r="W115" s="130"/>
      <c r="X115" s="130"/>
      <c r="Y115" s="130"/>
      <c r="Z115" s="130"/>
      <c r="AA115" s="130"/>
      <c r="AB115" s="130"/>
      <c r="AC115" s="130"/>
      <c r="AD115" s="130"/>
      <c r="AE115" s="130"/>
      <c r="AF115" s="130"/>
      <c r="AG115" s="132">
        <f>'01 - Dle sborníku ÚOŽI_07'!J34</f>
        <v>0</v>
      </c>
      <c r="AH115" s="129"/>
      <c r="AI115" s="129"/>
      <c r="AJ115" s="129"/>
      <c r="AK115" s="129"/>
      <c r="AL115" s="129"/>
      <c r="AM115" s="129"/>
      <c r="AN115" s="132">
        <f>SUM(AG115,AT115)</f>
        <v>0</v>
      </c>
      <c r="AO115" s="129"/>
      <c r="AP115" s="129"/>
      <c r="AQ115" s="133" t="s">
        <v>84</v>
      </c>
      <c r="AR115" s="69"/>
      <c r="AS115" s="134">
        <v>0</v>
      </c>
      <c r="AT115" s="135">
        <f>ROUND(SUM(AV115:AW115),2)</f>
        <v>0</v>
      </c>
      <c r="AU115" s="136">
        <f>'01 - Dle sborníku ÚOŽI_07'!P124</f>
        <v>0</v>
      </c>
      <c r="AV115" s="135">
        <f>'01 - Dle sborníku ÚOŽI_07'!J37</f>
        <v>0</v>
      </c>
      <c r="AW115" s="135">
        <f>'01 - Dle sborníku ÚOŽI_07'!J38</f>
        <v>0</v>
      </c>
      <c r="AX115" s="135">
        <f>'01 - Dle sborníku ÚOŽI_07'!J39</f>
        <v>0</v>
      </c>
      <c r="AY115" s="135">
        <f>'01 - Dle sborníku ÚOŽI_07'!J40</f>
        <v>0</v>
      </c>
      <c r="AZ115" s="135">
        <f>'01 - Dle sborníku ÚOŽI_07'!F37</f>
        <v>0</v>
      </c>
      <c r="BA115" s="135">
        <f>'01 - Dle sborníku ÚOŽI_07'!F38</f>
        <v>0</v>
      </c>
      <c r="BB115" s="135">
        <f>'01 - Dle sborníku ÚOŽI_07'!F39</f>
        <v>0</v>
      </c>
      <c r="BC115" s="135">
        <f>'01 - Dle sborníku ÚOŽI_07'!F40</f>
        <v>0</v>
      </c>
      <c r="BD115" s="137">
        <f>'01 - Dle sborníku ÚOŽI_07'!F41</f>
        <v>0</v>
      </c>
      <c r="BE115" s="4"/>
      <c r="BT115" s="138" t="s">
        <v>89</v>
      </c>
      <c r="BV115" s="138" t="s">
        <v>75</v>
      </c>
      <c r="BW115" s="138" t="s">
        <v>123</v>
      </c>
      <c r="BX115" s="138" t="s">
        <v>122</v>
      </c>
      <c r="CL115" s="138" t="s">
        <v>1</v>
      </c>
    </row>
    <row r="116" s="4" customFormat="1" ht="16.5" customHeight="1">
      <c r="A116" s="139" t="s">
        <v>87</v>
      </c>
      <c r="B116" s="67"/>
      <c r="C116" s="129"/>
      <c r="D116" s="129"/>
      <c r="E116" s="129"/>
      <c r="F116" s="130" t="s">
        <v>91</v>
      </c>
      <c r="G116" s="130"/>
      <c r="H116" s="130"/>
      <c r="I116" s="130"/>
      <c r="J116" s="130"/>
      <c r="K116" s="129"/>
      <c r="L116" s="130" t="s">
        <v>92</v>
      </c>
      <c r="M116" s="130"/>
      <c r="N116" s="130"/>
      <c r="O116" s="130"/>
      <c r="P116" s="130"/>
      <c r="Q116" s="130"/>
      <c r="R116" s="130"/>
      <c r="S116" s="130"/>
      <c r="T116" s="130"/>
      <c r="U116" s="130"/>
      <c r="V116" s="130"/>
      <c r="W116" s="130"/>
      <c r="X116" s="130"/>
      <c r="Y116" s="130"/>
      <c r="Z116" s="130"/>
      <c r="AA116" s="130"/>
      <c r="AB116" s="130"/>
      <c r="AC116" s="130"/>
      <c r="AD116" s="130"/>
      <c r="AE116" s="130"/>
      <c r="AF116" s="130"/>
      <c r="AG116" s="132">
        <f>'02 - Dle sborníku URS_02'!J34</f>
        <v>0</v>
      </c>
      <c r="AH116" s="129"/>
      <c r="AI116" s="129"/>
      <c r="AJ116" s="129"/>
      <c r="AK116" s="129"/>
      <c r="AL116" s="129"/>
      <c r="AM116" s="129"/>
      <c r="AN116" s="132">
        <f>SUM(AG116,AT116)</f>
        <v>0</v>
      </c>
      <c r="AO116" s="129"/>
      <c r="AP116" s="129"/>
      <c r="AQ116" s="133" t="s">
        <v>84</v>
      </c>
      <c r="AR116" s="69"/>
      <c r="AS116" s="134">
        <v>0</v>
      </c>
      <c r="AT116" s="135">
        <f>ROUND(SUM(AV116:AW116),2)</f>
        <v>0</v>
      </c>
      <c r="AU116" s="136">
        <f>'02 - Dle sborníku URS_02'!P124</f>
        <v>0</v>
      </c>
      <c r="AV116" s="135">
        <f>'02 - Dle sborníku URS_02'!J37</f>
        <v>0</v>
      </c>
      <c r="AW116" s="135">
        <f>'02 - Dle sborníku URS_02'!J38</f>
        <v>0</v>
      </c>
      <c r="AX116" s="135">
        <f>'02 - Dle sborníku URS_02'!J39</f>
        <v>0</v>
      </c>
      <c r="AY116" s="135">
        <f>'02 - Dle sborníku URS_02'!J40</f>
        <v>0</v>
      </c>
      <c r="AZ116" s="135">
        <f>'02 - Dle sborníku URS_02'!F37</f>
        <v>0</v>
      </c>
      <c r="BA116" s="135">
        <f>'02 - Dle sborníku URS_02'!F38</f>
        <v>0</v>
      </c>
      <c r="BB116" s="135">
        <f>'02 - Dle sborníku URS_02'!F39</f>
        <v>0</v>
      </c>
      <c r="BC116" s="135">
        <f>'02 - Dle sborníku URS_02'!F40</f>
        <v>0</v>
      </c>
      <c r="BD116" s="137">
        <f>'02 - Dle sborníku URS_02'!F41</f>
        <v>0</v>
      </c>
      <c r="BE116" s="4"/>
      <c r="BT116" s="138" t="s">
        <v>89</v>
      </c>
      <c r="BV116" s="138" t="s">
        <v>75</v>
      </c>
      <c r="BW116" s="138" t="s">
        <v>124</v>
      </c>
      <c r="BX116" s="138" t="s">
        <v>122</v>
      </c>
      <c r="CL116" s="138" t="s">
        <v>1</v>
      </c>
    </row>
    <row r="117" s="4" customFormat="1" ht="23.25" customHeight="1">
      <c r="A117" s="4"/>
      <c r="B117" s="67"/>
      <c r="C117" s="129"/>
      <c r="D117" s="129"/>
      <c r="E117" s="130" t="s">
        <v>91</v>
      </c>
      <c r="F117" s="130"/>
      <c r="G117" s="130"/>
      <c r="H117" s="130"/>
      <c r="I117" s="130"/>
      <c r="J117" s="129"/>
      <c r="K117" s="130" t="s">
        <v>125</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1">
        <f>ROUND(AG118,2)</f>
        <v>0</v>
      </c>
      <c r="AH117" s="129"/>
      <c r="AI117" s="129"/>
      <c r="AJ117" s="129"/>
      <c r="AK117" s="129"/>
      <c r="AL117" s="129"/>
      <c r="AM117" s="129"/>
      <c r="AN117" s="132">
        <f>SUM(AG117,AT117)</f>
        <v>0</v>
      </c>
      <c r="AO117" s="129"/>
      <c r="AP117" s="129"/>
      <c r="AQ117" s="133" t="s">
        <v>84</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85</v>
      </c>
      <c r="BU117" s="138" t="s">
        <v>74</v>
      </c>
      <c r="BV117" s="138" t="s">
        <v>75</v>
      </c>
      <c r="BW117" s="138" t="s">
        <v>126</v>
      </c>
      <c r="BX117" s="138" t="s">
        <v>120</v>
      </c>
      <c r="CL117" s="138" t="s">
        <v>1</v>
      </c>
    </row>
    <row r="118" s="4" customFormat="1" ht="16.5" customHeight="1">
      <c r="A118" s="139" t="s">
        <v>87</v>
      </c>
      <c r="B118" s="67"/>
      <c r="C118" s="129"/>
      <c r="D118" s="129"/>
      <c r="E118" s="129"/>
      <c r="F118" s="130" t="s">
        <v>82</v>
      </c>
      <c r="G118" s="130"/>
      <c r="H118" s="130"/>
      <c r="I118" s="130"/>
      <c r="J118" s="130"/>
      <c r="K118" s="129"/>
      <c r="L118" s="130" t="s">
        <v>88</v>
      </c>
      <c r="M118" s="130"/>
      <c r="N118" s="130"/>
      <c r="O118" s="130"/>
      <c r="P118" s="130"/>
      <c r="Q118" s="130"/>
      <c r="R118" s="130"/>
      <c r="S118" s="130"/>
      <c r="T118" s="130"/>
      <c r="U118" s="130"/>
      <c r="V118" s="130"/>
      <c r="W118" s="130"/>
      <c r="X118" s="130"/>
      <c r="Y118" s="130"/>
      <c r="Z118" s="130"/>
      <c r="AA118" s="130"/>
      <c r="AB118" s="130"/>
      <c r="AC118" s="130"/>
      <c r="AD118" s="130"/>
      <c r="AE118" s="130"/>
      <c r="AF118" s="130"/>
      <c r="AG118" s="132">
        <f>'01 - Dle sborníku ÚOŽI_08'!J34</f>
        <v>0</v>
      </c>
      <c r="AH118" s="129"/>
      <c r="AI118" s="129"/>
      <c r="AJ118" s="129"/>
      <c r="AK118" s="129"/>
      <c r="AL118" s="129"/>
      <c r="AM118" s="129"/>
      <c r="AN118" s="132">
        <f>SUM(AG118,AT118)</f>
        <v>0</v>
      </c>
      <c r="AO118" s="129"/>
      <c r="AP118" s="129"/>
      <c r="AQ118" s="133" t="s">
        <v>84</v>
      </c>
      <c r="AR118" s="69"/>
      <c r="AS118" s="134">
        <v>0</v>
      </c>
      <c r="AT118" s="135">
        <f>ROUND(SUM(AV118:AW118),2)</f>
        <v>0</v>
      </c>
      <c r="AU118" s="136">
        <f>'01 - Dle sborníku ÚOŽI_08'!P125</f>
        <v>0</v>
      </c>
      <c r="AV118" s="135">
        <f>'01 - Dle sborníku ÚOŽI_08'!J37</f>
        <v>0</v>
      </c>
      <c r="AW118" s="135">
        <f>'01 - Dle sborníku ÚOŽI_08'!J38</f>
        <v>0</v>
      </c>
      <c r="AX118" s="135">
        <f>'01 - Dle sborníku ÚOŽI_08'!J39</f>
        <v>0</v>
      </c>
      <c r="AY118" s="135">
        <f>'01 - Dle sborníku ÚOŽI_08'!J40</f>
        <v>0</v>
      </c>
      <c r="AZ118" s="135">
        <f>'01 - Dle sborníku ÚOŽI_08'!F37</f>
        <v>0</v>
      </c>
      <c r="BA118" s="135">
        <f>'01 - Dle sborníku ÚOŽI_08'!F38</f>
        <v>0</v>
      </c>
      <c r="BB118" s="135">
        <f>'01 - Dle sborníku ÚOŽI_08'!F39</f>
        <v>0</v>
      </c>
      <c r="BC118" s="135">
        <f>'01 - Dle sborníku ÚOŽI_08'!F40</f>
        <v>0</v>
      </c>
      <c r="BD118" s="137">
        <f>'01 - Dle sborníku ÚOŽI_08'!F41</f>
        <v>0</v>
      </c>
      <c r="BE118" s="4"/>
      <c r="BT118" s="138" t="s">
        <v>89</v>
      </c>
      <c r="BV118" s="138" t="s">
        <v>75</v>
      </c>
      <c r="BW118" s="138" t="s">
        <v>127</v>
      </c>
      <c r="BX118" s="138" t="s">
        <v>126</v>
      </c>
      <c r="CL118" s="138" t="s">
        <v>1</v>
      </c>
    </row>
    <row r="119" s="4" customFormat="1" ht="16.5" customHeight="1">
      <c r="A119" s="4"/>
      <c r="B119" s="67"/>
      <c r="C119" s="129"/>
      <c r="D119" s="129"/>
      <c r="E119" s="130" t="s">
        <v>97</v>
      </c>
      <c r="F119" s="130"/>
      <c r="G119" s="130"/>
      <c r="H119" s="130"/>
      <c r="I119" s="130"/>
      <c r="J119" s="129"/>
      <c r="K119" s="130" t="s">
        <v>128</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1">
        <f>ROUND(AG120,2)</f>
        <v>0</v>
      </c>
      <c r="AH119" s="129"/>
      <c r="AI119" s="129"/>
      <c r="AJ119" s="129"/>
      <c r="AK119" s="129"/>
      <c r="AL119" s="129"/>
      <c r="AM119" s="129"/>
      <c r="AN119" s="132">
        <f>SUM(AG119,AT119)</f>
        <v>0</v>
      </c>
      <c r="AO119" s="129"/>
      <c r="AP119" s="129"/>
      <c r="AQ119" s="133" t="s">
        <v>84</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85</v>
      </c>
      <c r="BU119" s="138" t="s">
        <v>74</v>
      </c>
      <c r="BV119" s="138" t="s">
        <v>75</v>
      </c>
      <c r="BW119" s="138" t="s">
        <v>129</v>
      </c>
      <c r="BX119" s="138" t="s">
        <v>120</v>
      </c>
      <c r="CL119" s="138" t="s">
        <v>1</v>
      </c>
    </row>
    <row r="120" s="4" customFormat="1" ht="16.5" customHeight="1">
      <c r="A120" s="139" t="s">
        <v>87</v>
      </c>
      <c r="B120" s="67"/>
      <c r="C120" s="129"/>
      <c r="D120" s="129"/>
      <c r="E120" s="129"/>
      <c r="F120" s="130" t="s">
        <v>82</v>
      </c>
      <c r="G120" s="130"/>
      <c r="H120" s="130"/>
      <c r="I120" s="130"/>
      <c r="J120" s="130"/>
      <c r="K120" s="129"/>
      <c r="L120" s="130" t="s">
        <v>88</v>
      </c>
      <c r="M120" s="130"/>
      <c r="N120" s="130"/>
      <c r="O120" s="130"/>
      <c r="P120" s="130"/>
      <c r="Q120" s="130"/>
      <c r="R120" s="130"/>
      <c r="S120" s="130"/>
      <c r="T120" s="130"/>
      <c r="U120" s="130"/>
      <c r="V120" s="130"/>
      <c r="W120" s="130"/>
      <c r="X120" s="130"/>
      <c r="Y120" s="130"/>
      <c r="Z120" s="130"/>
      <c r="AA120" s="130"/>
      <c r="AB120" s="130"/>
      <c r="AC120" s="130"/>
      <c r="AD120" s="130"/>
      <c r="AE120" s="130"/>
      <c r="AF120" s="130"/>
      <c r="AG120" s="132">
        <f>'01 - Dle sborníku ÚOŽI_09'!J34</f>
        <v>0</v>
      </c>
      <c r="AH120" s="129"/>
      <c r="AI120" s="129"/>
      <c r="AJ120" s="129"/>
      <c r="AK120" s="129"/>
      <c r="AL120" s="129"/>
      <c r="AM120" s="129"/>
      <c r="AN120" s="132">
        <f>SUM(AG120,AT120)</f>
        <v>0</v>
      </c>
      <c r="AO120" s="129"/>
      <c r="AP120" s="129"/>
      <c r="AQ120" s="133" t="s">
        <v>84</v>
      </c>
      <c r="AR120" s="69"/>
      <c r="AS120" s="134">
        <v>0</v>
      </c>
      <c r="AT120" s="135">
        <f>ROUND(SUM(AV120:AW120),2)</f>
        <v>0</v>
      </c>
      <c r="AU120" s="136">
        <f>'01 - Dle sborníku ÚOŽI_09'!P125</f>
        <v>0</v>
      </c>
      <c r="AV120" s="135">
        <f>'01 - Dle sborníku ÚOŽI_09'!J37</f>
        <v>0</v>
      </c>
      <c r="AW120" s="135">
        <f>'01 - Dle sborníku ÚOŽI_09'!J38</f>
        <v>0</v>
      </c>
      <c r="AX120" s="135">
        <f>'01 - Dle sborníku ÚOŽI_09'!J39</f>
        <v>0</v>
      </c>
      <c r="AY120" s="135">
        <f>'01 - Dle sborníku ÚOŽI_09'!J40</f>
        <v>0</v>
      </c>
      <c r="AZ120" s="135">
        <f>'01 - Dle sborníku ÚOŽI_09'!F37</f>
        <v>0</v>
      </c>
      <c r="BA120" s="135">
        <f>'01 - Dle sborníku ÚOŽI_09'!F38</f>
        <v>0</v>
      </c>
      <c r="BB120" s="135">
        <f>'01 - Dle sborníku ÚOŽI_09'!F39</f>
        <v>0</v>
      </c>
      <c r="BC120" s="135">
        <f>'01 - Dle sborníku ÚOŽI_09'!F40</f>
        <v>0</v>
      </c>
      <c r="BD120" s="137">
        <f>'01 - Dle sborníku ÚOŽI_09'!F41</f>
        <v>0</v>
      </c>
      <c r="BE120" s="4"/>
      <c r="BT120" s="138" t="s">
        <v>89</v>
      </c>
      <c r="BV120" s="138" t="s">
        <v>75</v>
      </c>
      <c r="BW120" s="138" t="s">
        <v>130</v>
      </c>
      <c r="BX120" s="138" t="s">
        <v>129</v>
      </c>
      <c r="CL120" s="138" t="s">
        <v>1</v>
      </c>
    </row>
    <row r="121" s="4" customFormat="1" ht="23.25" customHeight="1">
      <c r="A121" s="4"/>
      <c r="B121" s="67"/>
      <c r="C121" s="129"/>
      <c r="D121" s="129"/>
      <c r="E121" s="130" t="s">
        <v>101</v>
      </c>
      <c r="F121" s="130"/>
      <c r="G121" s="130"/>
      <c r="H121" s="130"/>
      <c r="I121" s="130"/>
      <c r="J121" s="129"/>
      <c r="K121" s="130" t="s">
        <v>131</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1">
        <f>ROUND(AG122,2)</f>
        <v>0</v>
      </c>
      <c r="AH121" s="129"/>
      <c r="AI121" s="129"/>
      <c r="AJ121" s="129"/>
      <c r="AK121" s="129"/>
      <c r="AL121" s="129"/>
      <c r="AM121" s="129"/>
      <c r="AN121" s="132">
        <f>SUM(AG121,AT121)</f>
        <v>0</v>
      </c>
      <c r="AO121" s="129"/>
      <c r="AP121" s="129"/>
      <c r="AQ121" s="133" t="s">
        <v>84</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85</v>
      </c>
      <c r="BU121" s="138" t="s">
        <v>74</v>
      </c>
      <c r="BV121" s="138" t="s">
        <v>75</v>
      </c>
      <c r="BW121" s="138" t="s">
        <v>132</v>
      </c>
      <c r="BX121" s="138" t="s">
        <v>120</v>
      </c>
      <c r="CL121" s="138" t="s">
        <v>1</v>
      </c>
    </row>
    <row r="122" s="4" customFormat="1" ht="16.5" customHeight="1">
      <c r="A122" s="139" t="s">
        <v>87</v>
      </c>
      <c r="B122" s="67"/>
      <c r="C122" s="129"/>
      <c r="D122" s="129"/>
      <c r="E122" s="129"/>
      <c r="F122" s="130" t="s">
        <v>82</v>
      </c>
      <c r="G122" s="130"/>
      <c r="H122" s="130"/>
      <c r="I122" s="130"/>
      <c r="J122" s="130"/>
      <c r="K122" s="129"/>
      <c r="L122" s="130" t="s">
        <v>88</v>
      </c>
      <c r="M122" s="130"/>
      <c r="N122" s="130"/>
      <c r="O122" s="130"/>
      <c r="P122" s="130"/>
      <c r="Q122" s="130"/>
      <c r="R122" s="130"/>
      <c r="S122" s="130"/>
      <c r="T122" s="130"/>
      <c r="U122" s="130"/>
      <c r="V122" s="130"/>
      <c r="W122" s="130"/>
      <c r="X122" s="130"/>
      <c r="Y122" s="130"/>
      <c r="Z122" s="130"/>
      <c r="AA122" s="130"/>
      <c r="AB122" s="130"/>
      <c r="AC122" s="130"/>
      <c r="AD122" s="130"/>
      <c r="AE122" s="130"/>
      <c r="AF122" s="130"/>
      <c r="AG122" s="132">
        <f>'01 - Dle sborníku ÚOŽI_10'!J34</f>
        <v>0</v>
      </c>
      <c r="AH122" s="129"/>
      <c r="AI122" s="129"/>
      <c r="AJ122" s="129"/>
      <c r="AK122" s="129"/>
      <c r="AL122" s="129"/>
      <c r="AM122" s="129"/>
      <c r="AN122" s="132">
        <f>SUM(AG122,AT122)</f>
        <v>0</v>
      </c>
      <c r="AO122" s="129"/>
      <c r="AP122" s="129"/>
      <c r="AQ122" s="133" t="s">
        <v>84</v>
      </c>
      <c r="AR122" s="69"/>
      <c r="AS122" s="134">
        <v>0</v>
      </c>
      <c r="AT122" s="135">
        <f>ROUND(SUM(AV122:AW122),2)</f>
        <v>0</v>
      </c>
      <c r="AU122" s="136">
        <f>'01 - Dle sborníku ÚOŽI_10'!P125</f>
        <v>0</v>
      </c>
      <c r="AV122" s="135">
        <f>'01 - Dle sborníku ÚOŽI_10'!J37</f>
        <v>0</v>
      </c>
      <c r="AW122" s="135">
        <f>'01 - Dle sborníku ÚOŽI_10'!J38</f>
        <v>0</v>
      </c>
      <c r="AX122" s="135">
        <f>'01 - Dle sborníku ÚOŽI_10'!J39</f>
        <v>0</v>
      </c>
      <c r="AY122" s="135">
        <f>'01 - Dle sborníku ÚOŽI_10'!J40</f>
        <v>0</v>
      </c>
      <c r="AZ122" s="135">
        <f>'01 - Dle sborníku ÚOŽI_10'!F37</f>
        <v>0</v>
      </c>
      <c r="BA122" s="135">
        <f>'01 - Dle sborníku ÚOŽI_10'!F38</f>
        <v>0</v>
      </c>
      <c r="BB122" s="135">
        <f>'01 - Dle sborníku ÚOŽI_10'!F39</f>
        <v>0</v>
      </c>
      <c r="BC122" s="135">
        <f>'01 - Dle sborníku ÚOŽI_10'!F40</f>
        <v>0</v>
      </c>
      <c r="BD122" s="137">
        <f>'01 - Dle sborníku ÚOŽI_10'!F41</f>
        <v>0</v>
      </c>
      <c r="BE122" s="4"/>
      <c r="BT122" s="138" t="s">
        <v>89</v>
      </c>
      <c r="BV122" s="138" t="s">
        <v>75</v>
      </c>
      <c r="BW122" s="138" t="s">
        <v>133</v>
      </c>
      <c r="BX122" s="138" t="s">
        <v>132</v>
      </c>
      <c r="CL122" s="138" t="s">
        <v>1</v>
      </c>
    </row>
    <row r="123" s="7" customFormat="1" ht="24.75" customHeight="1">
      <c r="A123" s="7"/>
      <c r="B123" s="116"/>
      <c r="C123" s="117"/>
      <c r="D123" s="118" t="s">
        <v>134</v>
      </c>
      <c r="E123" s="118"/>
      <c r="F123" s="118"/>
      <c r="G123" s="118"/>
      <c r="H123" s="118"/>
      <c r="I123" s="119"/>
      <c r="J123" s="118" t="s">
        <v>135</v>
      </c>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20">
        <f>ROUND(AG124+AG127+AG129+AG131+AG133+AG135,2)</f>
        <v>0</v>
      </c>
      <c r="AH123" s="119"/>
      <c r="AI123" s="119"/>
      <c r="AJ123" s="119"/>
      <c r="AK123" s="119"/>
      <c r="AL123" s="119"/>
      <c r="AM123" s="119"/>
      <c r="AN123" s="121">
        <f>SUM(AG123,AT123)</f>
        <v>0</v>
      </c>
      <c r="AO123" s="119"/>
      <c r="AP123" s="119"/>
      <c r="AQ123" s="122" t="s">
        <v>79</v>
      </c>
      <c r="AR123" s="123"/>
      <c r="AS123" s="124">
        <f>ROUND(AS124+AS127+AS129+AS131+AS133+AS135,2)</f>
        <v>0</v>
      </c>
      <c r="AT123" s="125">
        <f>ROUND(SUM(AV123:AW123),2)</f>
        <v>0</v>
      </c>
      <c r="AU123" s="126">
        <f>ROUND(AU124+AU127+AU129+AU131+AU133+AU135,5)</f>
        <v>0</v>
      </c>
      <c r="AV123" s="125">
        <f>ROUND(AZ123*L29,2)</f>
        <v>0</v>
      </c>
      <c r="AW123" s="125">
        <f>ROUND(BA123*L30,2)</f>
        <v>0</v>
      </c>
      <c r="AX123" s="125">
        <f>ROUND(BB123*L29,2)</f>
        <v>0</v>
      </c>
      <c r="AY123" s="125">
        <f>ROUND(BC123*L30,2)</f>
        <v>0</v>
      </c>
      <c r="AZ123" s="125">
        <f>ROUND(AZ124+AZ127+AZ129+AZ131+AZ133+AZ135,2)</f>
        <v>0</v>
      </c>
      <c r="BA123" s="125">
        <f>ROUND(BA124+BA127+BA129+BA131+BA133+BA135,2)</f>
        <v>0</v>
      </c>
      <c r="BB123" s="125">
        <f>ROUND(BB124+BB127+BB129+BB131+BB133+BB135,2)</f>
        <v>0</v>
      </c>
      <c r="BC123" s="125">
        <f>ROUND(BC124+BC127+BC129+BC131+BC133+BC135,2)</f>
        <v>0</v>
      </c>
      <c r="BD123" s="127">
        <f>ROUND(BD124+BD127+BD129+BD131+BD133+BD135,2)</f>
        <v>0</v>
      </c>
      <c r="BE123" s="7"/>
      <c r="BS123" s="128" t="s">
        <v>72</v>
      </c>
      <c r="BT123" s="128" t="s">
        <v>80</v>
      </c>
      <c r="BU123" s="128" t="s">
        <v>74</v>
      </c>
      <c r="BV123" s="128" t="s">
        <v>75</v>
      </c>
      <c r="BW123" s="128" t="s">
        <v>136</v>
      </c>
      <c r="BX123" s="128" t="s">
        <v>5</v>
      </c>
      <c r="CL123" s="128" t="s">
        <v>1</v>
      </c>
      <c r="CM123" s="128" t="s">
        <v>73</v>
      </c>
    </row>
    <row r="124" s="4" customFormat="1" ht="23.25" customHeight="1">
      <c r="A124" s="4"/>
      <c r="B124" s="67"/>
      <c r="C124" s="129"/>
      <c r="D124" s="129"/>
      <c r="E124" s="130" t="s">
        <v>82</v>
      </c>
      <c r="F124" s="130"/>
      <c r="G124" s="130"/>
      <c r="H124" s="130"/>
      <c r="I124" s="130"/>
      <c r="J124" s="129"/>
      <c r="K124" s="130" t="s">
        <v>137</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1">
        <f>ROUND(SUM(AG125:AG126),2)</f>
        <v>0</v>
      </c>
      <c r="AH124" s="129"/>
      <c r="AI124" s="129"/>
      <c r="AJ124" s="129"/>
      <c r="AK124" s="129"/>
      <c r="AL124" s="129"/>
      <c r="AM124" s="129"/>
      <c r="AN124" s="132">
        <f>SUM(AG124,AT124)</f>
        <v>0</v>
      </c>
      <c r="AO124" s="129"/>
      <c r="AP124" s="129"/>
      <c r="AQ124" s="133" t="s">
        <v>84</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85</v>
      </c>
      <c r="BU124" s="138" t="s">
        <v>74</v>
      </c>
      <c r="BV124" s="138" t="s">
        <v>75</v>
      </c>
      <c r="BW124" s="138" t="s">
        <v>138</v>
      </c>
      <c r="BX124" s="138" t="s">
        <v>136</v>
      </c>
      <c r="CL124" s="138" t="s">
        <v>1</v>
      </c>
    </row>
    <row r="125" s="4" customFormat="1" ht="16.5" customHeight="1">
      <c r="A125" s="139" t="s">
        <v>87</v>
      </c>
      <c r="B125" s="67"/>
      <c r="C125" s="129"/>
      <c r="D125" s="129"/>
      <c r="E125" s="129"/>
      <c r="F125" s="130" t="s">
        <v>82</v>
      </c>
      <c r="G125" s="130"/>
      <c r="H125" s="130"/>
      <c r="I125" s="130"/>
      <c r="J125" s="130"/>
      <c r="K125" s="129"/>
      <c r="L125" s="130" t="s">
        <v>88</v>
      </c>
      <c r="M125" s="130"/>
      <c r="N125" s="130"/>
      <c r="O125" s="130"/>
      <c r="P125" s="130"/>
      <c r="Q125" s="130"/>
      <c r="R125" s="130"/>
      <c r="S125" s="130"/>
      <c r="T125" s="130"/>
      <c r="U125" s="130"/>
      <c r="V125" s="130"/>
      <c r="W125" s="130"/>
      <c r="X125" s="130"/>
      <c r="Y125" s="130"/>
      <c r="Z125" s="130"/>
      <c r="AA125" s="130"/>
      <c r="AB125" s="130"/>
      <c r="AC125" s="130"/>
      <c r="AD125" s="130"/>
      <c r="AE125" s="130"/>
      <c r="AF125" s="130"/>
      <c r="AG125" s="132">
        <f>'01 - Dle sborníku ÚOŽI_11'!J34</f>
        <v>0</v>
      </c>
      <c r="AH125" s="129"/>
      <c r="AI125" s="129"/>
      <c r="AJ125" s="129"/>
      <c r="AK125" s="129"/>
      <c r="AL125" s="129"/>
      <c r="AM125" s="129"/>
      <c r="AN125" s="132">
        <f>SUM(AG125,AT125)</f>
        <v>0</v>
      </c>
      <c r="AO125" s="129"/>
      <c r="AP125" s="129"/>
      <c r="AQ125" s="133" t="s">
        <v>84</v>
      </c>
      <c r="AR125" s="69"/>
      <c r="AS125" s="134">
        <v>0</v>
      </c>
      <c r="AT125" s="135">
        <f>ROUND(SUM(AV125:AW125),2)</f>
        <v>0</v>
      </c>
      <c r="AU125" s="136">
        <f>'01 - Dle sborníku ÚOŽI_11'!P127</f>
        <v>0</v>
      </c>
      <c r="AV125" s="135">
        <f>'01 - Dle sborníku ÚOŽI_11'!J37</f>
        <v>0</v>
      </c>
      <c r="AW125" s="135">
        <f>'01 - Dle sborníku ÚOŽI_11'!J38</f>
        <v>0</v>
      </c>
      <c r="AX125" s="135">
        <f>'01 - Dle sborníku ÚOŽI_11'!J39</f>
        <v>0</v>
      </c>
      <c r="AY125" s="135">
        <f>'01 - Dle sborníku ÚOŽI_11'!J40</f>
        <v>0</v>
      </c>
      <c r="AZ125" s="135">
        <f>'01 - Dle sborníku ÚOŽI_11'!F37</f>
        <v>0</v>
      </c>
      <c r="BA125" s="135">
        <f>'01 - Dle sborníku ÚOŽI_11'!F38</f>
        <v>0</v>
      </c>
      <c r="BB125" s="135">
        <f>'01 - Dle sborníku ÚOŽI_11'!F39</f>
        <v>0</v>
      </c>
      <c r="BC125" s="135">
        <f>'01 - Dle sborníku ÚOŽI_11'!F40</f>
        <v>0</v>
      </c>
      <c r="BD125" s="137">
        <f>'01 - Dle sborníku ÚOŽI_11'!F41</f>
        <v>0</v>
      </c>
      <c r="BE125" s="4"/>
      <c r="BT125" s="138" t="s">
        <v>89</v>
      </c>
      <c r="BV125" s="138" t="s">
        <v>75</v>
      </c>
      <c r="BW125" s="138" t="s">
        <v>139</v>
      </c>
      <c r="BX125" s="138" t="s">
        <v>138</v>
      </c>
      <c r="CL125" s="138" t="s">
        <v>1</v>
      </c>
    </row>
    <row r="126" s="4" customFormat="1" ht="16.5" customHeight="1">
      <c r="A126" s="139" t="s">
        <v>87</v>
      </c>
      <c r="B126" s="67"/>
      <c r="C126" s="129"/>
      <c r="D126" s="129"/>
      <c r="E126" s="129"/>
      <c r="F126" s="130" t="s">
        <v>91</v>
      </c>
      <c r="G126" s="130"/>
      <c r="H126" s="130"/>
      <c r="I126" s="130"/>
      <c r="J126" s="130"/>
      <c r="K126" s="129"/>
      <c r="L126" s="130" t="s">
        <v>92</v>
      </c>
      <c r="M126" s="130"/>
      <c r="N126" s="130"/>
      <c r="O126" s="130"/>
      <c r="P126" s="130"/>
      <c r="Q126" s="130"/>
      <c r="R126" s="130"/>
      <c r="S126" s="130"/>
      <c r="T126" s="130"/>
      <c r="U126" s="130"/>
      <c r="V126" s="130"/>
      <c r="W126" s="130"/>
      <c r="X126" s="130"/>
      <c r="Y126" s="130"/>
      <c r="Z126" s="130"/>
      <c r="AA126" s="130"/>
      <c r="AB126" s="130"/>
      <c r="AC126" s="130"/>
      <c r="AD126" s="130"/>
      <c r="AE126" s="130"/>
      <c r="AF126" s="130"/>
      <c r="AG126" s="132">
        <f>'02 - Dle sborníku URS_03'!J34</f>
        <v>0</v>
      </c>
      <c r="AH126" s="129"/>
      <c r="AI126" s="129"/>
      <c r="AJ126" s="129"/>
      <c r="AK126" s="129"/>
      <c r="AL126" s="129"/>
      <c r="AM126" s="129"/>
      <c r="AN126" s="132">
        <f>SUM(AG126,AT126)</f>
        <v>0</v>
      </c>
      <c r="AO126" s="129"/>
      <c r="AP126" s="129"/>
      <c r="AQ126" s="133" t="s">
        <v>84</v>
      </c>
      <c r="AR126" s="69"/>
      <c r="AS126" s="134">
        <v>0</v>
      </c>
      <c r="AT126" s="135">
        <f>ROUND(SUM(AV126:AW126),2)</f>
        <v>0</v>
      </c>
      <c r="AU126" s="136">
        <f>'02 - Dle sborníku URS_03'!P126</f>
        <v>0</v>
      </c>
      <c r="AV126" s="135">
        <f>'02 - Dle sborníku URS_03'!J37</f>
        <v>0</v>
      </c>
      <c r="AW126" s="135">
        <f>'02 - Dle sborníku URS_03'!J38</f>
        <v>0</v>
      </c>
      <c r="AX126" s="135">
        <f>'02 - Dle sborníku URS_03'!J39</f>
        <v>0</v>
      </c>
      <c r="AY126" s="135">
        <f>'02 - Dle sborníku URS_03'!J40</f>
        <v>0</v>
      </c>
      <c r="AZ126" s="135">
        <f>'02 - Dle sborníku URS_03'!F37</f>
        <v>0</v>
      </c>
      <c r="BA126" s="135">
        <f>'02 - Dle sborníku URS_03'!F38</f>
        <v>0</v>
      </c>
      <c r="BB126" s="135">
        <f>'02 - Dle sborníku URS_03'!F39</f>
        <v>0</v>
      </c>
      <c r="BC126" s="135">
        <f>'02 - Dle sborníku URS_03'!F40</f>
        <v>0</v>
      </c>
      <c r="BD126" s="137">
        <f>'02 - Dle sborníku URS_03'!F41</f>
        <v>0</v>
      </c>
      <c r="BE126" s="4"/>
      <c r="BT126" s="138" t="s">
        <v>89</v>
      </c>
      <c r="BV126" s="138" t="s">
        <v>75</v>
      </c>
      <c r="BW126" s="138" t="s">
        <v>140</v>
      </c>
      <c r="BX126" s="138" t="s">
        <v>138</v>
      </c>
      <c r="CL126" s="138" t="s">
        <v>1</v>
      </c>
    </row>
    <row r="127" s="4" customFormat="1" ht="23.25" customHeight="1">
      <c r="A127" s="4"/>
      <c r="B127" s="67"/>
      <c r="C127" s="129"/>
      <c r="D127" s="129"/>
      <c r="E127" s="130" t="s">
        <v>91</v>
      </c>
      <c r="F127" s="130"/>
      <c r="G127" s="130"/>
      <c r="H127" s="130"/>
      <c r="I127" s="130"/>
      <c r="J127" s="129"/>
      <c r="K127" s="130" t="s">
        <v>131</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1">
        <f>ROUND(AG128,2)</f>
        <v>0</v>
      </c>
      <c r="AH127" s="129"/>
      <c r="AI127" s="129"/>
      <c r="AJ127" s="129"/>
      <c r="AK127" s="129"/>
      <c r="AL127" s="129"/>
      <c r="AM127" s="129"/>
      <c r="AN127" s="132">
        <f>SUM(AG127,AT127)</f>
        <v>0</v>
      </c>
      <c r="AO127" s="129"/>
      <c r="AP127" s="129"/>
      <c r="AQ127" s="133" t="s">
        <v>84</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85</v>
      </c>
      <c r="BU127" s="138" t="s">
        <v>74</v>
      </c>
      <c r="BV127" s="138" t="s">
        <v>75</v>
      </c>
      <c r="BW127" s="138" t="s">
        <v>141</v>
      </c>
      <c r="BX127" s="138" t="s">
        <v>136</v>
      </c>
      <c r="CL127" s="138" t="s">
        <v>1</v>
      </c>
    </row>
    <row r="128" s="4" customFormat="1" ht="16.5" customHeight="1">
      <c r="A128" s="139" t="s">
        <v>87</v>
      </c>
      <c r="B128" s="67"/>
      <c r="C128" s="129"/>
      <c r="D128" s="129"/>
      <c r="E128" s="129"/>
      <c r="F128" s="130" t="s">
        <v>82</v>
      </c>
      <c r="G128" s="130"/>
      <c r="H128" s="130"/>
      <c r="I128" s="130"/>
      <c r="J128" s="130"/>
      <c r="K128" s="129"/>
      <c r="L128" s="130" t="s">
        <v>88</v>
      </c>
      <c r="M128" s="130"/>
      <c r="N128" s="130"/>
      <c r="O128" s="130"/>
      <c r="P128" s="130"/>
      <c r="Q128" s="130"/>
      <c r="R128" s="130"/>
      <c r="S128" s="130"/>
      <c r="T128" s="130"/>
      <c r="U128" s="130"/>
      <c r="V128" s="130"/>
      <c r="W128" s="130"/>
      <c r="X128" s="130"/>
      <c r="Y128" s="130"/>
      <c r="Z128" s="130"/>
      <c r="AA128" s="130"/>
      <c r="AB128" s="130"/>
      <c r="AC128" s="130"/>
      <c r="AD128" s="130"/>
      <c r="AE128" s="130"/>
      <c r="AF128" s="130"/>
      <c r="AG128" s="132">
        <f>'01 - Dle sborníku ÚOŽI_12'!J34</f>
        <v>0</v>
      </c>
      <c r="AH128" s="129"/>
      <c r="AI128" s="129"/>
      <c r="AJ128" s="129"/>
      <c r="AK128" s="129"/>
      <c r="AL128" s="129"/>
      <c r="AM128" s="129"/>
      <c r="AN128" s="132">
        <f>SUM(AG128,AT128)</f>
        <v>0</v>
      </c>
      <c r="AO128" s="129"/>
      <c r="AP128" s="129"/>
      <c r="AQ128" s="133" t="s">
        <v>84</v>
      </c>
      <c r="AR128" s="69"/>
      <c r="AS128" s="134">
        <v>0</v>
      </c>
      <c r="AT128" s="135">
        <f>ROUND(SUM(AV128:AW128),2)</f>
        <v>0</v>
      </c>
      <c r="AU128" s="136">
        <f>'01 - Dle sborníku ÚOŽI_12'!P125</f>
        <v>0</v>
      </c>
      <c r="AV128" s="135">
        <f>'01 - Dle sborníku ÚOŽI_12'!J37</f>
        <v>0</v>
      </c>
      <c r="AW128" s="135">
        <f>'01 - Dle sborníku ÚOŽI_12'!J38</f>
        <v>0</v>
      </c>
      <c r="AX128" s="135">
        <f>'01 - Dle sborníku ÚOŽI_12'!J39</f>
        <v>0</v>
      </c>
      <c r="AY128" s="135">
        <f>'01 - Dle sborníku ÚOŽI_12'!J40</f>
        <v>0</v>
      </c>
      <c r="AZ128" s="135">
        <f>'01 - Dle sborníku ÚOŽI_12'!F37</f>
        <v>0</v>
      </c>
      <c r="BA128" s="135">
        <f>'01 - Dle sborníku ÚOŽI_12'!F38</f>
        <v>0</v>
      </c>
      <c r="BB128" s="135">
        <f>'01 - Dle sborníku ÚOŽI_12'!F39</f>
        <v>0</v>
      </c>
      <c r="BC128" s="135">
        <f>'01 - Dle sborníku ÚOŽI_12'!F40</f>
        <v>0</v>
      </c>
      <c r="BD128" s="137">
        <f>'01 - Dle sborníku ÚOŽI_12'!F41</f>
        <v>0</v>
      </c>
      <c r="BE128" s="4"/>
      <c r="BT128" s="138" t="s">
        <v>89</v>
      </c>
      <c r="BV128" s="138" t="s">
        <v>75</v>
      </c>
      <c r="BW128" s="138" t="s">
        <v>142</v>
      </c>
      <c r="BX128" s="138" t="s">
        <v>141</v>
      </c>
      <c r="CL128" s="138" t="s">
        <v>1</v>
      </c>
    </row>
    <row r="129" s="4" customFormat="1" ht="23.25" customHeight="1">
      <c r="A129" s="4"/>
      <c r="B129" s="67"/>
      <c r="C129" s="129"/>
      <c r="D129" s="129"/>
      <c r="E129" s="130" t="s">
        <v>97</v>
      </c>
      <c r="F129" s="130"/>
      <c r="G129" s="130"/>
      <c r="H129" s="130"/>
      <c r="I129" s="130"/>
      <c r="J129" s="129"/>
      <c r="K129" s="130" t="s">
        <v>143</v>
      </c>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1">
        <f>ROUND(AG130,2)</f>
        <v>0</v>
      </c>
      <c r="AH129" s="129"/>
      <c r="AI129" s="129"/>
      <c r="AJ129" s="129"/>
      <c r="AK129" s="129"/>
      <c r="AL129" s="129"/>
      <c r="AM129" s="129"/>
      <c r="AN129" s="132">
        <f>SUM(AG129,AT129)</f>
        <v>0</v>
      </c>
      <c r="AO129" s="129"/>
      <c r="AP129" s="129"/>
      <c r="AQ129" s="133" t="s">
        <v>84</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85</v>
      </c>
      <c r="BU129" s="138" t="s">
        <v>74</v>
      </c>
      <c r="BV129" s="138" t="s">
        <v>75</v>
      </c>
      <c r="BW129" s="138" t="s">
        <v>144</v>
      </c>
      <c r="BX129" s="138" t="s">
        <v>136</v>
      </c>
      <c r="CL129" s="138" t="s">
        <v>1</v>
      </c>
    </row>
    <row r="130" s="4" customFormat="1" ht="16.5" customHeight="1">
      <c r="A130" s="139" t="s">
        <v>87</v>
      </c>
      <c r="B130" s="67"/>
      <c r="C130" s="129"/>
      <c r="D130" s="129"/>
      <c r="E130" s="129"/>
      <c r="F130" s="130" t="s">
        <v>82</v>
      </c>
      <c r="G130" s="130"/>
      <c r="H130" s="130"/>
      <c r="I130" s="130"/>
      <c r="J130" s="130"/>
      <c r="K130" s="129"/>
      <c r="L130" s="130" t="s">
        <v>88</v>
      </c>
      <c r="M130" s="130"/>
      <c r="N130" s="130"/>
      <c r="O130" s="130"/>
      <c r="P130" s="130"/>
      <c r="Q130" s="130"/>
      <c r="R130" s="130"/>
      <c r="S130" s="130"/>
      <c r="T130" s="130"/>
      <c r="U130" s="130"/>
      <c r="V130" s="130"/>
      <c r="W130" s="130"/>
      <c r="X130" s="130"/>
      <c r="Y130" s="130"/>
      <c r="Z130" s="130"/>
      <c r="AA130" s="130"/>
      <c r="AB130" s="130"/>
      <c r="AC130" s="130"/>
      <c r="AD130" s="130"/>
      <c r="AE130" s="130"/>
      <c r="AF130" s="130"/>
      <c r="AG130" s="132">
        <f>'01 - Dle sborníku ÚOŽI_13'!J34</f>
        <v>0</v>
      </c>
      <c r="AH130" s="129"/>
      <c r="AI130" s="129"/>
      <c r="AJ130" s="129"/>
      <c r="AK130" s="129"/>
      <c r="AL130" s="129"/>
      <c r="AM130" s="129"/>
      <c r="AN130" s="132">
        <f>SUM(AG130,AT130)</f>
        <v>0</v>
      </c>
      <c r="AO130" s="129"/>
      <c r="AP130" s="129"/>
      <c r="AQ130" s="133" t="s">
        <v>84</v>
      </c>
      <c r="AR130" s="69"/>
      <c r="AS130" s="134">
        <v>0</v>
      </c>
      <c r="AT130" s="135">
        <f>ROUND(SUM(AV130:AW130),2)</f>
        <v>0</v>
      </c>
      <c r="AU130" s="136">
        <f>'01 - Dle sborníku ÚOŽI_13'!P126</f>
        <v>0</v>
      </c>
      <c r="AV130" s="135">
        <f>'01 - Dle sborníku ÚOŽI_13'!J37</f>
        <v>0</v>
      </c>
      <c r="AW130" s="135">
        <f>'01 - Dle sborníku ÚOŽI_13'!J38</f>
        <v>0</v>
      </c>
      <c r="AX130" s="135">
        <f>'01 - Dle sborníku ÚOŽI_13'!J39</f>
        <v>0</v>
      </c>
      <c r="AY130" s="135">
        <f>'01 - Dle sborníku ÚOŽI_13'!J40</f>
        <v>0</v>
      </c>
      <c r="AZ130" s="135">
        <f>'01 - Dle sborníku ÚOŽI_13'!F37</f>
        <v>0</v>
      </c>
      <c r="BA130" s="135">
        <f>'01 - Dle sborníku ÚOŽI_13'!F38</f>
        <v>0</v>
      </c>
      <c r="BB130" s="135">
        <f>'01 - Dle sborníku ÚOŽI_13'!F39</f>
        <v>0</v>
      </c>
      <c r="BC130" s="135">
        <f>'01 - Dle sborníku ÚOŽI_13'!F40</f>
        <v>0</v>
      </c>
      <c r="BD130" s="137">
        <f>'01 - Dle sborníku ÚOŽI_13'!F41</f>
        <v>0</v>
      </c>
      <c r="BE130" s="4"/>
      <c r="BT130" s="138" t="s">
        <v>89</v>
      </c>
      <c r="BV130" s="138" t="s">
        <v>75</v>
      </c>
      <c r="BW130" s="138" t="s">
        <v>145</v>
      </c>
      <c r="BX130" s="138" t="s">
        <v>144</v>
      </c>
      <c r="CL130" s="138" t="s">
        <v>1</v>
      </c>
    </row>
    <row r="131" s="4" customFormat="1" ht="23.25" customHeight="1">
      <c r="A131" s="4"/>
      <c r="B131" s="67"/>
      <c r="C131" s="129"/>
      <c r="D131" s="129"/>
      <c r="E131" s="130" t="s">
        <v>101</v>
      </c>
      <c r="F131" s="130"/>
      <c r="G131" s="130"/>
      <c r="H131" s="130"/>
      <c r="I131" s="130"/>
      <c r="J131" s="129"/>
      <c r="K131" s="130" t="s">
        <v>146</v>
      </c>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1">
        <f>ROUND(AG132,2)</f>
        <v>0</v>
      </c>
      <c r="AH131" s="129"/>
      <c r="AI131" s="129"/>
      <c r="AJ131" s="129"/>
      <c r="AK131" s="129"/>
      <c r="AL131" s="129"/>
      <c r="AM131" s="129"/>
      <c r="AN131" s="132">
        <f>SUM(AG131,AT131)</f>
        <v>0</v>
      </c>
      <c r="AO131" s="129"/>
      <c r="AP131" s="129"/>
      <c r="AQ131" s="133" t="s">
        <v>84</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85</v>
      </c>
      <c r="BU131" s="138" t="s">
        <v>74</v>
      </c>
      <c r="BV131" s="138" t="s">
        <v>75</v>
      </c>
      <c r="BW131" s="138" t="s">
        <v>147</v>
      </c>
      <c r="BX131" s="138" t="s">
        <v>136</v>
      </c>
      <c r="CL131" s="138" t="s">
        <v>1</v>
      </c>
    </row>
    <row r="132" s="4" customFormat="1" ht="16.5" customHeight="1">
      <c r="A132" s="139" t="s">
        <v>87</v>
      </c>
      <c r="B132" s="67"/>
      <c r="C132" s="129"/>
      <c r="D132" s="129"/>
      <c r="E132" s="129"/>
      <c r="F132" s="130" t="s">
        <v>82</v>
      </c>
      <c r="G132" s="130"/>
      <c r="H132" s="130"/>
      <c r="I132" s="130"/>
      <c r="J132" s="130"/>
      <c r="K132" s="129"/>
      <c r="L132" s="130" t="s">
        <v>88</v>
      </c>
      <c r="M132" s="130"/>
      <c r="N132" s="130"/>
      <c r="O132" s="130"/>
      <c r="P132" s="130"/>
      <c r="Q132" s="130"/>
      <c r="R132" s="130"/>
      <c r="S132" s="130"/>
      <c r="T132" s="130"/>
      <c r="U132" s="130"/>
      <c r="V132" s="130"/>
      <c r="W132" s="130"/>
      <c r="X132" s="130"/>
      <c r="Y132" s="130"/>
      <c r="Z132" s="130"/>
      <c r="AA132" s="130"/>
      <c r="AB132" s="130"/>
      <c r="AC132" s="130"/>
      <c r="AD132" s="130"/>
      <c r="AE132" s="130"/>
      <c r="AF132" s="130"/>
      <c r="AG132" s="132">
        <f>'01 - Dle sborníku ÚOŽI_14'!J34</f>
        <v>0</v>
      </c>
      <c r="AH132" s="129"/>
      <c r="AI132" s="129"/>
      <c r="AJ132" s="129"/>
      <c r="AK132" s="129"/>
      <c r="AL132" s="129"/>
      <c r="AM132" s="129"/>
      <c r="AN132" s="132">
        <f>SUM(AG132,AT132)</f>
        <v>0</v>
      </c>
      <c r="AO132" s="129"/>
      <c r="AP132" s="129"/>
      <c r="AQ132" s="133" t="s">
        <v>84</v>
      </c>
      <c r="AR132" s="69"/>
      <c r="AS132" s="134">
        <v>0</v>
      </c>
      <c r="AT132" s="135">
        <f>ROUND(SUM(AV132:AW132),2)</f>
        <v>0</v>
      </c>
      <c r="AU132" s="136">
        <f>'01 - Dle sborníku ÚOŽI_14'!P124</f>
        <v>0</v>
      </c>
      <c r="AV132" s="135">
        <f>'01 - Dle sborníku ÚOŽI_14'!J37</f>
        <v>0</v>
      </c>
      <c r="AW132" s="135">
        <f>'01 - Dle sborníku ÚOŽI_14'!J38</f>
        <v>0</v>
      </c>
      <c r="AX132" s="135">
        <f>'01 - Dle sborníku ÚOŽI_14'!J39</f>
        <v>0</v>
      </c>
      <c r="AY132" s="135">
        <f>'01 - Dle sborníku ÚOŽI_14'!J40</f>
        <v>0</v>
      </c>
      <c r="AZ132" s="135">
        <f>'01 - Dle sborníku ÚOŽI_14'!F37</f>
        <v>0</v>
      </c>
      <c r="BA132" s="135">
        <f>'01 - Dle sborníku ÚOŽI_14'!F38</f>
        <v>0</v>
      </c>
      <c r="BB132" s="135">
        <f>'01 - Dle sborníku ÚOŽI_14'!F39</f>
        <v>0</v>
      </c>
      <c r="BC132" s="135">
        <f>'01 - Dle sborníku ÚOŽI_14'!F40</f>
        <v>0</v>
      </c>
      <c r="BD132" s="137">
        <f>'01 - Dle sborníku ÚOŽI_14'!F41</f>
        <v>0</v>
      </c>
      <c r="BE132" s="4"/>
      <c r="BT132" s="138" t="s">
        <v>89</v>
      </c>
      <c r="BV132" s="138" t="s">
        <v>75</v>
      </c>
      <c r="BW132" s="138" t="s">
        <v>148</v>
      </c>
      <c r="BX132" s="138" t="s">
        <v>147</v>
      </c>
      <c r="CL132" s="138" t="s">
        <v>1</v>
      </c>
    </row>
    <row r="133" s="4" customFormat="1" ht="16.5" customHeight="1">
      <c r="A133" s="4"/>
      <c r="B133" s="67"/>
      <c r="C133" s="129"/>
      <c r="D133" s="129"/>
      <c r="E133" s="130" t="s">
        <v>149</v>
      </c>
      <c r="F133" s="130"/>
      <c r="G133" s="130"/>
      <c r="H133" s="130"/>
      <c r="I133" s="130"/>
      <c r="J133" s="129"/>
      <c r="K133" s="130" t="s">
        <v>150</v>
      </c>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1">
        <f>ROUND(AG134,2)</f>
        <v>0</v>
      </c>
      <c r="AH133" s="129"/>
      <c r="AI133" s="129"/>
      <c r="AJ133" s="129"/>
      <c r="AK133" s="129"/>
      <c r="AL133" s="129"/>
      <c r="AM133" s="129"/>
      <c r="AN133" s="132">
        <f>SUM(AG133,AT133)</f>
        <v>0</v>
      </c>
      <c r="AO133" s="129"/>
      <c r="AP133" s="129"/>
      <c r="AQ133" s="133" t="s">
        <v>84</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85</v>
      </c>
      <c r="BU133" s="138" t="s">
        <v>74</v>
      </c>
      <c r="BV133" s="138" t="s">
        <v>75</v>
      </c>
      <c r="BW133" s="138" t="s">
        <v>151</v>
      </c>
      <c r="BX133" s="138" t="s">
        <v>136</v>
      </c>
      <c r="CL133" s="138" t="s">
        <v>1</v>
      </c>
    </row>
    <row r="134" s="4" customFormat="1" ht="16.5" customHeight="1">
      <c r="A134" s="139" t="s">
        <v>87</v>
      </c>
      <c r="B134" s="67"/>
      <c r="C134" s="129"/>
      <c r="D134" s="129"/>
      <c r="E134" s="129"/>
      <c r="F134" s="130" t="s">
        <v>82</v>
      </c>
      <c r="G134" s="130"/>
      <c r="H134" s="130"/>
      <c r="I134" s="130"/>
      <c r="J134" s="130"/>
      <c r="K134" s="129"/>
      <c r="L134" s="130" t="s">
        <v>88</v>
      </c>
      <c r="M134" s="130"/>
      <c r="N134" s="130"/>
      <c r="O134" s="130"/>
      <c r="P134" s="130"/>
      <c r="Q134" s="130"/>
      <c r="R134" s="130"/>
      <c r="S134" s="130"/>
      <c r="T134" s="130"/>
      <c r="U134" s="130"/>
      <c r="V134" s="130"/>
      <c r="W134" s="130"/>
      <c r="X134" s="130"/>
      <c r="Y134" s="130"/>
      <c r="Z134" s="130"/>
      <c r="AA134" s="130"/>
      <c r="AB134" s="130"/>
      <c r="AC134" s="130"/>
      <c r="AD134" s="130"/>
      <c r="AE134" s="130"/>
      <c r="AF134" s="130"/>
      <c r="AG134" s="132">
        <f>'01 - Dle sborníku ÚOŽI_15'!J34</f>
        <v>0</v>
      </c>
      <c r="AH134" s="129"/>
      <c r="AI134" s="129"/>
      <c r="AJ134" s="129"/>
      <c r="AK134" s="129"/>
      <c r="AL134" s="129"/>
      <c r="AM134" s="129"/>
      <c r="AN134" s="132">
        <f>SUM(AG134,AT134)</f>
        <v>0</v>
      </c>
      <c r="AO134" s="129"/>
      <c r="AP134" s="129"/>
      <c r="AQ134" s="133" t="s">
        <v>84</v>
      </c>
      <c r="AR134" s="69"/>
      <c r="AS134" s="134">
        <v>0</v>
      </c>
      <c r="AT134" s="135">
        <f>ROUND(SUM(AV134:AW134),2)</f>
        <v>0</v>
      </c>
      <c r="AU134" s="136">
        <f>'01 - Dle sborníku ÚOŽI_15'!P124</f>
        <v>0</v>
      </c>
      <c r="AV134" s="135">
        <f>'01 - Dle sborníku ÚOŽI_15'!J37</f>
        <v>0</v>
      </c>
      <c r="AW134" s="135">
        <f>'01 - Dle sborníku ÚOŽI_15'!J38</f>
        <v>0</v>
      </c>
      <c r="AX134" s="135">
        <f>'01 - Dle sborníku ÚOŽI_15'!J39</f>
        <v>0</v>
      </c>
      <c r="AY134" s="135">
        <f>'01 - Dle sborníku ÚOŽI_15'!J40</f>
        <v>0</v>
      </c>
      <c r="AZ134" s="135">
        <f>'01 - Dle sborníku ÚOŽI_15'!F37</f>
        <v>0</v>
      </c>
      <c r="BA134" s="135">
        <f>'01 - Dle sborníku ÚOŽI_15'!F38</f>
        <v>0</v>
      </c>
      <c r="BB134" s="135">
        <f>'01 - Dle sborníku ÚOŽI_15'!F39</f>
        <v>0</v>
      </c>
      <c r="BC134" s="135">
        <f>'01 - Dle sborníku ÚOŽI_15'!F40</f>
        <v>0</v>
      </c>
      <c r="BD134" s="137">
        <f>'01 - Dle sborníku ÚOŽI_15'!F41</f>
        <v>0</v>
      </c>
      <c r="BE134" s="4"/>
      <c r="BT134" s="138" t="s">
        <v>89</v>
      </c>
      <c r="BV134" s="138" t="s">
        <v>75</v>
      </c>
      <c r="BW134" s="138" t="s">
        <v>152</v>
      </c>
      <c r="BX134" s="138" t="s">
        <v>151</v>
      </c>
      <c r="CL134" s="138" t="s">
        <v>1</v>
      </c>
    </row>
    <row r="135" s="4" customFormat="1" ht="16.5" customHeight="1">
      <c r="A135" s="4"/>
      <c r="B135" s="67"/>
      <c r="C135" s="129"/>
      <c r="D135" s="129"/>
      <c r="E135" s="130" t="s">
        <v>153</v>
      </c>
      <c r="F135" s="130"/>
      <c r="G135" s="130"/>
      <c r="H135" s="130"/>
      <c r="I135" s="130"/>
      <c r="J135" s="129"/>
      <c r="K135" s="130" t="s">
        <v>154</v>
      </c>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1">
        <f>ROUND(AG136,2)</f>
        <v>0</v>
      </c>
      <c r="AH135" s="129"/>
      <c r="AI135" s="129"/>
      <c r="AJ135" s="129"/>
      <c r="AK135" s="129"/>
      <c r="AL135" s="129"/>
      <c r="AM135" s="129"/>
      <c r="AN135" s="132">
        <f>SUM(AG135,AT135)</f>
        <v>0</v>
      </c>
      <c r="AO135" s="129"/>
      <c r="AP135" s="129"/>
      <c r="AQ135" s="133" t="s">
        <v>84</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85</v>
      </c>
      <c r="BU135" s="138" t="s">
        <v>74</v>
      </c>
      <c r="BV135" s="138" t="s">
        <v>75</v>
      </c>
      <c r="BW135" s="138" t="s">
        <v>155</v>
      </c>
      <c r="BX135" s="138" t="s">
        <v>136</v>
      </c>
      <c r="CL135" s="138" t="s">
        <v>1</v>
      </c>
    </row>
    <row r="136" s="4" customFormat="1" ht="16.5" customHeight="1">
      <c r="A136" s="139" t="s">
        <v>87</v>
      </c>
      <c r="B136" s="67"/>
      <c r="C136" s="129"/>
      <c r="D136" s="129"/>
      <c r="E136" s="129"/>
      <c r="F136" s="130" t="s">
        <v>82</v>
      </c>
      <c r="G136" s="130"/>
      <c r="H136" s="130"/>
      <c r="I136" s="130"/>
      <c r="J136" s="130"/>
      <c r="K136" s="129"/>
      <c r="L136" s="130" t="s">
        <v>88</v>
      </c>
      <c r="M136" s="130"/>
      <c r="N136" s="130"/>
      <c r="O136" s="130"/>
      <c r="P136" s="130"/>
      <c r="Q136" s="130"/>
      <c r="R136" s="130"/>
      <c r="S136" s="130"/>
      <c r="T136" s="130"/>
      <c r="U136" s="130"/>
      <c r="V136" s="130"/>
      <c r="W136" s="130"/>
      <c r="X136" s="130"/>
      <c r="Y136" s="130"/>
      <c r="Z136" s="130"/>
      <c r="AA136" s="130"/>
      <c r="AB136" s="130"/>
      <c r="AC136" s="130"/>
      <c r="AD136" s="130"/>
      <c r="AE136" s="130"/>
      <c r="AF136" s="130"/>
      <c r="AG136" s="132">
        <f>'01 - Dle sborníku ÚOŽI_16'!J34</f>
        <v>0</v>
      </c>
      <c r="AH136" s="129"/>
      <c r="AI136" s="129"/>
      <c r="AJ136" s="129"/>
      <c r="AK136" s="129"/>
      <c r="AL136" s="129"/>
      <c r="AM136" s="129"/>
      <c r="AN136" s="132">
        <f>SUM(AG136,AT136)</f>
        <v>0</v>
      </c>
      <c r="AO136" s="129"/>
      <c r="AP136" s="129"/>
      <c r="AQ136" s="133" t="s">
        <v>84</v>
      </c>
      <c r="AR136" s="69"/>
      <c r="AS136" s="134">
        <v>0</v>
      </c>
      <c r="AT136" s="135">
        <f>ROUND(SUM(AV136:AW136),2)</f>
        <v>0</v>
      </c>
      <c r="AU136" s="136">
        <f>'01 - Dle sborníku ÚOŽI_16'!P125</f>
        <v>0</v>
      </c>
      <c r="AV136" s="135">
        <f>'01 - Dle sborníku ÚOŽI_16'!J37</f>
        <v>0</v>
      </c>
      <c r="AW136" s="135">
        <f>'01 - Dle sborníku ÚOŽI_16'!J38</f>
        <v>0</v>
      </c>
      <c r="AX136" s="135">
        <f>'01 - Dle sborníku ÚOŽI_16'!J39</f>
        <v>0</v>
      </c>
      <c r="AY136" s="135">
        <f>'01 - Dle sborníku ÚOŽI_16'!J40</f>
        <v>0</v>
      </c>
      <c r="AZ136" s="135">
        <f>'01 - Dle sborníku ÚOŽI_16'!F37</f>
        <v>0</v>
      </c>
      <c r="BA136" s="135">
        <f>'01 - Dle sborníku ÚOŽI_16'!F38</f>
        <v>0</v>
      </c>
      <c r="BB136" s="135">
        <f>'01 - Dle sborníku ÚOŽI_16'!F39</f>
        <v>0</v>
      </c>
      <c r="BC136" s="135">
        <f>'01 - Dle sborníku ÚOŽI_16'!F40</f>
        <v>0</v>
      </c>
      <c r="BD136" s="137">
        <f>'01 - Dle sborníku ÚOŽI_16'!F41</f>
        <v>0</v>
      </c>
      <c r="BE136" s="4"/>
      <c r="BT136" s="138" t="s">
        <v>89</v>
      </c>
      <c r="BV136" s="138" t="s">
        <v>75</v>
      </c>
      <c r="BW136" s="138" t="s">
        <v>156</v>
      </c>
      <c r="BX136" s="138" t="s">
        <v>155</v>
      </c>
      <c r="CL136" s="138" t="s">
        <v>1</v>
      </c>
    </row>
    <row r="137" s="7" customFormat="1" ht="16.5" customHeight="1">
      <c r="A137" s="139" t="s">
        <v>87</v>
      </c>
      <c r="B137" s="116"/>
      <c r="C137" s="117"/>
      <c r="D137" s="118" t="s">
        <v>157</v>
      </c>
      <c r="E137" s="118"/>
      <c r="F137" s="118"/>
      <c r="G137" s="118"/>
      <c r="H137" s="118"/>
      <c r="I137" s="119"/>
      <c r="J137" s="118" t="s">
        <v>158</v>
      </c>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21">
        <f>'VON_ - PS 01-04'!J30</f>
        <v>0</v>
      </c>
      <c r="AH137" s="119"/>
      <c r="AI137" s="119"/>
      <c r="AJ137" s="119"/>
      <c r="AK137" s="119"/>
      <c r="AL137" s="119"/>
      <c r="AM137" s="119"/>
      <c r="AN137" s="121">
        <f>SUM(AG137,AT137)</f>
        <v>0</v>
      </c>
      <c r="AO137" s="119"/>
      <c r="AP137" s="119"/>
      <c r="AQ137" s="122" t="s">
        <v>159</v>
      </c>
      <c r="AR137" s="123"/>
      <c r="AS137" s="124">
        <v>0</v>
      </c>
      <c r="AT137" s="125">
        <f>ROUND(SUM(AV137:AW137),2)</f>
        <v>0</v>
      </c>
      <c r="AU137" s="126">
        <f>'VON_ - PS 01-04'!P117</f>
        <v>0</v>
      </c>
      <c r="AV137" s="125">
        <f>'VON_ - PS 01-04'!J33</f>
        <v>0</v>
      </c>
      <c r="AW137" s="125">
        <f>'VON_ - PS 01-04'!J34</f>
        <v>0</v>
      </c>
      <c r="AX137" s="125">
        <f>'VON_ - PS 01-04'!J35</f>
        <v>0</v>
      </c>
      <c r="AY137" s="125">
        <f>'VON_ - PS 01-04'!J36</f>
        <v>0</v>
      </c>
      <c r="AZ137" s="125">
        <f>'VON_ - PS 01-04'!F33</f>
        <v>0</v>
      </c>
      <c r="BA137" s="125">
        <f>'VON_ - PS 01-04'!F34</f>
        <v>0</v>
      </c>
      <c r="BB137" s="125">
        <f>'VON_ - PS 01-04'!F35</f>
        <v>0</v>
      </c>
      <c r="BC137" s="125">
        <f>'VON_ - PS 01-04'!F36</f>
        <v>0</v>
      </c>
      <c r="BD137" s="127">
        <f>'VON_ - PS 01-04'!F37</f>
        <v>0</v>
      </c>
      <c r="BE137" s="7"/>
      <c r="BT137" s="128" t="s">
        <v>80</v>
      </c>
      <c r="BV137" s="128" t="s">
        <v>75</v>
      </c>
      <c r="BW137" s="128" t="s">
        <v>160</v>
      </c>
      <c r="BX137" s="128" t="s">
        <v>5</v>
      </c>
      <c r="CL137" s="128" t="s">
        <v>1</v>
      </c>
      <c r="CM137" s="128" t="s">
        <v>85</v>
      </c>
    </row>
    <row r="138" s="7" customFormat="1" ht="16.5" customHeight="1">
      <c r="A138" s="7"/>
      <c r="B138" s="116"/>
      <c r="C138" s="117"/>
      <c r="D138" s="118" t="s">
        <v>161</v>
      </c>
      <c r="E138" s="118"/>
      <c r="F138" s="118"/>
      <c r="G138" s="118"/>
      <c r="H138" s="118"/>
      <c r="I138" s="119"/>
      <c r="J138" s="118" t="s">
        <v>162</v>
      </c>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20">
        <f>ROUND(SUM(AG139:AG140),2)</f>
        <v>0</v>
      </c>
      <c r="AH138" s="119"/>
      <c r="AI138" s="119"/>
      <c r="AJ138" s="119"/>
      <c r="AK138" s="119"/>
      <c r="AL138" s="119"/>
      <c r="AM138" s="119"/>
      <c r="AN138" s="121">
        <f>SUM(AG138,AT138)</f>
        <v>0</v>
      </c>
      <c r="AO138" s="119"/>
      <c r="AP138" s="119"/>
      <c r="AQ138" s="122" t="s">
        <v>159</v>
      </c>
      <c r="AR138" s="123"/>
      <c r="AS138" s="124">
        <f>ROUND(SUM(AS139:AS140),2)</f>
        <v>0</v>
      </c>
      <c r="AT138" s="125">
        <f>ROUND(SUM(AV138:AW138),2)</f>
        <v>0</v>
      </c>
      <c r="AU138" s="126">
        <f>ROUND(SUM(AU139:AU140),5)</f>
        <v>0</v>
      </c>
      <c r="AV138" s="125">
        <f>ROUND(AZ138*L29,2)</f>
        <v>0</v>
      </c>
      <c r="AW138" s="125">
        <f>ROUND(BA138*L30,2)</f>
        <v>0</v>
      </c>
      <c r="AX138" s="125">
        <f>ROUND(BB138*L29,2)</f>
        <v>0</v>
      </c>
      <c r="AY138" s="125">
        <f>ROUND(BC138*L30,2)</f>
        <v>0</v>
      </c>
      <c r="AZ138" s="125">
        <f>ROUND(SUM(AZ139:AZ140),2)</f>
        <v>0</v>
      </c>
      <c r="BA138" s="125">
        <f>ROUND(SUM(BA139:BA140),2)</f>
        <v>0</v>
      </c>
      <c r="BB138" s="125">
        <f>ROUND(SUM(BB139:BB140),2)</f>
        <v>0</v>
      </c>
      <c r="BC138" s="125">
        <f>ROUND(SUM(BC139:BC140),2)</f>
        <v>0</v>
      </c>
      <c r="BD138" s="127">
        <f>ROUND(SUM(BD139:BD140),2)</f>
        <v>0</v>
      </c>
      <c r="BE138" s="7"/>
      <c r="BS138" s="128" t="s">
        <v>72</v>
      </c>
      <c r="BT138" s="128" t="s">
        <v>80</v>
      </c>
      <c r="BU138" s="128" t="s">
        <v>74</v>
      </c>
      <c r="BV138" s="128" t="s">
        <v>75</v>
      </c>
      <c r="BW138" s="128" t="s">
        <v>163</v>
      </c>
      <c r="BX138" s="128" t="s">
        <v>5</v>
      </c>
      <c r="CL138" s="128" t="s">
        <v>1</v>
      </c>
      <c r="CM138" s="128" t="s">
        <v>85</v>
      </c>
    </row>
    <row r="139" s="4" customFormat="1" ht="16.5" customHeight="1">
      <c r="A139" s="139" t="s">
        <v>87</v>
      </c>
      <c r="B139" s="67"/>
      <c r="C139" s="129"/>
      <c r="D139" s="129"/>
      <c r="E139" s="130" t="s">
        <v>164</v>
      </c>
      <c r="F139" s="130"/>
      <c r="G139" s="130"/>
      <c r="H139" s="130"/>
      <c r="I139" s="130"/>
      <c r="J139" s="129"/>
      <c r="K139" s="130" t="s">
        <v>165</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2">
        <f>'R01 - Infrastruktura'!J32</f>
        <v>0</v>
      </c>
      <c r="AH139" s="129"/>
      <c r="AI139" s="129"/>
      <c r="AJ139" s="129"/>
      <c r="AK139" s="129"/>
      <c r="AL139" s="129"/>
      <c r="AM139" s="129"/>
      <c r="AN139" s="132">
        <f>SUM(AG139,AT139)</f>
        <v>0</v>
      </c>
      <c r="AO139" s="129"/>
      <c r="AP139" s="129"/>
      <c r="AQ139" s="133" t="s">
        <v>84</v>
      </c>
      <c r="AR139" s="69"/>
      <c r="AS139" s="134">
        <v>0</v>
      </c>
      <c r="AT139" s="135">
        <f>ROUND(SUM(AV139:AW139),2)</f>
        <v>0</v>
      </c>
      <c r="AU139" s="136">
        <f>'R01 - Infrastruktura'!P129</f>
        <v>0</v>
      </c>
      <c r="AV139" s="135">
        <f>'R01 - Infrastruktura'!J35</f>
        <v>0</v>
      </c>
      <c r="AW139" s="135">
        <f>'R01 - Infrastruktura'!J36</f>
        <v>0</v>
      </c>
      <c r="AX139" s="135">
        <f>'R01 - Infrastruktura'!J37</f>
        <v>0</v>
      </c>
      <c r="AY139" s="135">
        <f>'R01 - Infrastruktura'!J38</f>
        <v>0</v>
      </c>
      <c r="AZ139" s="135">
        <f>'R01 - Infrastruktura'!F35</f>
        <v>0</v>
      </c>
      <c r="BA139" s="135">
        <f>'R01 - Infrastruktura'!F36</f>
        <v>0</v>
      </c>
      <c r="BB139" s="135">
        <f>'R01 - Infrastruktura'!F37</f>
        <v>0</v>
      </c>
      <c r="BC139" s="135">
        <f>'R01 - Infrastruktura'!F38</f>
        <v>0</v>
      </c>
      <c r="BD139" s="137">
        <f>'R01 - Infrastruktura'!F39</f>
        <v>0</v>
      </c>
      <c r="BE139" s="4"/>
      <c r="BT139" s="138" t="s">
        <v>85</v>
      </c>
      <c r="BV139" s="138" t="s">
        <v>75</v>
      </c>
      <c r="BW139" s="138" t="s">
        <v>166</v>
      </c>
      <c r="BX139" s="138" t="s">
        <v>163</v>
      </c>
      <c r="CL139" s="138" t="s">
        <v>1</v>
      </c>
    </row>
    <row r="140" s="4" customFormat="1" ht="16.5" customHeight="1">
      <c r="A140" s="139" t="s">
        <v>87</v>
      </c>
      <c r="B140" s="67"/>
      <c r="C140" s="129"/>
      <c r="D140" s="129"/>
      <c r="E140" s="130" t="s">
        <v>167</v>
      </c>
      <c r="F140" s="130"/>
      <c r="G140" s="130"/>
      <c r="H140" s="130"/>
      <c r="I140" s="130"/>
      <c r="J140" s="129"/>
      <c r="K140" s="130" t="s">
        <v>168</v>
      </c>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2">
        <f>'R02 - Stavební část'!J32</f>
        <v>0</v>
      </c>
      <c r="AH140" s="129"/>
      <c r="AI140" s="129"/>
      <c r="AJ140" s="129"/>
      <c r="AK140" s="129"/>
      <c r="AL140" s="129"/>
      <c r="AM140" s="129"/>
      <c r="AN140" s="132">
        <f>SUM(AG140,AT140)</f>
        <v>0</v>
      </c>
      <c r="AO140" s="129"/>
      <c r="AP140" s="129"/>
      <c r="AQ140" s="133" t="s">
        <v>84</v>
      </c>
      <c r="AR140" s="69"/>
      <c r="AS140" s="134">
        <v>0</v>
      </c>
      <c r="AT140" s="135">
        <f>ROUND(SUM(AV140:AW140),2)</f>
        <v>0</v>
      </c>
      <c r="AU140" s="136">
        <f>'R02 - Stavební část'!P124</f>
        <v>0</v>
      </c>
      <c r="AV140" s="135">
        <f>'R02 - Stavební část'!J35</f>
        <v>0</v>
      </c>
      <c r="AW140" s="135">
        <f>'R02 - Stavební část'!J36</f>
        <v>0</v>
      </c>
      <c r="AX140" s="135">
        <f>'R02 - Stavební část'!J37</f>
        <v>0</v>
      </c>
      <c r="AY140" s="135">
        <f>'R02 - Stavební část'!J38</f>
        <v>0</v>
      </c>
      <c r="AZ140" s="135">
        <f>'R02 - Stavební část'!F35</f>
        <v>0</v>
      </c>
      <c r="BA140" s="135">
        <f>'R02 - Stavební část'!F36</f>
        <v>0</v>
      </c>
      <c r="BB140" s="135">
        <f>'R02 - Stavební část'!F37</f>
        <v>0</v>
      </c>
      <c r="BC140" s="135">
        <f>'R02 - Stavební část'!F38</f>
        <v>0</v>
      </c>
      <c r="BD140" s="137">
        <f>'R02 - Stavební část'!F39</f>
        <v>0</v>
      </c>
      <c r="BE140" s="4"/>
      <c r="BT140" s="138" t="s">
        <v>85</v>
      </c>
      <c r="BV140" s="138" t="s">
        <v>75</v>
      </c>
      <c r="BW140" s="138" t="s">
        <v>169</v>
      </c>
      <c r="BX140" s="138" t="s">
        <v>163</v>
      </c>
      <c r="CL140" s="138" t="s">
        <v>1</v>
      </c>
    </row>
    <row r="141" s="7" customFormat="1" ht="24.75" customHeight="1">
      <c r="A141" s="139" t="s">
        <v>87</v>
      </c>
      <c r="B141" s="116"/>
      <c r="C141" s="117"/>
      <c r="D141" s="118" t="s">
        <v>170</v>
      </c>
      <c r="E141" s="118"/>
      <c r="F141" s="118"/>
      <c r="G141" s="118"/>
      <c r="H141" s="118"/>
      <c r="I141" s="119"/>
      <c r="J141" s="118" t="s">
        <v>171</v>
      </c>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21">
        <f>'SO 01 - Práce na žel. svr...'!J30</f>
        <v>0</v>
      </c>
      <c r="AH141" s="119"/>
      <c r="AI141" s="119"/>
      <c r="AJ141" s="119"/>
      <c r="AK141" s="119"/>
      <c r="AL141" s="119"/>
      <c r="AM141" s="119"/>
      <c r="AN141" s="121">
        <f>SUM(AG141,AT141)</f>
        <v>0</v>
      </c>
      <c r="AO141" s="119"/>
      <c r="AP141" s="119"/>
      <c r="AQ141" s="122" t="s">
        <v>159</v>
      </c>
      <c r="AR141" s="123"/>
      <c r="AS141" s="124">
        <v>0</v>
      </c>
      <c r="AT141" s="125">
        <f>ROUND(SUM(AV141:AW141),2)</f>
        <v>0</v>
      </c>
      <c r="AU141" s="126">
        <f>'SO 01 - Práce na žel. svr...'!P116</f>
        <v>0</v>
      </c>
      <c r="AV141" s="125">
        <f>'SO 01 - Práce na žel. svr...'!J33</f>
        <v>0</v>
      </c>
      <c r="AW141" s="125">
        <f>'SO 01 - Práce na žel. svr...'!J34</f>
        <v>0</v>
      </c>
      <c r="AX141" s="125">
        <f>'SO 01 - Práce na žel. svr...'!J35</f>
        <v>0</v>
      </c>
      <c r="AY141" s="125">
        <f>'SO 01 - Práce na žel. svr...'!J36</f>
        <v>0</v>
      </c>
      <c r="AZ141" s="125">
        <f>'SO 01 - Práce na žel. svr...'!F33</f>
        <v>0</v>
      </c>
      <c r="BA141" s="125">
        <f>'SO 01 - Práce na žel. svr...'!F34</f>
        <v>0</v>
      </c>
      <c r="BB141" s="125">
        <f>'SO 01 - Práce na žel. svr...'!F35</f>
        <v>0</v>
      </c>
      <c r="BC141" s="125">
        <f>'SO 01 - Práce na žel. svr...'!F36</f>
        <v>0</v>
      </c>
      <c r="BD141" s="127">
        <f>'SO 01 - Práce na žel. svr...'!F37</f>
        <v>0</v>
      </c>
      <c r="BE141" s="7"/>
      <c r="BT141" s="128" t="s">
        <v>80</v>
      </c>
      <c r="BV141" s="128" t="s">
        <v>75</v>
      </c>
      <c r="BW141" s="128" t="s">
        <v>172</v>
      </c>
      <c r="BX141" s="128" t="s">
        <v>5</v>
      </c>
      <c r="CL141" s="128" t="s">
        <v>1</v>
      </c>
      <c r="CM141" s="128" t="s">
        <v>85</v>
      </c>
    </row>
    <row r="142" s="7" customFormat="1" ht="16.5" customHeight="1">
      <c r="A142" s="139" t="s">
        <v>87</v>
      </c>
      <c r="B142" s="116"/>
      <c r="C142" s="117"/>
      <c r="D142" s="118" t="s">
        <v>173</v>
      </c>
      <c r="E142" s="118"/>
      <c r="F142" s="118"/>
      <c r="G142" s="118"/>
      <c r="H142" s="118"/>
      <c r="I142" s="119"/>
      <c r="J142" s="118" t="s">
        <v>174</v>
      </c>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21">
        <f>'SO 02 - Práce na žel. svr...'!J30</f>
        <v>0</v>
      </c>
      <c r="AH142" s="119"/>
      <c r="AI142" s="119"/>
      <c r="AJ142" s="119"/>
      <c r="AK142" s="119"/>
      <c r="AL142" s="119"/>
      <c r="AM142" s="119"/>
      <c r="AN142" s="121">
        <f>SUM(AG142,AT142)</f>
        <v>0</v>
      </c>
      <c r="AO142" s="119"/>
      <c r="AP142" s="119"/>
      <c r="AQ142" s="122" t="s">
        <v>159</v>
      </c>
      <c r="AR142" s="123"/>
      <c r="AS142" s="124">
        <v>0</v>
      </c>
      <c r="AT142" s="125">
        <f>ROUND(SUM(AV142:AW142),2)</f>
        <v>0</v>
      </c>
      <c r="AU142" s="126">
        <f>'SO 02 - Práce na žel. svr...'!P116</f>
        <v>0</v>
      </c>
      <c r="AV142" s="125">
        <f>'SO 02 - Práce na žel. svr...'!J33</f>
        <v>0</v>
      </c>
      <c r="AW142" s="125">
        <f>'SO 02 - Práce na žel. svr...'!J34</f>
        <v>0</v>
      </c>
      <c r="AX142" s="125">
        <f>'SO 02 - Práce na žel. svr...'!J35</f>
        <v>0</v>
      </c>
      <c r="AY142" s="125">
        <f>'SO 02 - Práce na žel. svr...'!J36</f>
        <v>0</v>
      </c>
      <c r="AZ142" s="125">
        <f>'SO 02 - Práce na žel. svr...'!F33</f>
        <v>0</v>
      </c>
      <c r="BA142" s="125">
        <f>'SO 02 - Práce na žel. svr...'!F34</f>
        <v>0</v>
      </c>
      <c r="BB142" s="125">
        <f>'SO 02 - Práce na žel. svr...'!F35</f>
        <v>0</v>
      </c>
      <c r="BC142" s="125">
        <f>'SO 02 - Práce na žel. svr...'!F36</f>
        <v>0</v>
      </c>
      <c r="BD142" s="127">
        <f>'SO 02 - Práce na žel. svr...'!F37</f>
        <v>0</v>
      </c>
      <c r="BE142" s="7"/>
      <c r="BT142" s="128" t="s">
        <v>80</v>
      </c>
      <c r="BV142" s="128" t="s">
        <v>75</v>
      </c>
      <c r="BW142" s="128" t="s">
        <v>175</v>
      </c>
      <c r="BX142" s="128" t="s">
        <v>5</v>
      </c>
      <c r="CL142" s="128" t="s">
        <v>1</v>
      </c>
      <c r="CM142" s="128" t="s">
        <v>85</v>
      </c>
    </row>
    <row r="143" s="7" customFormat="1" ht="24.75" customHeight="1">
      <c r="A143" s="139" t="s">
        <v>87</v>
      </c>
      <c r="B143" s="116"/>
      <c r="C143" s="117"/>
      <c r="D143" s="118" t="s">
        <v>176</v>
      </c>
      <c r="E143" s="118"/>
      <c r="F143" s="118"/>
      <c r="G143" s="118"/>
      <c r="H143" s="118"/>
      <c r="I143" s="119"/>
      <c r="J143" s="118" t="s">
        <v>177</v>
      </c>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21">
        <f>'SO 03 - Práce na žel. svr...'!J30</f>
        <v>0</v>
      </c>
      <c r="AH143" s="119"/>
      <c r="AI143" s="119"/>
      <c r="AJ143" s="119"/>
      <c r="AK143" s="119"/>
      <c r="AL143" s="119"/>
      <c r="AM143" s="119"/>
      <c r="AN143" s="121">
        <f>SUM(AG143,AT143)</f>
        <v>0</v>
      </c>
      <c r="AO143" s="119"/>
      <c r="AP143" s="119"/>
      <c r="AQ143" s="122" t="s">
        <v>159</v>
      </c>
      <c r="AR143" s="123"/>
      <c r="AS143" s="124">
        <v>0</v>
      </c>
      <c r="AT143" s="125">
        <f>ROUND(SUM(AV143:AW143),2)</f>
        <v>0</v>
      </c>
      <c r="AU143" s="126">
        <f>'SO 03 - Práce na žel. svr...'!P116</f>
        <v>0</v>
      </c>
      <c r="AV143" s="125">
        <f>'SO 03 - Práce na žel. svr...'!J33</f>
        <v>0</v>
      </c>
      <c r="AW143" s="125">
        <f>'SO 03 - Práce na žel. svr...'!J34</f>
        <v>0</v>
      </c>
      <c r="AX143" s="125">
        <f>'SO 03 - Práce na žel. svr...'!J35</f>
        <v>0</v>
      </c>
      <c r="AY143" s="125">
        <f>'SO 03 - Práce na žel. svr...'!J36</f>
        <v>0</v>
      </c>
      <c r="AZ143" s="125">
        <f>'SO 03 - Práce na žel. svr...'!F33</f>
        <v>0</v>
      </c>
      <c r="BA143" s="125">
        <f>'SO 03 - Práce na žel. svr...'!F34</f>
        <v>0</v>
      </c>
      <c r="BB143" s="125">
        <f>'SO 03 - Práce na žel. svr...'!F35</f>
        <v>0</v>
      </c>
      <c r="BC143" s="125">
        <f>'SO 03 - Práce na žel. svr...'!F36</f>
        <v>0</v>
      </c>
      <c r="BD143" s="127">
        <f>'SO 03 - Práce na žel. svr...'!F37</f>
        <v>0</v>
      </c>
      <c r="BE143" s="7"/>
      <c r="BT143" s="128" t="s">
        <v>80</v>
      </c>
      <c r="BV143" s="128" t="s">
        <v>75</v>
      </c>
      <c r="BW143" s="128" t="s">
        <v>178</v>
      </c>
      <c r="BX143" s="128" t="s">
        <v>5</v>
      </c>
      <c r="CL143" s="128" t="s">
        <v>1</v>
      </c>
      <c r="CM143" s="128" t="s">
        <v>85</v>
      </c>
    </row>
    <row r="144" s="7" customFormat="1" ht="24.75" customHeight="1">
      <c r="A144" s="139" t="s">
        <v>87</v>
      </c>
      <c r="B144" s="116"/>
      <c r="C144" s="117"/>
      <c r="D144" s="118" t="s">
        <v>179</v>
      </c>
      <c r="E144" s="118"/>
      <c r="F144" s="118"/>
      <c r="G144" s="118"/>
      <c r="H144" s="118"/>
      <c r="I144" s="119"/>
      <c r="J144" s="118" t="s">
        <v>180</v>
      </c>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21">
        <f>'SO 04 - Práce na žel. svr...'!J30</f>
        <v>0</v>
      </c>
      <c r="AH144" s="119"/>
      <c r="AI144" s="119"/>
      <c r="AJ144" s="119"/>
      <c r="AK144" s="119"/>
      <c r="AL144" s="119"/>
      <c r="AM144" s="119"/>
      <c r="AN144" s="121">
        <f>SUM(AG144,AT144)</f>
        <v>0</v>
      </c>
      <c r="AO144" s="119"/>
      <c r="AP144" s="119"/>
      <c r="AQ144" s="122" t="s">
        <v>159</v>
      </c>
      <c r="AR144" s="123"/>
      <c r="AS144" s="124">
        <v>0</v>
      </c>
      <c r="AT144" s="125">
        <f>ROUND(SUM(AV144:AW144),2)</f>
        <v>0</v>
      </c>
      <c r="AU144" s="126">
        <f>'SO 04 - Práce na žel. svr...'!P116</f>
        <v>0</v>
      </c>
      <c r="AV144" s="125">
        <f>'SO 04 - Práce na žel. svr...'!J33</f>
        <v>0</v>
      </c>
      <c r="AW144" s="125">
        <f>'SO 04 - Práce na žel. svr...'!J34</f>
        <v>0</v>
      </c>
      <c r="AX144" s="125">
        <f>'SO 04 - Práce na žel. svr...'!J35</f>
        <v>0</v>
      </c>
      <c r="AY144" s="125">
        <f>'SO 04 - Práce na žel. svr...'!J36</f>
        <v>0</v>
      </c>
      <c r="AZ144" s="125">
        <f>'SO 04 - Práce na žel. svr...'!F33</f>
        <v>0</v>
      </c>
      <c r="BA144" s="125">
        <f>'SO 04 - Práce na žel. svr...'!F34</f>
        <v>0</v>
      </c>
      <c r="BB144" s="125">
        <f>'SO 04 - Práce na žel. svr...'!F35</f>
        <v>0</v>
      </c>
      <c r="BC144" s="125">
        <f>'SO 04 - Práce na žel. svr...'!F36</f>
        <v>0</v>
      </c>
      <c r="BD144" s="127">
        <f>'SO 04 - Práce na žel. svr...'!F37</f>
        <v>0</v>
      </c>
      <c r="BE144" s="7"/>
      <c r="BT144" s="128" t="s">
        <v>80</v>
      </c>
      <c r="BV144" s="128" t="s">
        <v>75</v>
      </c>
      <c r="BW144" s="128" t="s">
        <v>181</v>
      </c>
      <c r="BX144" s="128" t="s">
        <v>5</v>
      </c>
      <c r="CL144" s="128" t="s">
        <v>1</v>
      </c>
      <c r="CM144" s="128" t="s">
        <v>85</v>
      </c>
    </row>
    <row r="145" s="7" customFormat="1" ht="24.75" customHeight="1">
      <c r="A145" s="139" t="s">
        <v>87</v>
      </c>
      <c r="B145" s="116"/>
      <c r="C145" s="117"/>
      <c r="D145" s="118" t="s">
        <v>182</v>
      </c>
      <c r="E145" s="118"/>
      <c r="F145" s="118"/>
      <c r="G145" s="118"/>
      <c r="H145" s="118"/>
      <c r="I145" s="119"/>
      <c r="J145" s="118" t="s">
        <v>183</v>
      </c>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21">
        <f>'SO 05 - Práce na žel. svr...'!J30</f>
        <v>0</v>
      </c>
      <c r="AH145" s="119"/>
      <c r="AI145" s="119"/>
      <c r="AJ145" s="119"/>
      <c r="AK145" s="119"/>
      <c r="AL145" s="119"/>
      <c r="AM145" s="119"/>
      <c r="AN145" s="121">
        <f>SUM(AG145,AT145)</f>
        <v>0</v>
      </c>
      <c r="AO145" s="119"/>
      <c r="AP145" s="119"/>
      <c r="AQ145" s="122" t="s">
        <v>159</v>
      </c>
      <c r="AR145" s="123"/>
      <c r="AS145" s="124">
        <v>0</v>
      </c>
      <c r="AT145" s="125">
        <f>ROUND(SUM(AV145:AW145),2)</f>
        <v>0</v>
      </c>
      <c r="AU145" s="126">
        <f>'SO 05 - Práce na žel. svr...'!P116</f>
        <v>0</v>
      </c>
      <c r="AV145" s="125">
        <f>'SO 05 - Práce na žel. svr...'!J33</f>
        <v>0</v>
      </c>
      <c r="AW145" s="125">
        <f>'SO 05 - Práce na žel. svr...'!J34</f>
        <v>0</v>
      </c>
      <c r="AX145" s="125">
        <f>'SO 05 - Práce na žel. svr...'!J35</f>
        <v>0</v>
      </c>
      <c r="AY145" s="125">
        <f>'SO 05 - Práce na žel. svr...'!J36</f>
        <v>0</v>
      </c>
      <c r="AZ145" s="125">
        <f>'SO 05 - Práce na žel. svr...'!F33</f>
        <v>0</v>
      </c>
      <c r="BA145" s="125">
        <f>'SO 05 - Práce na žel. svr...'!F34</f>
        <v>0</v>
      </c>
      <c r="BB145" s="125">
        <f>'SO 05 - Práce na žel. svr...'!F35</f>
        <v>0</v>
      </c>
      <c r="BC145" s="125">
        <f>'SO 05 - Práce na žel. svr...'!F36</f>
        <v>0</v>
      </c>
      <c r="BD145" s="127">
        <f>'SO 05 - Práce na žel. svr...'!F37</f>
        <v>0</v>
      </c>
      <c r="BE145" s="7"/>
      <c r="BT145" s="128" t="s">
        <v>80</v>
      </c>
      <c r="BV145" s="128" t="s">
        <v>75</v>
      </c>
      <c r="BW145" s="128" t="s">
        <v>184</v>
      </c>
      <c r="BX145" s="128" t="s">
        <v>5</v>
      </c>
      <c r="CL145" s="128" t="s">
        <v>1</v>
      </c>
      <c r="CM145" s="128" t="s">
        <v>85</v>
      </c>
    </row>
    <row r="146" s="7" customFormat="1" ht="24.75" customHeight="1">
      <c r="A146" s="139" t="s">
        <v>87</v>
      </c>
      <c r="B146" s="116"/>
      <c r="C146" s="117"/>
      <c r="D146" s="118" t="s">
        <v>185</v>
      </c>
      <c r="E146" s="118"/>
      <c r="F146" s="118"/>
      <c r="G146" s="118"/>
      <c r="H146" s="118"/>
      <c r="I146" s="119"/>
      <c r="J146" s="118" t="s">
        <v>186</v>
      </c>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21">
        <f>'SO 06 - Práce na žel. svr...'!J30</f>
        <v>0</v>
      </c>
      <c r="AH146" s="119"/>
      <c r="AI146" s="119"/>
      <c r="AJ146" s="119"/>
      <c r="AK146" s="119"/>
      <c r="AL146" s="119"/>
      <c r="AM146" s="119"/>
      <c r="AN146" s="121">
        <f>SUM(AG146,AT146)</f>
        <v>0</v>
      </c>
      <c r="AO146" s="119"/>
      <c r="AP146" s="119"/>
      <c r="AQ146" s="122" t="s">
        <v>159</v>
      </c>
      <c r="AR146" s="123"/>
      <c r="AS146" s="124">
        <v>0</v>
      </c>
      <c r="AT146" s="125">
        <f>ROUND(SUM(AV146:AW146),2)</f>
        <v>0</v>
      </c>
      <c r="AU146" s="126">
        <f>'SO 06 - Práce na žel. svr...'!P116</f>
        <v>0</v>
      </c>
      <c r="AV146" s="125">
        <f>'SO 06 - Práce na žel. svr...'!J33</f>
        <v>0</v>
      </c>
      <c r="AW146" s="125">
        <f>'SO 06 - Práce na žel. svr...'!J34</f>
        <v>0</v>
      </c>
      <c r="AX146" s="125">
        <f>'SO 06 - Práce na žel. svr...'!J35</f>
        <v>0</v>
      </c>
      <c r="AY146" s="125">
        <f>'SO 06 - Práce na žel. svr...'!J36</f>
        <v>0</v>
      </c>
      <c r="AZ146" s="125">
        <f>'SO 06 - Práce na žel. svr...'!F33</f>
        <v>0</v>
      </c>
      <c r="BA146" s="125">
        <f>'SO 06 - Práce na žel. svr...'!F34</f>
        <v>0</v>
      </c>
      <c r="BB146" s="125">
        <f>'SO 06 - Práce na žel. svr...'!F35</f>
        <v>0</v>
      </c>
      <c r="BC146" s="125">
        <f>'SO 06 - Práce na žel. svr...'!F36</f>
        <v>0</v>
      </c>
      <c r="BD146" s="127">
        <f>'SO 06 - Práce na žel. svr...'!F37</f>
        <v>0</v>
      </c>
      <c r="BE146" s="7"/>
      <c r="BT146" s="128" t="s">
        <v>80</v>
      </c>
      <c r="BV146" s="128" t="s">
        <v>75</v>
      </c>
      <c r="BW146" s="128" t="s">
        <v>187</v>
      </c>
      <c r="BX146" s="128" t="s">
        <v>5</v>
      </c>
      <c r="CL146" s="128" t="s">
        <v>1</v>
      </c>
      <c r="CM146" s="128" t="s">
        <v>85</v>
      </c>
    </row>
    <row r="147" s="7" customFormat="1" ht="24.75" customHeight="1">
      <c r="A147" s="139" t="s">
        <v>87</v>
      </c>
      <c r="B147" s="116"/>
      <c r="C147" s="117"/>
      <c r="D147" s="118" t="s">
        <v>188</v>
      </c>
      <c r="E147" s="118"/>
      <c r="F147" s="118"/>
      <c r="G147" s="118"/>
      <c r="H147" s="118"/>
      <c r="I147" s="119"/>
      <c r="J147" s="118" t="s">
        <v>189</v>
      </c>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21">
        <f>'SO 07 - Práce na žel. svr...'!J30</f>
        <v>0</v>
      </c>
      <c r="AH147" s="119"/>
      <c r="AI147" s="119"/>
      <c r="AJ147" s="119"/>
      <c r="AK147" s="119"/>
      <c r="AL147" s="119"/>
      <c r="AM147" s="119"/>
      <c r="AN147" s="121">
        <f>SUM(AG147,AT147)</f>
        <v>0</v>
      </c>
      <c r="AO147" s="119"/>
      <c r="AP147" s="119"/>
      <c r="AQ147" s="122" t="s">
        <v>159</v>
      </c>
      <c r="AR147" s="123"/>
      <c r="AS147" s="124">
        <v>0</v>
      </c>
      <c r="AT147" s="125">
        <f>ROUND(SUM(AV147:AW147),2)</f>
        <v>0</v>
      </c>
      <c r="AU147" s="126">
        <f>'SO 07 - Práce na žel. svr...'!P116</f>
        <v>0</v>
      </c>
      <c r="AV147" s="125">
        <f>'SO 07 - Práce na žel. svr...'!J33</f>
        <v>0</v>
      </c>
      <c r="AW147" s="125">
        <f>'SO 07 - Práce na žel. svr...'!J34</f>
        <v>0</v>
      </c>
      <c r="AX147" s="125">
        <f>'SO 07 - Práce na žel. svr...'!J35</f>
        <v>0</v>
      </c>
      <c r="AY147" s="125">
        <f>'SO 07 - Práce na žel. svr...'!J36</f>
        <v>0</v>
      </c>
      <c r="AZ147" s="125">
        <f>'SO 07 - Práce na žel. svr...'!F33</f>
        <v>0</v>
      </c>
      <c r="BA147" s="125">
        <f>'SO 07 - Práce na žel. svr...'!F34</f>
        <v>0</v>
      </c>
      <c r="BB147" s="125">
        <f>'SO 07 - Práce na žel. svr...'!F35</f>
        <v>0</v>
      </c>
      <c r="BC147" s="125">
        <f>'SO 07 - Práce na žel. svr...'!F36</f>
        <v>0</v>
      </c>
      <c r="BD147" s="127">
        <f>'SO 07 - Práce na žel. svr...'!F37</f>
        <v>0</v>
      </c>
      <c r="BE147" s="7"/>
      <c r="BT147" s="128" t="s">
        <v>80</v>
      </c>
      <c r="BV147" s="128" t="s">
        <v>75</v>
      </c>
      <c r="BW147" s="128" t="s">
        <v>190</v>
      </c>
      <c r="BX147" s="128" t="s">
        <v>5</v>
      </c>
      <c r="CL147" s="128" t="s">
        <v>1</v>
      </c>
      <c r="CM147" s="128" t="s">
        <v>85</v>
      </c>
    </row>
    <row r="148" s="7" customFormat="1" ht="24.75" customHeight="1">
      <c r="A148" s="139" t="s">
        <v>87</v>
      </c>
      <c r="B148" s="116"/>
      <c r="C148" s="117"/>
      <c r="D148" s="118" t="s">
        <v>191</v>
      </c>
      <c r="E148" s="118"/>
      <c r="F148" s="118"/>
      <c r="G148" s="118"/>
      <c r="H148" s="118"/>
      <c r="I148" s="119"/>
      <c r="J148" s="118" t="s">
        <v>192</v>
      </c>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21">
        <f>'SO 08 - Rekonstrukce žel....'!J30</f>
        <v>0</v>
      </c>
      <c r="AH148" s="119"/>
      <c r="AI148" s="119"/>
      <c r="AJ148" s="119"/>
      <c r="AK148" s="119"/>
      <c r="AL148" s="119"/>
      <c r="AM148" s="119"/>
      <c r="AN148" s="121">
        <f>SUM(AG148,AT148)</f>
        <v>0</v>
      </c>
      <c r="AO148" s="119"/>
      <c r="AP148" s="119"/>
      <c r="AQ148" s="122" t="s">
        <v>159</v>
      </c>
      <c r="AR148" s="123"/>
      <c r="AS148" s="124">
        <v>0</v>
      </c>
      <c r="AT148" s="125">
        <f>ROUND(SUM(AV148:AW148),2)</f>
        <v>0</v>
      </c>
      <c r="AU148" s="126">
        <f>'SO 08 - Rekonstrukce žel....'!P116</f>
        <v>0</v>
      </c>
      <c r="AV148" s="125">
        <f>'SO 08 - Rekonstrukce žel....'!J33</f>
        <v>0</v>
      </c>
      <c r="AW148" s="125">
        <f>'SO 08 - Rekonstrukce žel....'!J34</f>
        <v>0</v>
      </c>
      <c r="AX148" s="125">
        <f>'SO 08 - Rekonstrukce žel....'!J35</f>
        <v>0</v>
      </c>
      <c r="AY148" s="125">
        <f>'SO 08 - Rekonstrukce žel....'!J36</f>
        <v>0</v>
      </c>
      <c r="AZ148" s="125">
        <f>'SO 08 - Rekonstrukce žel....'!F33</f>
        <v>0</v>
      </c>
      <c r="BA148" s="125">
        <f>'SO 08 - Rekonstrukce žel....'!F34</f>
        <v>0</v>
      </c>
      <c r="BB148" s="125">
        <f>'SO 08 - Rekonstrukce žel....'!F35</f>
        <v>0</v>
      </c>
      <c r="BC148" s="125">
        <f>'SO 08 - Rekonstrukce žel....'!F36</f>
        <v>0</v>
      </c>
      <c r="BD148" s="127">
        <f>'SO 08 - Rekonstrukce žel....'!F37</f>
        <v>0</v>
      </c>
      <c r="BE148" s="7"/>
      <c r="BT148" s="128" t="s">
        <v>80</v>
      </c>
      <c r="BV148" s="128" t="s">
        <v>75</v>
      </c>
      <c r="BW148" s="128" t="s">
        <v>193</v>
      </c>
      <c r="BX148" s="128" t="s">
        <v>5</v>
      </c>
      <c r="CL148" s="128" t="s">
        <v>1</v>
      </c>
      <c r="CM148" s="128" t="s">
        <v>85</v>
      </c>
    </row>
    <row r="149" s="7" customFormat="1" ht="24.75" customHeight="1">
      <c r="A149" s="139" t="s">
        <v>87</v>
      </c>
      <c r="B149" s="116"/>
      <c r="C149" s="117"/>
      <c r="D149" s="118" t="s">
        <v>194</v>
      </c>
      <c r="E149" s="118"/>
      <c r="F149" s="118"/>
      <c r="G149" s="118"/>
      <c r="H149" s="118"/>
      <c r="I149" s="119"/>
      <c r="J149" s="118" t="s">
        <v>195</v>
      </c>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21">
        <f>'SO 09 - Rekonstrukce žel....'!J30</f>
        <v>0</v>
      </c>
      <c r="AH149" s="119"/>
      <c r="AI149" s="119"/>
      <c r="AJ149" s="119"/>
      <c r="AK149" s="119"/>
      <c r="AL149" s="119"/>
      <c r="AM149" s="119"/>
      <c r="AN149" s="121">
        <f>SUM(AG149,AT149)</f>
        <v>0</v>
      </c>
      <c r="AO149" s="119"/>
      <c r="AP149" s="119"/>
      <c r="AQ149" s="122" t="s">
        <v>159</v>
      </c>
      <c r="AR149" s="123"/>
      <c r="AS149" s="124">
        <v>0</v>
      </c>
      <c r="AT149" s="125">
        <f>ROUND(SUM(AV149:AW149),2)</f>
        <v>0</v>
      </c>
      <c r="AU149" s="126">
        <f>'SO 09 - Rekonstrukce žel....'!P116</f>
        <v>0</v>
      </c>
      <c r="AV149" s="125">
        <f>'SO 09 - Rekonstrukce žel....'!J33</f>
        <v>0</v>
      </c>
      <c r="AW149" s="125">
        <f>'SO 09 - Rekonstrukce žel....'!J34</f>
        <v>0</v>
      </c>
      <c r="AX149" s="125">
        <f>'SO 09 - Rekonstrukce žel....'!J35</f>
        <v>0</v>
      </c>
      <c r="AY149" s="125">
        <f>'SO 09 - Rekonstrukce žel....'!J36</f>
        <v>0</v>
      </c>
      <c r="AZ149" s="125">
        <f>'SO 09 - Rekonstrukce žel....'!F33</f>
        <v>0</v>
      </c>
      <c r="BA149" s="125">
        <f>'SO 09 - Rekonstrukce žel....'!F34</f>
        <v>0</v>
      </c>
      <c r="BB149" s="125">
        <f>'SO 09 - Rekonstrukce žel....'!F35</f>
        <v>0</v>
      </c>
      <c r="BC149" s="125">
        <f>'SO 09 - Rekonstrukce žel....'!F36</f>
        <v>0</v>
      </c>
      <c r="BD149" s="127">
        <f>'SO 09 - Rekonstrukce žel....'!F37</f>
        <v>0</v>
      </c>
      <c r="BE149" s="7"/>
      <c r="BT149" s="128" t="s">
        <v>80</v>
      </c>
      <c r="BV149" s="128" t="s">
        <v>75</v>
      </c>
      <c r="BW149" s="128" t="s">
        <v>196</v>
      </c>
      <c r="BX149" s="128" t="s">
        <v>5</v>
      </c>
      <c r="CL149" s="128" t="s">
        <v>1</v>
      </c>
      <c r="CM149" s="128" t="s">
        <v>85</v>
      </c>
    </row>
    <row r="150" s="7" customFormat="1" ht="24.75" customHeight="1">
      <c r="A150" s="139" t="s">
        <v>87</v>
      </c>
      <c r="B150" s="116"/>
      <c r="C150" s="117"/>
      <c r="D150" s="118" t="s">
        <v>197</v>
      </c>
      <c r="E150" s="118"/>
      <c r="F150" s="118"/>
      <c r="G150" s="118"/>
      <c r="H150" s="118"/>
      <c r="I150" s="119"/>
      <c r="J150" s="118" t="s">
        <v>198</v>
      </c>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21">
        <f>'SO 10 - Rekonstrukce žel....'!J30</f>
        <v>0</v>
      </c>
      <c r="AH150" s="119"/>
      <c r="AI150" s="119"/>
      <c r="AJ150" s="119"/>
      <c r="AK150" s="119"/>
      <c r="AL150" s="119"/>
      <c r="AM150" s="119"/>
      <c r="AN150" s="121">
        <f>SUM(AG150,AT150)</f>
        <v>0</v>
      </c>
      <c r="AO150" s="119"/>
      <c r="AP150" s="119"/>
      <c r="AQ150" s="122" t="s">
        <v>159</v>
      </c>
      <c r="AR150" s="123"/>
      <c r="AS150" s="124">
        <v>0</v>
      </c>
      <c r="AT150" s="125">
        <f>ROUND(SUM(AV150:AW150),2)</f>
        <v>0</v>
      </c>
      <c r="AU150" s="126">
        <f>'SO 10 - Rekonstrukce žel....'!P116</f>
        <v>0</v>
      </c>
      <c r="AV150" s="125">
        <f>'SO 10 - Rekonstrukce žel....'!J33</f>
        <v>0</v>
      </c>
      <c r="AW150" s="125">
        <f>'SO 10 - Rekonstrukce žel....'!J34</f>
        <v>0</v>
      </c>
      <c r="AX150" s="125">
        <f>'SO 10 - Rekonstrukce žel....'!J35</f>
        <v>0</v>
      </c>
      <c r="AY150" s="125">
        <f>'SO 10 - Rekonstrukce žel....'!J36</f>
        <v>0</v>
      </c>
      <c r="AZ150" s="125">
        <f>'SO 10 - Rekonstrukce žel....'!F33</f>
        <v>0</v>
      </c>
      <c r="BA150" s="125">
        <f>'SO 10 - Rekonstrukce žel....'!F34</f>
        <v>0</v>
      </c>
      <c r="BB150" s="125">
        <f>'SO 10 - Rekonstrukce žel....'!F35</f>
        <v>0</v>
      </c>
      <c r="BC150" s="125">
        <f>'SO 10 - Rekonstrukce žel....'!F36</f>
        <v>0</v>
      </c>
      <c r="BD150" s="127">
        <f>'SO 10 - Rekonstrukce žel....'!F37</f>
        <v>0</v>
      </c>
      <c r="BE150" s="7"/>
      <c r="BT150" s="128" t="s">
        <v>80</v>
      </c>
      <c r="BV150" s="128" t="s">
        <v>75</v>
      </c>
      <c r="BW150" s="128" t="s">
        <v>199</v>
      </c>
      <c r="BX150" s="128" t="s">
        <v>5</v>
      </c>
      <c r="CL150" s="128" t="s">
        <v>1</v>
      </c>
      <c r="CM150" s="128" t="s">
        <v>85</v>
      </c>
    </row>
    <row r="151" s="7" customFormat="1" ht="16.5" customHeight="1">
      <c r="A151" s="139" t="s">
        <v>87</v>
      </c>
      <c r="B151" s="116"/>
      <c r="C151" s="117"/>
      <c r="D151" s="118" t="s">
        <v>200</v>
      </c>
      <c r="E151" s="118"/>
      <c r="F151" s="118"/>
      <c r="G151" s="118"/>
      <c r="H151" s="118"/>
      <c r="I151" s="119"/>
      <c r="J151" s="118" t="s">
        <v>201</v>
      </c>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21">
        <f>'SO 11 - Materiál objednatele'!J30</f>
        <v>0</v>
      </c>
      <c r="AH151" s="119"/>
      <c r="AI151" s="119"/>
      <c r="AJ151" s="119"/>
      <c r="AK151" s="119"/>
      <c r="AL151" s="119"/>
      <c r="AM151" s="119"/>
      <c r="AN151" s="121">
        <f>SUM(AG151,AT151)</f>
        <v>0</v>
      </c>
      <c r="AO151" s="119"/>
      <c r="AP151" s="119"/>
      <c r="AQ151" s="122" t="s">
        <v>159</v>
      </c>
      <c r="AR151" s="123"/>
      <c r="AS151" s="124">
        <v>0</v>
      </c>
      <c r="AT151" s="125">
        <f>ROUND(SUM(AV151:AW151),2)</f>
        <v>0</v>
      </c>
      <c r="AU151" s="126">
        <f>'SO 11 - Materiál objednatele'!P125</f>
        <v>0</v>
      </c>
      <c r="AV151" s="125">
        <f>'SO 11 - Materiál objednatele'!J33</f>
        <v>0</v>
      </c>
      <c r="AW151" s="125">
        <f>'SO 11 - Materiál objednatele'!J34</f>
        <v>0</v>
      </c>
      <c r="AX151" s="125">
        <f>'SO 11 - Materiál objednatele'!J35</f>
        <v>0</v>
      </c>
      <c r="AY151" s="125">
        <f>'SO 11 - Materiál objednatele'!J36</f>
        <v>0</v>
      </c>
      <c r="AZ151" s="125">
        <f>'SO 11 - Materiál objednatele'!F33</f>
        <v>0</v>
      </c>
      <c r="BA151" s="125">
        <f>'SO 11 - Materiál objednatele'!F34</f>
        <v>0</v>
      </c>
      <c r="BB151" s="125">
        <f>'SO 11 - Materiál objednatele'!F35</f>
        <v>0</v>
      </c>
      <c r="BC151" s="125">
        <f>'SO 11 - Materiál objednatele'!F36</f>
        <v>0</v>
      </c>
      <c r="BD151" s="127">
        <f>'SO 11 - Materiál objednatele'!F37</f>
        <v>0</v>
      </c>
      <c r="BE151" s="7"/>
      <c r="BT151" s="128" t="s">
        <v>80</v>
      </c>
      <c r="BV151" s="128" t="s">
        <v>75</v>
      </c>
      <c r="BW151" s="128" t="s">
        <v>202</v>
      </c>
      <c r="BX151" s="128" t="s">
        <v>5</v>
      </c>
      <c r="CL151" s="128" t="s">
        <v>1</v>
      </c>
      <c r="CM151" s="128" t="s">
        <v>85</v>
      </c>
    </row>
    <row r="152" s="7" customFormat="1" ht="16.5" customHeight="1">
      <c r="A152" s="139" t="s">
        <v>87</v>
      </c>
      <c r="B152" s="116"/>
      <c r="C152" s="117"/>
      <c r="D152" s="118" t="s">
        <v>203</v>
      </c>
      <c r="E152" s="118"/>
      <c r="F152" s="118"/>
      <c r="G152" s="118"/>
      <c r="H152" s="118"/>
      <c r="I152" s="119"/>
      <c r="J152" s="118" t="s">
        <v>204</v>
      </c>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21">
        <f>'VON - PS5,  SO 01 - SO 11'!J30</f>
        <v>0</v>
      </c>
      <c r="AH152" s="119"/>
      <c r="AI152" s="119"/>
      <c r="AJ152" s="119"/>
      <c r="AK152" s="119"/>
      <c r="AL152" s="119"/>
      <c r="AM152" s="119"/>
      <c r="AN152" s="121">
        <f>SUM(AG152,AT152)</f>
        <v>0</v>
      </c>
      <c r="AO152" s="119"/>
      <c r="AP152" s="119"/>
      <c r="AQ152" s="122" t="s">
        <v>159</v>
      </c>
      <c r="AR152" s="123"/>
      <c r="AS152" s="140">
        <v>0</v>
      </c>
      <c r="AT152" s="141">
        <f>ROUND(SUM(AV152:AW152),2)</f>
        <v>0</v>
      </c>
      <c r="AU152" s="142">
        <f>'VON - PS5,  SO 01 - SO 11'!P116</f>
        <v>0</v>
      </c>
      <c r="AV152" s="141">
        <f>'VON - PS5,  SO 01 - SO 11'!J33</f>
        <v>0</v>
      </c>
      <c r="AW152" s="141">
        <f>'VON - PS5,  SO 01 - SO 11'!J34</f>
        <v>0</v>
      </c>
      <c r="AX152" s="141">
        <f>'VON - PS5,  SO 01 - SO 11'!J35</f>
        <v>0</v>
      </c>
      <c r="AY152" s="141">
        <f>'VON - PS5,  SO 01 - SO 11'!J36</f>
        <v>0</v>
      </c>
      <c r="AZ152" s="141">
        <f>'VON - PS5,  SO 01 - SO 11'!F33</f>
        <v>0</v>
      </c>
      <c r="BA152" s="141">
        <f>'VON - PS5,  SO 01 - SO 11'!F34</f>
        <v>0</v>
      </c>
      <c r="BB152" s="141">
        <f>'VON - PS5,  SO 01 - SO 11'!F35</f>
        <v>0</v>
      </c>
      <c r="BC152" s="141">
        <f>'VON - PS5,  SO 01 - SO 11'!F36</f>
        <v>0</v>
      </c>
      <c r="BD152" s="143">
        <f>'VON - PS5,  SO 01 - SO 11'!F37</f>
        <v>0</v>
      </c>
      <c r="BE152" s="7"/>
      <c r="BT152" s="128" t="s">
        <v>80</v>
      </c>
      <c r="BV152" s="128" t="s">
        <v>75</v>
      </c>
      <c r="BW152" s="128" t="s">
        <v>205</v>
      </c>
      <c r="BX152" s="128" t="s">
        <v>5</v>
      </c>
      <c r="CL152" s="128" t="s">
        <v>1</v>
      </c>
      <c r="CM152" s="128" t="s">
        <v>85</v>
      </c>
    </row>
    <row r="153" s="2" customFormat="1" ht="30" customHeight="1">
      <c r="A153" s="35"/>
      <c r="B153" s="36"/>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41"/>
      <c r="AS153" s="35"/>
      <c r="AT153" s="35"/>
      <c r="AU153" s="35"/>
      <c r="AV153" s="35"/>
      <c r="AW153" s="35"/>
      <c r="AX153" s="35"/>
      <c r="AY153" s="35"/>
      <c r="AZ153" s="35"/>
      <c r="BA153" s="35"/>
      <c r="BB153" s="35"/>
      <c r="BC153" s="35"/>
      <c r="BD153" s="35"/>
      <c r="BE153" s="35"/>
    </row>
    <row r="154" s="2" customFormat="1" ht="6.96" customHeight="1">
      <c r="A154" s="35"/>
      <c r="B154" s="63"/>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41"/>
      <c r="AS154" s="35"/>
      <c r="AT154" s="35"/>
      <c r="AU154" s="35"/>
      <c r="AV154" s="35"/>
      <c r="AW154" s="35"/>
      <c r="AX154" s="35"/>
      <c r="AY154" s="35"/>
      <c r="AZ154" s="35"/>
      <c r="BA154" s="35"/>
      <c r="BB154" s="35"/>
      <c r="BC154" s="35"/>
      <c r="BD154" s="35"/>
      <c r="BE154" s="35"/>
    </row>
  </sheetData>
  <sheetProtection sheet="1" formatColumns="0" formatRows="0" objects="1" scenarios="1" spinCount="100000" saltValue="68sHdn80dyoWfnzL/iflMBdORNA0rrLccU61ej0q0Fm7OnS8+Qy++iqg/MumrxjAR8OfBRclUIyz2U+A/Cma1Q==" hashValue="btQe9/MSxui+F3Wuswlj/oVS8TM+ynJOqvxe5jwgDSeJHwXH3FXOWfiBVMBiFIQoykEA+b5X7C3dZBY/ZSWnWw==" algorithmName="SHA-512" password="CC35"/>
  <mergeCells count="270">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N135:AP135"/>
    <mergeCell ref="AG135:AM135"/>
    <mergeCell ref="AG136:AM136"/>
    <mergeCell ref="AN136:AP136"/>
    <mergeCell ref="AN137:AP137"/>
    <mergeCell ref="AG137:AM137"/>
    <mergeCell ref="AN138:AP138"/>
    <mergeCell ref="AG138:AM138"/>
    <mergeCell ref="AG139:AM139"/>
    <mergeCell ref="AN139:AP139"/>
    <mergeCell ref="AN140:AP140"/>
    <mergeCell ref="AG140:AM140"/>
    <mergeCell ref="AN141:AP141"/>
    <mergeCell ref="AG141:AM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N152:AP152"/>
    <mergeCell ref="AG152:AM152"/>
    <mergeCell ref="L85:AO85"/>
    <mergeCell ref="C92:G92"/>
    <mergeCell ref="I92:AF92"/>
    <mergeCell ref="D95:H95"/>
    <mergeCell ref="J95:AF95"/>
    <mergeCell ref="E96:I96"/>
    <mergeCell ref="K96:AF96"/>
    <mergeCell ref="F97:J97"/>
    <mergeCell ref="L97:AF97"/>
    <mergeCell ref="L98:AF98"/>
    <mergeCell ref="F98:J98"/>
    <mergeCell ref="E99:I99"/>
    <mergeCell ref="K99:AF99"/>
    <mergeCell ref="L100:AF100"/>
    <mergeCell ref="F100:J100"/>
    <mergeCell ref="K101:AF101"/>
    <mergeCell ref="E101:I101"/>
    <mergeCell ref="L102:AF102"/>
    <mergeCell ref="F102:J102"/>
    <mergeCell ref="K103:AF103"/>
    <mergeCell ref="E103:I103"/>
    <mergeCell ref="AM87:AN87"/>
    <mergeCell ref="AM89:AP89"/>
    <mergeCell ref="AS89:AT91"/>
    <mergeCell ref="AM90:AP90"/>
    <mergeCell ref="AN92:AP92"/>
    <mergeCell ref="AG92:AM92"/>
    <mergeCell ref="AN95:AP95"/>
    <mergeCell ref="AG95:AM95"/>
    <mergeCell ref="AG96:AM96"/>
    <mergeCell ref="AN96:AP96"/>
    <mergeCell ref="AG97:AM97"/>
    <mergeCell ref="AN97:AP97"/>
    <mergeCell ref="AG98:AM98"/>
    <mergeCell ref="AN98:AP98"/>
    <mergeCell ref="AG99:AM99"/>
    <mergeCell ref="AN99:AP99"/>
    <mergeCell ref="AN100:AP100"/>
    <mergeCell ref="AG100:AM100"/>
    <mergeCell ref="AG94:AM94"/>
    <mergeCell ref="AN94:AP94"/>
    <mergeCell ref="F104:J104"/>
    <mergeCell ref="L104:AF104"/>
    <mergeCell ref="J105:AF105"/>
    <mergeCell ref="D105:H105"/>
    <mergeCell ref="K106:AF106"/>
    <mergeCell ref="E106:I106"/>
    <mergeCell ref="L107:AF107"/>
    <mergeCell ref="F107:J107"/>
    <mergeCell ref="L108:AF108"/>
    <mergeCell ref="F108:J108"/>
    <mergeCell ref="K109:AF109"/>
    <mergeCell ref="E109:I109"/>
    <mergeCell ref="L110:AF110"/>
    <mergeCell ref="F110:J110"/>
    <mergeCell ref="E111:I111"/>
    <mergeCell ref="K111:AF111"/>
    <mergeCell ref="L112:AF112"/>
    <mergeCell ref="F112:J112"/>
    <mergeCell ref="D113:H113"/>
    <mergeCell ref="J113:AF113"/>
    <mergeCell ref="K114:AF114"/>
    <mergeCell ref="E114:I114"/>
    <mergeCell ref="L115:AF115"/>
    <mergeCell ref="F115:J115"/>
    <mergeCell ref="F116:J116"/>
    <mergeCell ref="L116:AF116"/>
    <mergeCell ref="K117:AF117"/>
    <mergeCell ref="E117:I117"/>
    <mergeCell ref="F118:J118"/>
    <mergeCell ref="L118:AF118"/>
    <mergeCell ref="K119:AF119"/>
    <mergeCell ref="E119:I119"/>
    <mergeCell ref="L120:AF120"/>
    <mergeCell ref="F120:J120"/>
    <mergeCell ref="E121:I121"/>
    <mergeCell ref="K121:AF121"/>
    <mergeCell ref="F122:J122"/>
    <mergeCell ref="L122:AF122"/>
    <mergeCell ref="J123:AF123"/>
    <mergeCell ref="D123:H123"/>
    <mergeCell ref="K124:AF124"/>
    <mergeCell ref="E124:I124"/>
    <mergeCell ref="L125:AF125"/>
    <mergeCell ref="F125:J125"/>
    <mergeCell ref="F126:J126"/>
    <mergeCell ref="L126:AF126"/>
    <mergeCell ref="K127:AF127"/>
    <mergeCell ref="E127:I127"/>
    <mergeCell ref="L128:AF128"/>
    <mergeCell ref="F128:J128"/>
    <mergeCell ref="E129:I129"/>
    <mergeCell ref="K129:AF129"/>
    <mergeCell ref="F130:J130"/>
    <mergeCell ref="L130:AF130"/>
    <mergeCell ref="E131:I131"/>
    <mergeCell ref="K131:AF131"/>
    <mergeCell ref="F132:J132"/>
    <mergeCell ref="L132:AF132"/>
    <mergeCell ref="E133:I133"/>
    <mergeCell ref="K133:AF133"/>
    <mergeCell ref="L134:AF134"/>
    <mergeCell ref="F134:J134"/>
    <mergeCell ref="E135:I135"/>
    <mergeCell ref="K135:AF135"/>
    <mergeCell ref="L136:AF136"/>
    <mergeCell ref="F136:J136"/>
    <mergeCell ref="D137:H137"/>
    <mergeCell ref="J137:AF137"/>
    <mergeCell ref="D138:H138"/>
    <mergeCell ref="J138:AF138"/>
    <mergeCell ref="K139:AF139"/>
    <mergeCell ref="E139:I139"/>
    <mergeCell ref="E140:I140"/>
    <mergeCell ref="K140:AF140"/>
    <mergeCell ref="J141:AF141"/>
    <mergeCell ref="D141:H141"/>
    <mergeCell ref="J142:AF142"/>
    <mergeCell ref="D142:H142"/>
    <mergeCell ref="J143:AF143"/>
    <mergeCell ref="D143:H143"/>
    <mergeCell ref="J144:AF144"/>
    <mergeCell ref="D144:H144"/>
    <mergeCell ref="D145:H145"/>
    <mergeCell ref="J145:AF145"/>
    <mergeCell ref="D146:H146"/>
    <mergeCell ref="J146:AF146"/>
    <mergeCell ref="J147:AF147"/>
    <mergeCell ref="D147:H147"/>
    <mergeCell ref="J148:AF148"/>
    <mergeCell ref="D148:H148"/>
    <mergeCell ref="D149:H149"/>
    <mergeCell ref="J149:AF149"/>
    <mergeCell ref="D150:H150"/>
    <mergeCell ref="J150:AF150"/>
    <mergeCell ref="D151:H151"/>
    <mergeCell ref="J151:AF151"/>
    <mergeCell ref="D152:H152"/>
    <mergeCell ref="J152:AF152"/>
  </mergeCells>
  <hyperlinks>
    <hyperlink ref="A97" location="'01 - Dle sborníku ÚOŽI'!C2" display="/"/>
    <hyperlink ref="A98" location="'02 - Dle sborníku URS'!C2" display="/"/>
    <hyperlink ref="A100" location="'01 - Dle sborníku ÚOŽI_01'!C2" display="/"/>
    <hyperlink ref="A102" location="'01 - Dle sborníku ÚOŽI_02'!C2" display="/"/>
    <hyperlink ref="A104" location="'01 - Dle sborníku ÚOŽI_03'!C2" display="/"/>
    <hyperlink ref="A107" location="'01 - Dle sborníku ÚOŽI_04'!C2" display="/"/>
    <hyperlink ref="A108" location="'02 - Dle sborníku URS_01'!C2" display="/"/>
    <hyperlink ref="A110" location="'01 - Dle sborníku ÚOŽI_05'!C2" display="/"/>
    <hyperlink ref="A112" location="'01 - Dle sborníku ÚOŽI_06'!C2" display="/"/>
    <hyperlink ref="A115" location="'01 - Dle sborníku ÚOŽI_07'!C2" display="/"/>
    <hyperlink ref="A116" location="'02 - Dle sborníku URS_02'!C2" display="/"/>
    <hyperlink ref="A118" location="'01 - Dle sborníku ÚOŽI_08'!C2" display="/"/>
    <hyperlink ref="A120" location="'01 - Dle sborníku ÚOŽI_09'!C2" display="/"/>
    <hyperlink ref="A122" location="'01 - Dle sborníku ÚOŽI_10'!C2" display="/"/>
    <hyperlink ref="A125" location="'01 - Dle sborníku ÚOŽI_11'!C2" display="/"/>
    <hyperlink ref="A126" location="'02 - Dle sborníku URS_03'!C2" display="/"/>
    <hyperlink ref="A128" location="'01 - Dle sborníku ÚOŽI_12'!C2" display="/"/>
    <hyperlink ref="A130" location="'01 - Dle sborníku ÚOŽI_13'!C2" display="/"/>
    <hyperlink ref="A132" location="'01 - Dle sborníku ÚOŽI_14'!C2" display="/"/>
    <hyperlink ref="A134" location="'01 - Dle sborníku ÚOŽI_15'!C2" display="/"/>
    <hyperlink ref="A136" location="'01 - Dle sborníku ÚOŽI_16'!C2" display="/"/>
    <hyperlink ref="A137" location="'VON_ - PS 01-04'!C2" display="/"/>
    <hyperlink ref="A139" location="'R01 - Infrastruktura'!C2" display="/"/>
    <hyperlink ref="A140" location="'R02 - Stavební část'!C2" display="/"/>
    <hyperlink ref="A141" location="'SO 01 - Práce na žel. svr...'!C2" display="/"/>
    <hyperlink ref="A142" location="'SO 02 - Práce na žel. svr...'!C2" display="/"/>
    <hyperlink ref="A143" location="'SO 03 - Práce na žel. svr...'!C2" display="/"/>
    <hyperlink ref="A144" location="'SO 04 - Práce na žel. svr...'!C2" display="/"/>
    <hyperlink ref="A145" location="'SO 05 - Práce na žel. svr...'!C2" display="/"/>
    <hyperlink ref="A146" location="'SO 06 - Práce na žel. svr...'!C2" display="/"/>
    <hyperlink ref="A147" location="'SO 07 - Práce na žel. svr...'!C2" display="/"/>
    <hyperlink ref="A148" location="'SO 08 - Rekonstrukce žel....'!C2" display="/"/>
    <hyperlink ref="A149" location="'SO 09 - Rekonstrukce žel....'!C2" display="/"/>
    <hyperlink ref="A150" location="'SO 10 - Rekonstrukce žel....'!C2" display="/"/>
    <hyperlink ref="A151" location="'SO 11 - Materiál objednatele'!C2" display="/"/>
    <hyperlink ref="A152" location="'VON - PS5,  SO 01 - SO 11'!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644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ROUND((SUM(BE126:BE190)),  2)</f>
        <v>0</v>
      </c>
      <c r="G37" s="35"/>
      <c r="H37" s="35"/>
      <c r="I37" s="162">
        <v>0.20999999999999999</v>
      </c>
      <c r="J37" s="161">
        <f>ROUND(((SUM(BE126:BE190))*I37),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ROUND((SUM(BF126:BF190)),  2)</f>
        <v>0</v>
      </c>
      <c r="G38" s="35"/>
      <c r="H38" s="35"/>
      <c r="I38" s="162">
        <v>0.12</v>
      </c>
      <c r="J38" s="161">
        <f>ROUND(((SUM(BF126:BF190))*I38),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644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645</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644</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P127+P184</f>
        <v>0</v>
      </c>
      <c r="Q126" s="101"/>
      <c r="R126" s="207">
        <f>R127+R184</f>
        <v>0</v>
      </c>
      <c r="S126" s="101"/>
      <c r="T126" s="208">
        <f>T127+T184</f>
        <v>0</v>
      </c>
      <c r="U126" s="35"/>
      <c r="V126" s="35"/>
      <c r="W126" s="35"/>
      <c r="X126" s="35"/>
      <c r="Y126" s="35"/>
      <c r="Z126" s="35"/>
      <c r="AA126" s="35"/>
      <c r="AB126" s="35"/>
      <c r="AC126" s="35"/>
      <c r="AD126" s="35"/>
      <c r="AE126" s="35"/>
      <c r="AT126" s="14" t="s">
        <v>72</v>
      </c>
      <c r="AU126" s="14" t="s">
        <v>219</v>
      </c>
      <c r="BK126" s="209">
        <f>BK127+BK184</f>
        <v>0</v>
      </c>
    </row>
    <row r="127" s="12" customFormat="1" ht="25.92" customHeight="1">
      <c r="A127" s="12"/>
      <c r="B127" s="210"/>
      <c r="C127" s="211"/>
      <c r="D127" s="212" t="s">
        <v>72</v>
      </c>
      <c r="E127" s="213" t="s">
        <v>91</v>
      </c>
      <c r="F127" s="213" t="s">
        <v>115</v>
      </c>
      <c r="G127" s="211"/>
      <c r="H127" s="211"/>
      <c r="I127" s="214"/>
      <c r="J127" s="215">
        <f>BK127</f>
        <v>0</v>
      </c>
      <c r="K127" s="211"/>
      <c r="L127" s="216"/>
      <c r="M127" s="217"/>
      <c r="N127" s="218"/>
      <c r="O127" s="218"/>
      <c r="P127" s="219">
        <f>SUM(P128:P183)</f>
        <v>0</v>
      </c>
      <c r="Q127" s="218"/>
      <c r="R127" s="219">
        <f>SUM(R128:R183)</f>
        <v>0</v>
      </c>
      <c r="S127" s="218"/>
      <c r="T127" s="220">
        <f>SUM(T128:T183)</f>
        <v>0</v>
      </c>
      <c r="U127" s="12"/>
      <c r="V127" s="12"/>
      <c r="W127" s="12"/>
      <c r="X127" s="12"/>
      <c r="Y127" s="12"/>
      <c r="Z127" s="12"/>
      <c r="AA127" s="12"/>
      <c r="AB127" s="12"/>
      <c r="AC127" s="12"/>
      <c r="AD127" s="12"/>
      <c r="AE127" s="12"/>
      <c r="AR127" s="221" t="s">
        <v>80</v>
      </c>
      <c r="AT127" s="222" t="s">
        <v>72</v>
      </c>
      <c r="AU127" s="222" t="s">
        <v>73</v>
      </c>
      <c r="AY127" s="221" t="s">
        <v>238</v>
      </c>
      <c r="BK127" s="223">
        <f>SUM(BK128:BK183)</f>
        <v>0</v>
      </c>
    </row>
    <row r="128" s="2" customFormat="1" ht="21.75" customHeight="1">
      <c r="A128" s="35"/>
      <c r="B128" s="36"/>
      <c r="C128" s="224" t="s">
        <v>263</v>
      </c>
      <c r="D128" s="224" t="s">
        <v>239</v>
      </c>
      <c r="E128" s="225" t="s">
        <v>498</v>
      </c>
      <c r="F128" s="226" t="s">
        <v>499</v>
      </c>
      <c r="G128" s="227" t="s">
        <v>242</v>
      </c>
      <c r="H128" s="228">
        <v>14</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646</v>
      </c>
    </row>
    <row r="129" s="2" customFormat="1">
      <c r="A129" s="35"/>
      <c r="B129" s="36"/>
      <c r="C129" s="37"/>
      <c r="D129" s="238" t="s">
        <v>244</v>
      </c>
      <c r="E129" s="37"/>
      <c r="F129" s="239" t="s">
        <v>499</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24.15" customHeight="1">
      <c r="A130" s="35"/>
      <c r="B130" s="36"/>
      <c r="C130" s="224" t="s">
        <v>277</v>
      </c>
      <c r="D130" s="224" t="s">
        <v>239</v>
      </c>
      <c r="E130" s="225" t="s">
        <v>384</v>
      </c>
      <c r="F130" s="226" t="s">
        <v>385</v>
      </c>
      <c r="G130" s="227" t="s">
        <v>242</v>
      </c>
      <c r="H130" s="228">
        <v>245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647</v>
      </c>
    </row>
    <row r="131" s="2" customFormat="1">
      <c r="A131" s="35"/>
      <c r="B131" s="36"/>
      <c r="C131" s="37"/>
      <c r="D131" s="238" t="s">
        <v>244</v>
      </c>
      <c r="E131" s="37"/>
      <c r="F131" s="239" t="s">
        <v>385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43" t="s">
        <v>281</v>
      </c>
      <c r="D132" s="243" t="s">
        <v>246</v>
      </c>
      <c r="E132" s="244" t="s">
        <v>387</v>
      </c>
      <c r="F132" s="245" t="s">
        <v>388</v>
      </c>
      <c r="G132" s="246" t="s">
        <v>242</v>
      </c>
      <c r="H132" s="247">
        <v>4</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85</v>
      </c>
      <c r="AT132" s="236" t="s">
        <v>246</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648</v>
      </c>
    </row>
    <row r="133" s="2" customFormat="1">
      <c r="A133" s="35"/>
      <c r="B133" s="36"/>
      <c r="C133" s="37"/>
      <c r="D133" s="238" t="s">
        <v>244</v>
      </c>
      <c r="E133" s="37"/>
      <c r="F133" s="239" t="s">
        <v>388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273</v>
      </c>
      <c r="D134" s="224" t="s">
        <v>239</v>
      </c>
      <c r="E134" s="225" t="s">
        <v>381</v>
      </c>
      <c r="F134" s="226" t="s">
        <v>382</v>
      </c>
      <c r="G134" s="227" t="s">
        <v>242</v>
      </c>
      <c r="H134" s="228">
        <v>330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649</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89</v>
      </c>
      <c r="D136" s="224" t="s">
        <v>239</v>
      </c>
      <c r="E136" s="225" t="s">
        <v>378</v>
      </c>
      <c r="F136" s="226" t="s">
        <v>379</v>
      </c>
      <c r="G136" s="227" t="s">
        <v>242</v>
      </c>
      <c r="H136" s="228">
        <v>36</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650</v>
      </c>
    </row>
    <row r="137" s="2" customFormat="1">
      <c r="A137" s="35"/>
      <c r="B137" s="36"/>
      <c r="C137" s="37"/>
      <c r="D137" s="238" t="s">
        <v>244</v>
      </c>
      <c r="E137" s="37"/>
      <c r="F137" s="239" t="s">
        <v>379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285</v>
      </c>
      <c r="D138" s="224" t="s">
        <v>239</v>
      </c>
      <c r="E138" s="225" t="s">
        <v>390</v>
      </c>
      <c r="F138" s="226" t="s">
        <v>391</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651</v>
      </c>
    </row>
    <row r="139" s="2" customFormat="1">
      <c r="A139" s="35"/>
      <c r="B139" s="36"/>
      <c r="C139" s="37"/>
      <c r="D139" s="238" t="s">
        <v>244</v>
      </c>
      <c r="E139" s="37"/>
      <c r="F139" s="239" t="s">
        <v>391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289</v>
      </c>
      <c r="D140" s="224" t="s">
        <v>239</v>
      </c>
      <c r="E140" s="225" t="s">
        <v>393</v>
      </c>
      <c r="F140" s="226" t="s">
        <v>394</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652</v>
      </c>
    </row>
    <row r="141" s="2" customFormat="1">
      <c r="A141" s="35"/>
      <c r="B141" s="36"/>
      <c r="C141" s="37"/>
      <c r="D141" s="238" t="s">
        <v>244</v>
      </c>
      <c r="E141" s="37"/>
      <c r="F141" s="239" t="s">
        <v>394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43" t="s">
        <v>8</v>
      </c>
      <c r="D142" s="243" t="s">
        <v>246</v>
      </c>
      <c r="E142" s="244" t="s">
        <v>396</v>
      </c>
      <c r="F142" s="245" t="s">
        <v>397</v>
      </c>
      <c r="G142" s="246" t="s">
        <v>242</v>
      </c>
      <c r="H142" s="247">
        <v>4</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85</v>
      </c>
      <c r="AT142" s="236" t="s">
        <v>246</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653</v>
      </c>
    </row>
    <row r="143" s="2" customFormat="1">
      <c r="A143" s="35"/>
      <c r="B143" s="36"/>
      <c r="C143" s="37"/>
      <c r="D143" s="238" t="s">
        <v>244</v>
      </c>
      <c r="E143" s="37"/>
      <c r="F143" s="239" t="s">
        <v>397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296</v>
      </c>
      <c r="D144" s="243" t="s">
        <v>246</v>
      </c>
      <c r="E144" s="244" t="s">
        <v>399</v>
      </c>
      <c r="F144" s="245" t="s">
        <v>400</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654</v>
      </c>
    </row>
    <row r="145" s="2" customFormat="1">
      <c r="A145" s="35"/>
      <c r="B145" s="36"/>
      <c r="C145" s="37"/>
      <c r="D145" s="238" t="s">
        <v>244</v>
      </c>
      <c r="E145" s="37"/>
      <c r="F145" s="239" t="s">
        <v>400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300</v>
      </c>
      <c r="D146" s="243" t="s">
        <v>246</v>
      </c>
      <c r="E146" s="244" t="s">
        <v>402</v>
      </c>
      <c r="F146" s="245" t="s">
        <v>403</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655</v>
      </c>
    </row>
    <row r="147" s="2" customFormat="1">
      <c r="A147" s="35"/>
      <c r="B147" s="36"/>
      <c r="C147" s="37"/>
      <c r="D147" s="238" t="s">
        <v>244</v>
      </c>
      <c r="E147" s="37"/>
      <c r="F147" s="239" t="s">
        <v>403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304</v>
      </c>
      <c r="D148" s="243" t="s">
        <v>246</v>
      </c>
      <c r="E148" s="244" t="s">
        <v>405</v>
      </c>
      <c r="F148" s="245" t="s">
        <v>406</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656</v>
      </c>
    </row>
    <row r="149" s="2" customFormat="1">
      <c r="A149" s="35"/>
      <c r="B149" s="36"/>
      <c r="C149" s="37"/>
      <c r="D149" s="238" t="s">
        <v>244</v>
      </c>
      <c r="E149" s="37"/>
      <c r="F149" s="239" t="s">
        <v>406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308</v>
      </c>
      <c r="D150" s="243" t="s">
        <v>246</v>
      </c>
      <c r="E150" s="244" t="s">
        <v>408</v>
      </c>
      <c r="F150" s="245" t="s">
        <v>409</v>
      </c>
      <c r="G150" s="246" t="s">
        <v>242</v>
      </c>
      <c r="H150" s="247">
        <v>4</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657</v>
      </c>
    </row>
    <row r="151" s="2" customFormat="1">
      <c r="A151" s="35"/>
      <c r="B151" s="36"/>
      <c r="C151" s="37"/>
      <c r="D151" s="238" t="s">
        <v>244</v>
      </c>
      <c r="E151" s="37"/>
      <c r="F151" s="239" t="s">
        <v>409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312</v>
      </c>
      <c r="D152" s="243" t="s">
        <v>246</v>
      </c>
      <c r="E152" s="244" t="s">
        <v>411</v>
      </c>
      <c r="F152" s="245" t="s">
        <v>412</v>
      </c>
      <c r="G152" s="246" t="s">
        <v>242</v>
      </c>
      <c r="H152" s="247">
        <v>7</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658</v>
      </c>
    </row>
    <row r="153" s="2" customFormat="1">
      <c r="A153" s="35"/>
      <c r="B153" s="36"/>
      <c r="C153" s="37"/>
      <c r="D153" s="238" t="s">
        <v>244</v>
      </c>
      <c r="E153" s="37"/>
      <c r="F153" s="239" t="s">
        <v>412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316</v>
      </c>
      <c r="D154" s="243" t="s">
        <v>246</v>
      </c>
      <c r="E154" s="244" t="s">
        <v>414</v>
      </c>
      <c r="F154" s="245" t="s">
        <v>415</v>
      </c>
      <c r="G154" s="246" t="s">
        <v>242</v>
      </c>
      <c r="H154" s="247">
        <v>4</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659</v>
      </c>
    </row>
    <row r="155" s="2" customFormat="1">
      <c r="A155" s="35"/>
      <c r="B155" s="36"/>
      <c r="C155" s="37"/>
      <c r="D155" s="238" t="s">
        <v>244</v>
      </c>
      <c r="E155" s="37"/>
      <c r="F155" s="239" t="s">
        <v>415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320</v>
      </c>
      <c r="D156" s="243" t="s">
        <v>246</v>
      </c>
      <c r="E156" s="244" t="s">
        <v>417</v>
      </c>
      <c r="F156" s="245" t="s">
        <v>418</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660</v>
      </c>
    </row>
    <row r="157" s="2" customFormat="1">
      <c r="A157" s="35"/>
      <c r="B157" s="36"/>
      <c r="C157" s="37"/>
      <c r="D157" s="238" t="s">
        <v>244</v>
      </c>
      <c r="E157" s="37"/>
      <c r="F157" s="239" t="s">
        <v>418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324</v>
      </c>
      <c r="D158" s="243" t="s">
        <v>246</v>
      </c>
      <c r="E158" s="244" t="s">
        <v>420</v>
      </c>
      <c r="F158" s="245" t="s">
        <v>421</v>
      </c>
      <c r="G158" s="246" t="s">
        <v>242</v>
      </c>
      <c r="H158" s="247">
        <v>7</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661</v>
      </c>
    </row>
    <row r="159" s="2" customFormat="1">
      <c r="A159" s="35"/>
      <c r="B159" s="36"/>
      <c r="C159" s="37"/>
      <c r="D159" s="238" t="s">
        <v>244</v>
      </c>
      <c r="E159" s="37"/>
      <c r="F159" s="239" t="s">
        <v>421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7</v>
      </c>
      <c r="D160" s="243" t="s">
        <v>246</v>
      </c>
      <c r="E160" s="244" t="s">
        <v>423</v>
      </c>
      <c r="F160" s="245" t="s">
        <v>424</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662</v>
      </c>
    </row>
    <row r="161" s="2" customFormat="1">
      <c r="A161" s="35"/>
      <c r="B161" s="36"/>
      <c r="C161" s="37"/>
      <c r="D161" s="238" t="s">
        <v>244</v>
      </c>
      <c r="E161" s="37"/>
      <c r="F161" s="239" t="s">
        <v>424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332</v>
      </c>
      <c r="D162" s="243" t="s">
        <v>246</v>
      </c>
      <c r="E162" s="244" t="s">
        <v>426</v>
      </c>
      <c r="F162" s="245" t="s">
        <v>427</v>
      </c>
      <c r="G162" s="246" t="s">
        <v>242</v>
      </c>
      <c r="H162" s="247">
        <v>1</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663</v>
      </c>
    </row>
    <row r="163" s="2" customFormat="1">
      <c r="A163" s="35"/>
      <c r="B163" s="36"/>
      <c r="C163" s="37"/>
      <c r="D163" s="238" t="s">
        <v>244</v>
      </c>
      <c r="E163" s="37"/>
      <c r="F163" s="239" t="s">
        <v>427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336</v>
      </c>
      <c r="D164" s="243" t="s">
        <v>246</v>
      </c>
      <c r="E164" s="244" t="s">
        <v>433</v>
      </c>
      <c r="F164" s="245" t="s">
        <v>434</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664</v>
      </c>
    </row>
    <row r="165" s="2" customFormat="1">
      <c r="A165" s="35"/>
      <c r="B165" s="36"/>
      <c r="C165" s="37"/>
      <c r="D165" s="238" t="s">
        <v>244</v>
      </c>
      <c r="E165" s="37"/>
      <c r="F165" s="239" t="s">
        <v>434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341</v>
      </c>
      <c r="D166" s="243" t="s">
        <v>246</v>
      </c>
      <c r="E166" s="244" t="s">
        <v>436</v>
      </c>
      <c r="F166" s="245" t="s">
        <v>437</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665</v>
      </c>
    </row>
    <row r="167" s="2" customFormat="1">
      <c r="A167" s="35"/>
      <c r="B167" s="36"/>
      <c r="C167" s="37"/>
      <c r="D167" s="238" t="s">
        <v>244</v>
      </c>
      <c r="E167" s="37"/>
      <c r="F167" s="239" t="s">
        <v>437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345</v>
      </c>
      <c r="D168" s="243" t="s">
        <v>246</v>
      </c>
      <c r="E168" s="244" t="s">
        <v>532</v>
      </c>
      <c r="F168" s="245" t="s">
        <v>533</v>
      </c>
      <c r="G168" s="246" t="s">
        <v>242</v>
      </c>
      <c r="H168" s="247">
        <v>18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666</v>
      </c>
    </row>
    <row r="169" s="2" customFormat="1">
      <c r="A169" s="35"/>
      <c r="B169" s="36"/>
      <c r="C169" s="37"/>
      <c r="D169" s="238" t="s">
        <v>244</v>
      </c>
      <c r="E169" s="37"/>
      <c r="F169" s="239" t="s">
        <v>533</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33" customHeight="1">
      <c r="A170" s="35"/>
      <c r="B170" s="36"/>
      <c r="C170" s="243" t="s">
        <v>445</v>
      </c>
      <c r="D170" s="243" t="s">
        <v>246</v>
      </c>
      <c r="E170" s="244" t="s">
        <v>439</v>
      </c>
      <c r="F170" s="245" t="s">
        <v>440</v>
      </c>
      <c r="G170" s="246" t="s">
        <v>242</v>
      </c>
      <c r="H170" s="247">
        <v>9</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667</v>
      </c>
    </row>
    <row r="171" s="2" customFormat="1">
      <c r="A171" s="35"/>
      <c r="B171" s="36"/>
      <c r="C171" s="37"/>
      <c r="D171" s="238" t="s">
        <v>244</v>
      </c>
      <c r="E171" s="37"/>
      <c r="F171" s="239" t="s">
        <v>440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16.5" customHeight="1">
      <c r="A172" s="35"/>
      <c r="B172" s="36"/>
      <c r="C172" s="224" t="s">
        <v>80</v>
      </c>
      <c r="D172" s="224" t="s">
        <v>239</v>
      </c>
      <c r="E172" s="225" t="s">
        <v>375</v>
      </c>
      <c r="F172" s="226" t="s">
        <v>376</v>
      </c>
      <c r="G172" s="227" t="s">
        <v>242</v>
      </c>
      <c r="H172" s="228">
        <v>7</v>
      </c>
      <c r="I172" s="229"/>
      <c r="J172" s="230">
        <f>ROUND(I172*H172,2)</f>
        <v>0</v>
      </c>
      <c r="K172" s="231"/>
      <c r="L172" s="41"/>
      <c r="M172" s="232" t="s">
        <v>1</v>
      </c>
      <c r="N172" s="23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80</v>
      </c>
      <c r="AT172" s="236" t="s">
        <v>239</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668</v>
      </c>
    </row>
    <row r="173" s="2" customFormat="1">
      <c r="A173" s="35"/>
      <c r="B173" s="36"/>
      <c r="C173" s="37"/>
      <c r="D173" s="238" t="s">
        <v>244</v>
      </c>
      <c r="E173" s="37"/>
      <c r="F173" s="239" t="s">
        <v>376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16.5" customHeight="1">
      <c r="A174" s="35"/>
      <c r="B174" s="36"/>
      <c r="C174" s="224" t="s">
        <v>85</v>
      </c>
      <c r="D174" s="224" t="s">
        <v>239</v>
      </c>
      <c r="E174" s="225" t="s">
        <v>372</v>
      </c>
      <c r="F174" s="226" t="s">
        <v>373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669</v>
      </c>
    </row>
    <row r="175" s="2" customFormat="1">
      <c r="A175" s="35"/>
      <c r="B175" s="36"/>
      <c r="C175" s="37"/>
      <c r="D175" s="238" t="s">
        <v>244</v>
      </c>
      <c r="E175" s="37"/>
      <c r="F175" s="239" t="s">
        <v>373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670</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453</v>
      </c>
      <c r="D178" s="243" t="s">
        <v>246</v>
      </c>
      <c r="E178" s="244" t="s">
        <v>446</v>
      </c>
      <c r="F178" s="245" t="s">
        <v>447</v>
      </c>
      <c r="G178" s="246" t="s">
        <v>242</v>
      </c>
      <c r="H178" s="247">
        <v>20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671</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672</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1.75" customHeight="1">
      <c r="A182" s="35"/>
      <c r="B182" s="36"/>
      <c r="C182" s="224" t="s">
        <v>461</v>
      </c>
      <c r="D182" s="224" t="s">
        <v>239</v>
      </c>
      <c r="E182" s="225" t="s">
        <v>454</v>
      </c>
      <c r="F182" s="226" t="s">
        <v>455</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673</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SUM(P185:P190)</f>
        <v>0</v>
      </c>
      <c r="Q184" s="218"/>
      <c r="R184" s="219">
        <f>SUM(R185:R190)</f>
        <v>0</v>
      </c>
      <c r="S184" s="218"/>
      <c r="T184" s="220">
        <f>SUM(T185:T190)</f>
        <v>0</v>
      </c>
      <c r="U184" s="12"/>
      <c r="V184" s="12"/>
      <c r="W184" s="12"/>
      <c r="X184" s="12"/>
      <c r="Y184" s="12"/>
      <c r="Z184" s="12"/>
      <c r="AA184" s="12"/>
      <c r="AB184" s="12"/>
      <c r="AC184" s="12"/>
      <c r="AD184" s="12"/>
      <c r="AE184" s="12"/>
      <c r="AR184" s="221" t="s">
        <v>258</v>
      </c>
      <c r="AT184" s="222" t="s">
        <v>72</v>
      </c>
      <c r="AU184" s="222" t="s">
        <v>73</v>
      </c>
      <c r="AY184" s="221" t="s">
        <v>238</v>
      </c>
      <c r="BK184" s="223">
        <f>SUM(BK185:BK190)</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674</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675</v>
      </c>
    </row>
    <row r="188" s="2" customFormat="1">
      <c r="A188" s="35"/>
      <c r="B188" s="36"/>
      <c r="C188" s="37"/>
      <c r="D188" s="238" t="s">
        <v>244</v>
      </c>
      <c r="E188" s="37"/>
      <c r="F188" s="239" t="s">
        <v>495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66.75" customHeight="1">
      <c r="A189" s="35"/>
      <c r="B189" s="36"/>
      <c r="C189" s="224" t="s">
        <v>475</v>
      </c>
      <c r="D189" s="224" t="s">
        <v>239</v>
      </c>
      <c r="E189" s="225" t="s">
        <v>536</v>
      </c>
      <c r="F189" s="226" t="s">
        <v>537</v>
      </c>
      <c r="G189" s="227" t="s">
        <v>242</v>
      </c>
      <c r="H189" s="228">
        <v>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676</v>
      </c>
    </row>
    <row r="190" s="2" customFormat="1">
      <c r="A190" s="35"/>
      <c r="B190" s="36"/>
      <c r="C190" s="37"/>
      <c r="D190" s="238" t="s">
        <v>244</v>
      </c>
      <c r="E190" s="37"/>
      <c r="F190" s="239" t="s">
        <v>539</v>
      </c>
      <c r="G190" s="37"/>
      <c r="H190" s="37"/>
      <c r="I190" s="240"/>
      <c r="J190" s="37"/>
      <c r="K190" s="37"/>
      <c r="L190" s="41"/>
      <c r="M190" s="256"/>
      <c r="N190" s="257"/>
      <c r="O190" s="258"/>
      <c r="P190" s="258"/>
      <c r="Q190" s="258"/>
      <c r="R190" s="258"/>
      <c r="S190" s="258"/>
      <c r="T190" s="259"/>
      <c r="U190" s="35"/>
      <c r="V190" s="35"/>
      <c r="W190" s="35"/>
      <c r="X190" s="35"/>
      <c r="Y190" s="35"/>
      <c r="Z190" s="35"/>
      <c r="AA190" s="35"/>
      <c r="AB190" s="35"/>
      <c r="AC190" s="35"/>
      <c r="AD190" s="35"/>
      <c r="AE190" s="35"/>
      <c r="AT190" s="14" t="s">
        <v>244</v>
      </c>
      <c r="AU190" s="14" t="s">
        <v>80</v>
      </c>
    </row>
    <row r="191" s="2" customFormat="1" ht="6.96" customHeight="1">
      <c r="A191" s="35"/>
      <c r="B191" s="63"/>
      <c r="C191" s="64"/>
      <c r="D191" s="64"/>
      <c r="E191" s="64"/>
      <c r="F191" s="64"/>
      <c r="G191" s="64"/>
      <c r="H191" s="64"/>
      <c r="I191" s="64"/>
      <c r="J191" s="64"/>
      <c r="K191" s="64"/>
      <c r="L191" s="41"/>
      <c r="M191" s="35"/>
      <c r="O191" s="35"/>
      <c r="P191" s="35"/>
      <c r="Q191" s="35"/>
      <c r="R191" s="35"/>
      <c r="S191" s="35"/>
      <c r="T191" s="35"/>
      <c r="U191" s="35"/>
      <c r="V191" s="35"/>
      <c r="W191" s="35"/>
      <c r="X191" s="35"/>
      <c r="Y191" s="35"/>
      <c r="Z191" s="35"/>
      <c r="AA191" s="35"/>
      <c r="AB191" s="35"/>
      <c r="AC191" s="35"/>
      <c r="AD191" s="35"/>
      <c r="AE191" s="35"/>
    </row>
  </sheetData>
  <sheetProtection sheet="1" autoFilter="0" formatColumns="0" formatRows="0" objects="1" scenarios="1" spinCount="100000" saltValue="Tdi/D7VN0DHGOf+2L5qWi799u3QJZKzKRbDKOK0JpEIG/0ENj5iu7qUzyLbhz+Gh+iyqgDw0YnmKXn+p6tDZvA==" hashValue="9dDkL4bMC68N5/Igh2u2GAQYpuhOqYsyWbi6Lgnh+0fFfvOFsW/xl3pKp0MUADW4xddLLNMhz0ZasuiR86fzkw==" algorithmName="SHA-512" password="CC35"/>
  <autoFilter ref="C125:K19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ROUND((SUM(BE124:BE176)),  2)</f>
        <v>0</v>
      </c>
      <c r="G37" s="35"/>
      <c r="H37" s="35"/>
      <c r="I37" s="162">
        <v>0.20999999999999999</v>
      </c>
      <c r="J37" s="161">
        <f>ROUND(((SUM(BE124:BE176))*I37),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ROUND((SUM(BF124:BF176)),  2)</f>
        <v>0</v>
      </c>
      <c r="G38" s="35"/>
      <c r="H38" s="35"/>
      <c r="I38" s="162">
        <v>0.12</v>
      </c>
      <c r="J38" s="161">
        <f>ROUND(((SUM(BF124:BF176))*I38),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SUM(P125:P176)</f>
        <v>0</v>
      </c>
      <c r="Q124" s="101"/>
      <c r="R124" s="207">
        <f>SUM(R125:R176)</f>
        <v>0</v>
      </c>
      <c r="S124" s="101"/>
      <c r="T124" s="208">
        <f>SUM(T125:T176)</f>
        <v>0</v>
      </c>
      <c r="U124" s="35"/>
      <c r="V124" s="35"/>
      <c r="W124" s="35"/>
      <c r="X124" s="35"/>
      <c r="Y124" s="35"/>
      <c r="Z124" s="35"/>
      <c r="AA124" s="35"/>
      <c r="AB124" s="35"/>
      <c r="AC124" s="35"/>
      <c r="AD124" s="35"/>
      <c r="AE124" s="35"/>
      <c r="AT124" s="14" t="s">
        <v>72</v>
      </c>
      <c r="AU124" s="14" t="s">
        <v>219</v>
      </c>
      <c r="BK124" s="209">
        <f>SUM(BK125:BK176)</f>
        <v>0</v>
      </c>
    </row>
    <row r="125" s="2" customFormat="1" ht="76.35" customHeight="1">
      <c r="A125" s="35"/>
      <c r="B125" s="36"/>
      <c r="C125" s="224" t="s">
        <v>80</v>
      </c>
      <c r="D125" s="224" t="s">
        <v>239</v>
      </c>
      <c r="E125" s="225" t="s">
        <v>251</v>
      </c>
      <c r="F125" s="226" t="s">
        <v>252</v>
      </c>
      <c r="G125" s="227" t="s">
        <v>249</v>
      </c>
      <c r="H125" s="228">
        <v>90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253</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253</v>
      </c>
      <c r="BM125" s="236" t="s">
        <v>679</v>
      </c>
    </row>
    <row r="126" s="2" customFormat="1">
      <c r="A126" s="35"/>
      <c r="B126" s="36"/>
      <c r="C126" s="37"/>
      <c r="D126" s="238" t="s">
        <v>244</v>
      </c>
      <c r="E126" s="37"/>
      <c r="F126" s="239" t="s">
        <v>255</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76.35" customHeight="1">
      <c r="A127" s="35"/>
      <c r="B127" s="36"/>
      <c r="C127" s="224" t="s">
        <v>85</v>
      </c>
      <c r="D127" s="224" t="s">
        <v>239</v>
      </c>
      <c r="E127" s="225" t="s">
        <v>240</v>
      </c>
      <c r="F127" s="226" t="s">
        <v>241</v>
      </c>
      <c r="G127" s="227" t="s">
        <v>242</v>
      </c>
      <c r="H127" s="228">
        <v>31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680</v>
      </c>
    </row>
    <row r="128" s="2" customFormat="1">
      <c r="A128" s="35"/>
      <c r="B128" s="36"/>
      <c r="C128" s="37"/>
      <c r="D128" s="238" t="s">
        <v>244</v>
      </c>
      <c r="E128" s="37"/>
      <c r="F128" s="239" t="s">
        <v>245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33" customHeight="1">
      <c r="A129" s="35"/>
      <c r="B129" s="36"/>
      <c r="C129" s="243" t="s">
        <v>89</v>
      </c>
      <c r="D129" s="243" t="s">
        <v>246</v>
      </c>
      <c r="E129" s="244" t="s">
        <v>576</v>
      </c>
      <c r="F129" s="245" t="s">
        <v>577</v>
      </c>
      <c r="G129" s="246" t="s">
        <v>249</v>
      </c>
      <c r="H129" s="247">
        <v>60</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85</v>
      </c>
      <c r="AT129" s="236" t="s">
        <v>246</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681</v>
      </c>
    </row>
    <row r="130" s="2" customFormat="1">
      <c r="A130" s="35"/>
      <c r="B130" s="36"/>
      <c r="C130" s="37"/>
      <c r="D130" s="238" t="s">
        <v>244</v>
      </c>
      <c r="E130" s="37"/>
      <c r="F130" s="239" t="s">
        <v>577</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43" t="s">
        <v>258</v>
      </c>
      <c r="D131" s="243" t="s">
        <v>246</v>
      </c>
      <c r="E131" s="244" t="s">
        <v>682</v>
      </c>
      <c r="F131" s="245" t="s">
        <v>683</v>
      </c>
      <c r="G131" s="246" t="s">
        <v>249</v>
      </c>
      <c r="H131" s="247">
        <v>30</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684</v>
      </c>
    </row>
    <row r="132" s="2" customFormat="1">
      <c r="A132" s="35"/>
      <c r="B132" s="36"/>
      <c r="C132" s="37"/>
      <c r="D132" s="238" t="s">
        <v>244</v>
      </c>
      <c r="E132" s="37"/>
      <c r="F132" s="239" t="s">
        <v>683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66.75" customHeight="1">
      <c r="A133" s="35"/>
      <c r="B133" s="36"/>
      <c r="C133" s="224" t="s">
        <v>263</v>
      </c>
      <c r="D133" s="224" t="s">
        <v>239</v>
      </c>
      <c r="E133" s="225" t="s">
        <v>579</v>
      </c>
      <c r="F133" s="226" t="s">
        <v>580</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685</v>
      </c>
    </row>
    <row r="134" s="2" customFormat="1">
      <c r="A134" s="35"/>
      <c r="B134" s="36"/>
      <c r="C134" s="37"/>
      <c r="D134" s="238" t="s">
        <v>244</v>
      </c>
      <c r="E134" s="37"/>
      <c r="F134" s="239" t="s">
        <v>582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33" customHeight="1">
      <c r="A135" s="35"/>
      <c r="B135" s="36"/>
      <c r="C135" s="243" t="s">
        <v>269</v>
      </c>
      <c r="D135" s="243" t="s">
        <v>246</v>
      </c>
      <c r="E135" s="244" t="s">
        <v>259</v>
      </c>
      <c r="F135" s="245" t="s">
        <v>260</v>
      </c>
      <c r="G135" s="246" t="s">
        <v>249</v>
      </c>
      <c r="H135" s="247">
        <v>60</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261</v>
      </c>
      <c r="AT135" s="236" t="s">
        <v>246</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261</v>
      </c>
      <c r="BM135" s="236" t="s">
        <v>686</v>
      </c>
    </row>
    <row r="136" s="2" customFormat="1">
      <c r="A136" s="35"/>
      <c r="B136" s="36"/>
      <c r="C136" s="37"/>
      <c r="D136" s="238" t="s">
        <v>244</v>
      </c>
      <c r="E136" s="37"/>
      <c r="F136" s="239" t="s">
        <v>260</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33" customHeight="1">
      <c r="A137" s="35"/>
      <c r="B137" s="36"/>
      <c r="C137" s="243" t="s">
        <v>273</v>
      </c>
      <c r="D137" s="243" t="s">
        <v>246</v>
      </c>
      <c r="E137" s="244" t="s">
        <v>264</v>
      </c>
      <c r="F137" s="245" t="s">
        <v>265</v>
      </c>
      <c r="G137" s="246" t="s">
        <v>249</v>
      </c>
      <c r="H137" s="247">
        <v>20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85</v>
      </c>
      <c r="AT137" s="236" t="s">
        <v>246</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687</v>
      </c>
    </row>
    <row r="138" s="2" customFormat="1">
      <c r="A138" s="35"/>
      <c r="B138" s="36"/>
      <c r="C138" s="37"/>
      <c r="D138" s="238" t="s">
        <v>244</v>
      </c>
      <c r="E138" s="37"/>
      <c r="F138" s="239" t="s">
        <v>265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16.5" customHeight="1">
      <c r="A139" s="35"/>
      <c r="B139" s="36"/>
      <c r="C139" s="224" t="s">
        <v>277</v>
      </c>
      <c r="D139" s="224" t="s">
        <v>239</v>
      </c>
      <c r="E139" s="225" t="s">
        <v>270</v>
      </c>
      <c r="F139" s="226" t="s">
        <v>271</v>
      </c>
      <c r="G139" s="227" t="s">
        <v>242</v>
      </c>
      <c r="H139" s="228">
        <v>44</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688</v>
      </c>
    </row>
    <row r="140" s="2" customFormat="1">
      <c r="A140" s="35"/>
      <c r="B140" s="36"/>
      <c r="C140" s="37"/>
      <c r="D140" s="238" t="s">
        <v>244</v>
      </c>
      <c r="E140" s="37"/>
      <c r="F140" s="239" t="s">
        <v>271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4.15" customHeight="1">
      <c r="A141" s="35"/>
      <c r="B141" s="36"/>
      <c r="C141" s="224" t="s">
        <v>281</v>
      </c>
      <c r="D141" s="224" t="s">
        <v>239</v>
      </c>
      <c r="E141" s="225" t="s">
        <v>278</v>
      </c>
      <c r="F141" s="226" t="s">
        <v>279</v>
      </c>
      <c r="G141" s="227" t="s">
        <v>242</v>
      </c>
      <c r="H141" s="228">
        <v>44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689</v>
      </c>
    </row>
    <row r="142" s="2" customFormat="1">
      <c r="A142" s="35"/>
      <c r="B142" s="36"/>
      <c r="C142" s="37"/>
      <c r="D142" s="238" t="s">
        <v>244</v>
      </c>
      <c r="E142" s="37"/>
      <c r="F142" s="239" t="s">
        <v>279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24" t="s">
        <v>285</v>
      </c>
      <c r="D143" s="224" t="s">
        <v>239</v>
      </c>
      <c r="E143" s="225" t="s">
        <v>282</v>
      </c>
      <c r="F143" s="226" t="s">
        <v>283</v>
      </c>
      <c r="G143" s="227" t="s">
        <v>242</v>
      </c>
      <c r="H143" s="228">
        <v>44</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690</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16.5" customHeight="1">
      <c r="A145" s="35"/>
      <c r="B145" s="36"/>
      <c r="C145" s="224" t="s">
        <v>289</v>
      </c>
      <c r="D145" s="224" t="s">
        <v>239</v>
      </c>
      <c r="E145" s="225" t="s">
        <v>286</v>
      </c>
      <c r="F145" s="226" t="s">
        <v>287</v>
      </c>
      <c r="G145" s="227" t="s">
        <v>242</v>
      </c>
      <c r="H145" s="228">
        <v>44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691</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33" customHeight="1">
      <c r="A147" s="35"/>
      <c r="B147" s="36"/>
      <c r="C147" s="243" t="s">
        <v>8</v>
      </c>
      <c r="D147" s="243" t="s">
        <v>246</v>
      </c>
      <c r="E147" s="244" t="s">
        <v>297</v>
      </c>
      <c r="F147" s="245" t="s">
        <v>298</v>
      </c>
      <c r="G147" s="246" t="s">
        <v>242</v>
      </c>
      <c r="H147" s="247">
        <v>20</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692</v>
      </c>
    </row>
    <row r="148" s="2" customFormat="1">
      <c r="A148" s="35"/>
      <c r="B148" s="36"/>
      <c r="C148" s="37"/>
      <c r="D148" s="238" t="s">
        <v>244</v>
      </c>
      <c r="E148" s="37"/>
      <c r="F148" s="239" t="s">
        <v>298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62.7" customHeight="1">
      <c r="A149" s="35"/>
      <c r="B149" s="36"/>
      <c r="C149" s="224" t="s">
        <v>296</v>
      </c>
      <c r="D149" s="224" t="s">
        <v>239</v>
      </c>
      <c r="E149" s="225" t="s">
        <v>301</v>
      </c>
      <c r="F149" s="226" t="s">
        <v>302</v>
      </c>
      <c r="G149" s="227" t="s">
        <v>242</v>
      </c>
      <c r="H149" s="228">
        <v>20</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693</v>
      </c>
    </row>
    <row r="150" s="2" customFormat="1">
      <c r="A150" s="35"/>
      <c r="B150" s="36"/>
      <c r="C150" s="37"/>
      <c r="D150" s="238" t="s">
        <v>244</v>
      </c>
      <c r="E150" s="37"/>
      <c r="F150" s="239" t="s">
        <v>302</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300</v>
      </c>
      <c r="D151" s="243" t="s">
        <v>246</v>
      </c>
      <c r="E151" s="244" t="s">
        <v>290</v>
      </c>
      <c r="F151" s="245" t="s">
        <v>291</v>
      </c>
      <c r="G151" s="246" t="s">
        <v>242</v>
      </c>
      <c r="H151" s="247">
        <v>24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694</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37.8" customHeight="1">
      <c r="A153" s="35"/>
      <c r="B153" s="36"/>
      <c r="C153" s="224" t="s">
        <v>304</v>
      </c>
      <c r="D153" s="224" t="s">
        <v>239</v>
      </c>
      <c r="E153" s="225" t="s">
        <v>293</v>
      </c>
      <c r="F153" s="226" t="s">
        <v>294</v>
      </c>
      <c r="G153" s="227" t="s">
        <v>242</v>
      </c>
      <c r="H153" s="228">
        <v>24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695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308</v>
      </c>
      <c r="D155" s="243" t="s">
        <v>246</v>
      </c>
      <c r="E155" s="244" t="s">
        <v>305</v>
      </c>
      <c r="F155" s="245" t="s">
        <v>306</v>
      </c>
      <c r="G155" s="246" t="s">
        <v>242</v>
      </c>
      <c r="H155" s="247">
        <v>24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696</v>
      </c>
    </row>
    <row r="156" s="2" customFormat="1">
      <c r="A156" s="35"/>
      <c r="B156" s="36"/>
      <c r="C156" s="37"/>
      <c r="D156" s="238" t="s">
        <v>244</v>
      </c>
      <c r="E156" s="37"/>
      <c r="F156" s="239" t="s">
        <v>306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33" customHeight="1">
      <c r="A157" s="35"/>
      <c r="B157" s="36"/>
      <c r="C157" s="224" t="s">
        <v>312</v>
      </c>
      <c r="D157" s="224" t="s">
        <v>239</v>
      </c>
      <c r="E157" s="225" t="s">
        <v>309</v>
      </c>
      <c r="F157" s="226" t="s">
        <v>310</v>
      </c>
      <c r="G157" s="227" t="s">
        <v>242</v>
      </c>
      <c r="H157" s="228">
        <v>24</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697</v>
      </c>
    </row>
    <row r="158" s="2" customFormat="1">
      <c r="A158" s="35"/>
      <c r="B158" s="36"/>
      <c r="C158" s="37"/>
      <c r="D158" s="238" t="s">
        <v>244</v>
      </c>
      <c r="E158" s="37"/>
      <c r="F158" s="239" t="s">
        <v>310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33" customHeight="1">
      <c r="A159" s="35"/>
      <c r="B159" s="36"/>
      <c r="C159" s="224" t="s">
        <v>316</v>
      </c>
      <c r="D159" s="224" t="s">
        <v>239</v>
      </c>
      <c r="E159" s="225" t="s">
        <v>342</v>
      </c>
      <c r="F159" s="226" t="s">
        <v>343</v>
      </c>
      <c r="G159" s="227" t="s">
        <v>242</v>
      </c>
      <c r="H159" s="228">
        <v>32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698</v>
      </c>
    </row>
    <row r="160" s="2" customFormat="1">
      <c r="A160" s="35"/>
      <c r="B160" s="36"/>
      <c r="C160" s="37"/>
      <c r="D160" s="238" t="s">
        <v>244</v>
      </c>
      <c r="E160" s="37"/>
      <c r="F160" s="239" t="s">
        <v>343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37.8" customHeight="1">
      <c r="A161" s="35"/>
      <c r="B161" s="36"/>
      <c r="C161" s="243" t="s">
        <v>320</v>
      </c>
      <c r="D161" s="243" t="s">
        <v>246</v>
      </c>
      <c r="E161" s="244" t="s">
        <v>346</v>
      </c>
      <c r="F161" s="245" t="s">
        <v>347</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699</v>
      </c>
    </row>
    <row r="162" s="2" customFormat="1">
      <c r="A162" s="35"/>
      <c r="B162" s="36"/>
      <c r="C162" s="37"/>
      <c r="D162" s="238" t="s">
        <v>244</v>
      </c>
      <c r="E162" s="37"/>
      <c r="F162" s="239" t="s">
        <v>347</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66.75" customHeight="1">
      <c r="A163" s="35"/>
      <c r="B163" s="36"/>
      <c r="C163" s="224" t="s">
        <v>324</v>
      </c>
      <c r="D163" s="224" t="s">
        <v>239</v>
      </c>
      <c r="E163" s="225" t="s">
        <v>337</v>
      </c>
      <c r="F163" s="226" t="s">
        <v>338</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700</v>
      </c>
    </row>
    <row r="164" s="2" customFormat="1">
      <c r="A164" s="35"/>
      <c r="B164" s="36"/>
      <c r="C164" s="37"/>
      <c r="D164" s="238" t="s">
        <v>244</v>
      </c>
      <c r="E164" s="37"/>
      <c r="F164" s="239" t="s">
        <v>340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7</v>
      </c>
      <c r="D165" s="243" t="s">
        <v>246</v>
      </c>
      <c r="E165" s="244" t="s">
        <v>313</v>
      </c>
      <c r="F165" s="245" t="s">
        <v>314</v>
      </c>
      <c r="G165" s="246" t="s">
        <v>242</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701</v>
      </c>
    </row>
    <row r="166" s="2" customFormat="1">
      <c r="A166" s="35"/>
      <c r="B166" s="36"/>
      <c r="C166" s="37"/>
      <c r="D166" s="238" t="s">
        <v>244</v>
      </c>
      <c r="E166" s="37"/>
      <c r="F166" s="239" t="s">
        <v>314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332</v>
      </c>
      <c r="D167" s="243" t="s">
        <v>246</v>
      </c>
      <c r="E167" s="244" t="s">
        <v>317</v>
      </c>
      <c r="F167" s="245" t="s">
        <v>318</v>
      </c>
      <c r="G167" s="246" t="s">
        <v>242</v>
      </c>
      <c r="H167" s="247">
        <v>24</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702</v>
      </c>
    </row>
    <row r="168" s="2" customFormat="1">
      <c r="A168" s="35"/>
      <c r="B168" s="36"/>
      <c r="C168" s="37"/>
      <c r="D168" s="238" t="s">
        <v>244</v>
      </c>
      <c r="E168" s="37"/>
      <c r="F168" s="239" t="s">
        <v>318</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432</v>
      </c>
      <c r="D169" s="243" t="s">
        <v>246</v>
      </c>
      <c r="E169" s="244" t="s">
        <v>321</v>
      </c>
      <c r="F169" s="245" t="s">
        <v>322</v>
      </c>
      <c r="G169" s="246" t="s">
        <v>242</v>
      </c>
      <c r="H169" s="247">
        <v>24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703</v>
      </c>
    </row>
    <row r="170" s="2" customFormat="1">
      <c r="A170" s="35"/>
      <c r="B170" s="36"/>
      <c r="C170" s="37"/>
      <c r="D170" s="238" t="s">
        <v>244</v>
      </c>
      <c r="E170" s="37"/>
      <c r="F170" s="239" t="s">
        <v>322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336</v>
      </c>
      <c r="D171" s="243" t="s">
        <v>246</v>
      </c>
      <c r="E171" s="244" t="s">
        <v>325</v>
      </c>
      <c r="F171" s="245" t="s">
        <v>326</v>
      </c>
      <c r="G171" s="246" t="s">
        <v>327</v>
      </c>
      <c r="H171" s="247">
        <v>24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704</v>
      </c>
    </row>
    <row r="172" s="2" customFormat="1">
      <c r="A172" s="35"/>
      <c r="B172" s="36"/>
      <c r="C172" s="37"/>
      <c r="D172" s="238" t="s">
        <v>244</v>
      </c>
      <c r="E172" s="37"/>
      <c r="F172" s="239" t="s">
        <v>326</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341</v>
      </c>
      <c r="D173" s="243" t="s">
        <v>246</v>
      </c>
      <c r="E173" s="244" t="s">
        <v>329</v>
      </c>
      <c r="F173" s="245" t="s">
        <v>330</v>
      </c>
      <c r="G173" s="246" t="s">
        <v>242</v>
      </c>
      <c r="H173" s="247">
        <v>24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705</v>
      </c>
    </row>
    <row r="174" s="2" customFormat="1">
      <c r="A174" s="35"/>
      <c r="B174" s="36"/>
      <c r="C174" s="37"/>
      <c r="D174" s="238" t="s">
        <v>244</v>
      </c>
      <c r="E174" s="37"/>
      <c r="F174" s="239" t="s">
        <v>330</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345</v>
      </c>
      <c r="D175" s="243" t="s">
        <v>246</v>
      </c>
      <c r="E175" s="244" t="s">
        <v>333</v>
      </c>
      <c r="F175" s="245" t="s">
        <v>334</v>
      </c>
      <c r="G175" s="246" t="s">
        <v>242</v>
      </c>
      <c r="H175" s="247">
        <v>24</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706</v>
      </c>
    </row>
    <row r="176" s="2" customFormat="1">
      <c r="A176" s="35"/>
      <c r="B176" s="36"/>
      <c r="C176" s="37"/>
      <c r="D176" s="238" t="s">
        <v>244</v>
      </c>
      <c r="E176" s="37"/>
      <c r="F176" s="239" t="s">
        <v>334</v>
      </c>
      <c r="G176" s="37"/>
      <c r="H176" s="37"/>
      <c r="I176" s="240"/>
      <c r="J176" s="37"/>
      <c r="K176" s="37"/>
      <c r="L176" s="41"/>
      <c r="M176" s="256"/>
      <c r="N176" s="257"/>
      <c r="O176" s="258"/>
      <c r="P176" s="258"/>
      <c r="Q176" s="258"/>
      <c r="R176" s="258"/>
      <c r="S176" s="258"/>
      <c r="T176" s="259"/>
      <c r="U176" s="35"/>
      <c r="V176" s="35"/>
      <c r="W176" s="35"/>
      <c r="X176" s="35"/>
      <c r="Y176" s="35"/>
      <c r="Z176" s="35"/>
      <c r="AA176" s="35"/>
      <c r="AB176" s="35"/>
      <c r="AC176" s="35"/>
      <c r="AD176" s="35"/>
      <c r="AE176" s="35"/>
      <c r="AT176" s="14" t="s">
        <v>244</v>
      </c>
      <c r="AU176" s="14" t="s">
        <v>73</v>
      </c>
    </row>
    <row r="177" s="2" customFormat="1" ht="6.96" customHeight="1">
      <c r="A177" s="35"/>
      <c r="B177" s="63"/>
      <c r="C177" s="64"/>
      <c r="D177" s="64"/>
      <c r="E177" s="64"/>
      <c r="F177" s="64"/>
      <c r="G177" s="64"/>
      <c r="H177" s="64"/>
      <c r="I177" s="64"/>
      <c r="J177" s="64"/>
      <c r="K177" s="64"/>
      <c r="L177" s="41"/>
      <c r="M177" s="35"/>
      <c r="O177" s="35"/>
      <c r="P177" s="35"/>
      <c r="Q177" s="35"/>
      <c r="R177" s="35"/>
      <c r="S177" s="35"/>
      <c r="T177" s="35"/>
      <c r="U177" s="35"/>
      <c r="V177" s="35"/>
      <c r="W177" s="35"/>
      <c r="X177" s="35"/>
      <c r="Y177" s="35"/>
      <c r="Z177" s="35"/>
      <c r="AA177" s="35"/>
      <c r="AB177" s="35"/>
      <c r="AC177" s="35"/>
      <c r="AD177" s="35"/>
      <c r="AE177" s="35"/>
    </row>
  </sheetData>
  <sheetProtection sheet="1" autoFilter="0" formatColumns="0" formatRows="0" objects="1" scenarios="1" spinCount="100000" saltValue="YDqCBBuCChD4FEkR19rABrzPmo28j2jVti7hLIX/uTljMYUtz9wEf2FYadbh0VFUzPMfbsQ457j8pX/3sl4qVg==" hashValue="fDUNZLCBgnxveoHAJ4rmtA/3pHvY5fR8dALMUe4gQlC9u4qZ0jOkokzJEPX4PAlB3/IsKcqZLPvEXtKDSZFZNQ==" algorithmName="SHA-512" password="CC35"/>
  <autoFilter ref="C123:K17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SUM(P125:P134)</f>
        <v>0</v>
      </c>
      <c r="Q124" s="101"/>
      <c r="R124" s="207">
        <f>SUM(R125:R134)</f>
        <v>0.058560000000000001</v>
      </c>
      <c r="S124" s="101"/>
      <c r="T124" s="208">
        <f>SUM(T125:T134)</f>
        <v>0</v>
      </c>
      <c r="U124" s="35"/>
      <c r="V124" s="35"/>
      <c r="W124" s="35"/>
      <c r="X124" s="35"/>
      <c r="Y124" s="35"/>
      <c r="Z124" s="35"/>
      <c r="AA124" s="35"/>
      <c r="AB124" s="35"/>
      <c r="AC124" s="35"/>
      <c r="AD124" s="35"/>
      <c r="AE124" s="35"/>
      <c r="AT124" s="14" t="s">
        <v>72</v>
      </c>
      <c r="AU124" s="14" t="s">
        <v>219</v>
      </c>
      <c r="BK124" s="209">
        <f>SUM(BK125:BK134)</f>
        <v>0</v>
      </c>
    </row>
    <row r="125" s="2" customFormat="1" ht="62.7" customHeight="1">
      <c r="A125" s="35"/>
      <c r="B125" s="36"/>
      <c r="C125" s="224" t="s">
        <v>80</v>
      </c>
      <c r="D125" s="224" t="s">
        <v>239</v>
      </c>
      <c r="E125" s="225" t="s">
        <v>355</v>
      </c>
      <c r="F125" s="226" t="s">
        <v>356</v>
      </c>
      <c r="G125" s="227" t="s">
        <v>249</v>
      </c>
      <c r="H125" s="228">
        <v>60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357</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357</v>
      </c>
      <c r="BM125" s="236" t="s">
        <v>707</v>
      </c>
    </row>
    <row r="126" s="2" customFormat="1">
      <c r="A126" s="35"/>
      <c r="B126" s="36"/>
      <c r="C126" s="37"/>
      <c r="D126" s="238" t="s">
        <v>244</v>
      </c>
      <c r="E126" s="37"/>
      <c r="F126" s="239" t="s">
        <v>356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55.5" customHeight="1">
      <c r="A127" s="35"/>
      <c r="B127" s="36"/>
      <c r="C127" s="224" t="s">
        <v>85</v>
      </c>
      <c r="D127" s="224" t="s">
        <v>239</v>
      </c>
      <c r="E127" s="225" t="s">
        <v>359</v>
      </c>
      <c r="F127" s="226" t="s">
        <v>360</v>
      </c>
      <c r="G127" s="227" t="s">
        <v>249</v>
      </c>
      <c r="H127" s="228">
        <v>60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708</v>
      </c>
    </row>
    <row r="128" s="2" customFormat="1">
      <c r="A128" s="35"/>
      <c r="B128" s="36"/>
      <c r="C128" s="37"/>
      <c r="D128" s="238" t="s">
        <v>244</v>
      </c>
      <c r="E128" s="37"/>
      <c r="F128" s="239" t="s">
        <v>360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89</v>
      </c>
      <c r="D129" s="224" t="s">
        <v>239</v>
      </c>
      <c r="E129" s="225" t="s">
        <v>362</v>
      </c>
      <c r="F129" s="226" t="s">
        <v>363</v>
      </c>
      <c r="G129" s="227" t="s">
        <v>249</v>
      </c>
      <c r="H129" s="228">
        <v>16</v>
      </c>
      <c r="I129" s="229"/>
      <c r="J129" s="230">
        <f>ROUND(I129*H129,2)</f>
        <v>0</v>
      </c>
      <c r="K129" s="231"/>
      <c r="L129" s="41"/>
      <c r="M129" s="232" t="s">
        <v>1</v>
      </c>
      <c r="N129" s="233" t="s">
        <v>38</v>
      </c>
      <c r="O129" s="88"/>
      <c r="P129" s="234">
        <f>O129*H129</f>
        <v>0</v>
      </c>
      <c r="Q129" s="234">
        <v>0.0036600000000000001</v>
      </c>
      <c r="R129" s="234">
        <f>Q129*H129</f>
        <v>0.058560000000000001</v>
      </c>
      <c r="S129" s="234">
        <v>0</v>
      </c>
      <c r="T129" s="235">
        <f>S129*H129</f>
        <v>0</v>
      </c>
      <c r="U129" s="35"/>
      <c r="V129" s="35"/>
      <c r="W129" s="35"/>
      <c r="X129" s="35"/>
      <c r="Y129" s="35"/>
      <c r="Z129" s="35"/>
      <c r="AA129" s="35"/>
      <c r="AB129" s="35"/>
      <c r="AC129" s="35"/>
      <c r="AD129" s="35"/>
      <c r="AE129" s="35"/>
      <c r="AR129" s="236" t="s">
        <v>357</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709</v>
      </c>
    </row>
    <row r="130" s="2" customFormat="1">
      <c r="A130" s="35"/>
      <c r="B130" s="36"/>
      <c r="C130" s="37"/>
      <c r="D130" s="238" t="s">
        <v>244</v>
      </c>
      <c r="E130" s="37"/>
      <c r="F130" s="239" t="s">
        <v>363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7.8" customHeight="1">
      <c r="A131" s="35"/>
      <c r="B131" s="36"/>
      <c r="C131" s="224" t="s">
        <v>258</v>
      </c>
      <c r="D131" s="224" t="s">
        <v>239</v>
      </c>
      <c r="E131" s="225" t="s">
        <v>365</v>
      </c>
      <c r="F131" s="226" t="s">
        <v>366</v>
      </c>
      <c r="G131" s="227" t="s">
        <v>242</v>
      </c>
      <c r="H131" s="228">
        <v>7</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710</v>
      </c>
    </row>
    <row r="132" s="2" customFormat="1">
      <c r="A132" s="35"/>
      <c r="B132" s="36"/>
      <c r="C132" s="37"/>
      <c r="D132" s="238" t="s">
        <v>244</v>
      </c>
      <c r="E132" s="37"/>
      <c r="F132" s="239" t="s">
        <v>366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37.8" customHeight="1">
      <c r="A133" s="35"/>
      <c r="B133" s="36"/>
      <c r="C133" s="224" t="s">
        <v>263</v>
      </c>
      <c r="D133" s="224" t="s">
        <v>239</v>
      </c>
      <c r="E133" s="225" t="s">
        <v>368</v>
      </c>
      <c r="F133" s="226" t="s">
        <v>369</v>
      </c>
      <c r="G133" s="227" t="s">
        <v>242</v>
      </c>
      <c r="H133" s="228">
        <v>7</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357</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711</v>
      </c>
    </row>
    <row r="134" s="2" customFormat="1">
      <c r="A134" s="35"/>
      <c r="B134" s="36"/>
      <c r="C134" s="37"/>
      <c r="D134" s="238" t="s">
        <v>244</v>
      </c>
      <c r="E134" s="37"/>
      <c r="F134" s="239" t="s">
        <v>369</v>
      </c>
      <c r="G134" s="37"/>
      <c r="H134" s="37"/>
      <c r="I134" s="240"/>
      <c r="J134" s="37"/>
      <c r="K134" s="37"/>
      <c r="L134" s="41"/>
      <c r="M134" s="256"/>
      <c r="N134" s="257"/>
      <c r="O134" s="258"/>
      <c r="P134" s="258"/>
      <c r="Q134" s="258"/>
      <c r="R134" s="258"/>
      <c r="S134" s="258"/>
      <c r="T134" s="259"/>
      <c r="U134" s="35"/>
      <c r="V134" s="35"/>
      <c r="W134" s="35"/>
      <c r="X134" s="35"/>
      <c r="Y134" s="35"/>
      <c r="Z134" s="35"/>
      <c r="AA134" s="35"/>
      <c r="AB134" s="35"/>
      <c r="AC134" s="35"/>
      <c r="AD134" s="35"/>
      <c r="AE134" s="35"/>
      <c r="AT134" s="14" t="s">
        <v>244</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PtjeJzRej9EOwRdzjaFK5xfzEBUd7dvju4uPHW2HqtKQy4PQYpLz7cgdfkctfYrVhY5GnZBYJKOJ6JXX26pSYw==" hashValue="3hjSnYjVv93Sch3UcXwx8j+44dZjGYsUpJwaHprQr69FARZSnzcnWWighznY9yAjYYF8zFgDXXDjK2oymbHyGw=="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712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ROUND((SUM(BE125:BE192)),  2)</f>
        <v>0</v>
      </c>
      <c r="G37" s="35"/>
      <c r="H37" s="35"/>
      <c r="I37" s="162">
        <v>0.20999999999999999</v>
      </c>
      <c r="J37" s="161">
        <f>ROUND(((SUM(BE125:BE192))*I37),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ROUND((SUM(BF125:BF192)),  2)</f>
        <v>0</v>
      </c>
      <c r="G38" s="35"/>
      <c r="H38" s="35"/>
      <c r="I38" s="162">
        <v>0.12</v>
      </c>
      <c r="J38" s="161">
        <f>ROUND(((SUM(BF125:BF192))*I38),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712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712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713</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714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715</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716</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717</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200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718</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719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720</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721</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722</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723</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724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725</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726</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727</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728</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729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730</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731</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732</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432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733</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336</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734</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341</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735</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24.15" customHeight="1">
      <c r="A172" s="35"/>
      <c r="B172" s="36"/>
      <c r="C172" s="243" t="s">
        <v>345</v>
      </c>
      <c r="D172" s="243" t="s">
        <v>246</v>
      </c>
      <c r="E172" s="244" t="s">
        <v>532</v>
      </c>
      <c r="F172" s="245" t="s">
        <v>533</v>
      </c>
      <c r="G172" s="246" t="s">
        <v>242</v>
      </c>
      <c r="H172" s="247">
        <v>18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736</v>
      </c>
    </row>
    <row r="173" s="2" customFormat="1">
      <c r="A173" s="35"/>
      <c r="B173" s="36"/>
      <c r="C173" s="37"/>
      <c r="D173" s="238" t="s">
        <v>244</v>
      </c>
      <c r="E173" s="37"/>
      <c r="F173" s="239" t="s">
        <v>533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33" customHeight="1">
      <c r="A174" s="35"/>
      <c r="B174" s="36"/>
      <c r="C174" s="243" t="s">
        <v>445</v>
      </c>
      <c r="D174" s="243" t="s">
        <v>246</v>
      </c>
      <c r="E174" s="244" t="s">
        <v>439</v>
      </c>
      <c r="F174" s="245" t="s">
        <v>440</v>
      </c>
      <c r="G174" s="246" t="s">
        <v>242</v>
      </c>
      <c r="H174" s="247">
        <v>9</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737</v>
      </c>
    </row>
    <row r="175" s="2" customFormat="1">
      <c r="A175" s="35"/>
      <c r="B175" s="36"/>
      <c r="C175" s="37"/>
      <c r="D175" s="238" t="s">
        <v>244</v>
      </c>
      <c r="E175" s="37"/>
      <c r="F175" s="239" t="s">
        <v>440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738</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453</v>
      </c>
      <c r="D178" s="243" t="s">
        <v>246</v>
      </c>
      <c r="E178" s="244" t="s">
        <v>446</v>
      </c>
      <c r="F178" s="245" t="s">
        <v>447</v>
      </c>
      <c r="G178" s="246" t="s">
        <v>242</v>
      </c>
      <c r="H178" s="247">
        <v>10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739</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740</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21.75" customHeight="1">
      <c r="A182" s="35"/>
      <c r="B182" s="36"/>
      <c r="C182" s="224" t="s">
        <v>461</v>
      </c>
      <c r="D182" s="224" t="s">
        <v>239</v>
      </c>
      <c r="E182" s="225" t="s">
        <v>454</v>
      </c>
      <c r="F182" s="226" t="s">
        <v>455</v>
      </c>
      <c r="G182" s="227" t="s">
        <v>242</v>
      </c>
      <c r="H182" s="228">
        <v>1</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741</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SUM(P185:P192)</f>
        <v>0</v>
      </c>
      <c r="Q184" s="218"/>
      <c r="R184" s="219">
        <f>SUM(R185:R192)</f>
        <v>0</v>
      </c>
      <c r="S184" s="218"/>
      <c r="T184" s="220">
        <f>SUM(T185:T192)</f>
        <v>0</v>
      </c>
      <c r="U184" s="12"/>
      <c r="V184" s="12"/>
      <c r="W184" s="12"/>
      <c r="X184" s="12"/>
      <c r="Y184" s="12"/>
      <c r="Z184" s="12"/>
      <c r="AA184" s="12"/>
      <c r="AB184" s="12"/>
      <c r="AC184" s="12"/>
      <c r="AD184" s="12"/>
      <c r="AE184" s="12"/>
      <c r="AR184" s="221" t="s">
        <v>258</v>
      </c>
      <c r="AT184" s="222" t="s">
        <v>72</v>
      </c>
      <c r="AU184" s="222" t="s">
        <v>73</v>
      </c>
      <c r="AY184" s="221" t="s">
        <v>238</v>
      </c>
      <c r="BK184" s="223">
        <f>SUM(BK185:BK192)</f>
        <v>0</v>
      </c>
    </row>
    <row r="185" s="2" customFormat="1" ht="21.75" customHeight="1">
      <c r="A185" s="35"/>
      <c r="B185" s="36"/>
      <c r="C185" s="224" t="s">
        <v>479</v>
      </c>
      <c r="D185" s="224" t="s">
        <v>239</v>
      </c>
      <c r="E185" s="225" t="s">
        <v>485</v>
      </c>
      <c r="F185" s="226" t="s">
        <v>486</v>
      </c>
      <c r="G185" s="227" t="s">
        <v>487</v>
      </c>
      <c r="H185" s="228">
        <v>50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742</v>
      </c>
    </row>
    <row r="186" s="2" customFormat="1">
      <c r="A186" s="35"/>
      <c r="B186" s="36"/>
      <c r="C186" s="37"/>
      <c r="D186" s="238" t="s">
        <v>244</v>
      </c>
      <c r="E186" s="37"/>
      <c r="F186" s="239" t="s">
        <v>486</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490</v>
      </c>
      <c r="F187" s="226" t="s">
        <v>491</v>
      </c>
      <c r="G187" s="227" t="s">
        <v>487</v>
      </c>
      <c r="H187" s="228">
        <v>245</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743</v>
      </c>
    </row>
    <row r="188" s="2" customFormat="1">
      <c r="A188" s="35"/>
      <c r="B188" s="36"/>
      <c r="C188" s="37"/>
      <c r="D188" s="238" t="s">
        <v>244</v>
      </c>
      <c r="E188" s="37"/>
      <c r="F188" s="239" t="s">
        <v>491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641</v>
      </c>
      <c r="D189" s="224" t="s">
        <v>239</v>
      </c>
      <c r="E189" s="225" t="s">
        <v>494</v>
      </c>
      <c r="F189" s="226" t="s">
        <v>495</v>
      </c>
      <c r="G189" s="227" t="s">
        <v>487</v>
      </c>
      <c r="H189" s="228">
        <v>220</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744</v>
      </c>
    </row>
    <row r="190" s="2" customFormat="1">
      <c r="A190" s="35"/>
      <c r="B190" s="36"/>
      <c r="C190" s="37"/>
      <c r="D190" s="238" t="s">
        <v>244</v>
      </c>
      <c r="E190" s="37"/>
      <c r="F190" s="239" t="s">
        <v>495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66.75" customHeight="1">
      <c r="A191" s="35"/>
      <c r="B191" s="36"/>
      <c r="C191" s="224" t="s">
        <v>475</v>
      </c>
      <c r="D191" s="224" t="s">
        <v>239</v>
      </c>
      <c r="E191" s="225" t="s">
        <v>536</v>
      </c>
      <c r="F191" s="226" t="s">
        <v>537</v>
      </c>
      <c r="G191" s="227" t="s">
        <v>242</v>
      </c>
      <c r="H191" s="228">
        <v>2</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745</v>
      </c>
    </row>
    <row r="192" s="2" customFormat="1">
      <c r="A192" s="35"/>
      <c r="B192" s="36"/>
      <c r="C192" s="37"/>
      <c r="D192" s="238" t="s">
        <v>244</v>
      </c>
      <c r="E192" s="37"/>
      <c r="F192" s="239" t="s">
        <v>539</v>
      </c>
      <c r="G192" s="37"/>
      <c r="H192" s="37"/>
      <c r="I192" s="240"/>
      <c r="J192" s="37"/>
      <c r="K192" s="37"/>
      <c r="L192" s="41"/>
      <c r="M192" s="256"/>
      <c r="N192" s="257"/>
      <c r="O192" s="258"/>
      <c r="P192" s="258"/>
      <c r="Q192" s="258"/>
      <c r="R192" s="258"/>
      <c r="S192" s="258"/>
      <c r="T192" s="259"/>
      <c r="U192" s="35"/>
      <c r="V192" s="35"/>
      <c r="W192" s="35"/>
      <c r="X192" s="35"/>
      <c r="Y192" s="35"/>
      <c r="Z192" s="35"/>
      <c r="AA192" s="35"/>
      <c r="AB192" s="35"/>
      <c r="AC192" s="35"/>
      <c r="AD192" s="35"/>
      <c r="AE192" s="35"/>
      <c r="AT192" s="14" t="s">
        <v>244</v>
      </c>
      <c r="AU192" s="14" t="s">
        <v>80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duhmlQ+vYTbc1Nl4MhWCh9IKD0ZnSyZV621A8SPis48Kuj7N8Wh2fVKqKmRc1wMThrSfqI/YXg22Nsh+wdYozw==" hashValue="knxI4Pz1Saq/RsgtXTc5LUZjY+6Q14vk6Bec1KRCvyyHOGsPcR85EkoVr/zWLWaJkJS8lIqvZYPJZQXYx8Iw0g==" algorithmName="SHA-512" password="CC35"/>
  <autoFilter ref="C124:K19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746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ROUND((SUM(BE125:BE184)),  2)</f>
        <v>0</v>
      </c>
      <c r="G37" s="35"/>
      <c r="H37" s="35"/>
      <c r="I37" s="162">
        <v>0.20999999999999999</v>
      </c>
      <c r="J37" s="161">
        <f>ROUND(((SUM(BE125:BE184))*I37),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ROUND((SUM(BF125:BF184)),  2)</f>
        <v>0</v>
      </c>
      <c r="G38" s="35"/>
      <c r="H38" s="35"/>
      <c r="I38" s="162">
        <v>0.12</v>
      </c>
      <c r="J38" s="161">
        <f>ROUND(((SUM(BF125:BF184))*I38),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746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J182</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746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P126+SUM(P127:P182)</f>
        <v>0</v>
      </c>
      <c r="Q125" s="101"/>
      <c r="R125" s="207">
        <f>R126+SUM(R127:R182)</f>
        <v>0</v>
      </c>
      <c r="S125" s="101"/>
      <c r="T125" s="208">
        <f>T126+SUM(T127:T182)</f>
        <v>0</v>
      </c>
      <c r="U125" s="35"/>
      <c r="V125" s="35"/>
      <c r="W125" s="35"/>
      <c r="X125" s="35"/>
      <c r="Y125" s="35"/>
      <c r="Z125" s="35"/>
      <c r="AA125" s="35"/>
      <c r="AB125" s="35"/>
      <c r="AC125" s="35"/>
      <c r="AD125" s="35"/>
      <c r="AE125" s="35"/>
      <c r="AT125" s="14" t="s">
        <v>72</v>
      </c>
      <c r="AU125" s="14" t="s">
        <v>219</v>
      </c>
      <c r="BK125" s="209">
        <f>BK126+SUM(BK127:BK182)</f>
        <v>0</v>
      </c>
    </row>
    <row r="126" s="2" customFormat="1" ht="16.5" customHeight="1">
      <c r="A126" s="35"/>
      <c r="B126" s="36"/>
      <c r="C126" s="224" t="s">
        <v>80</v>
      </c>
      <c r="D126" s="224" t="s">
        <v>239</v>
      </c>
      <c r="E126" s="225" t="s">
        <v>375</v>
      </c>
      <c r="F126" s="226" t="s">
        <v>376</v>
      </c>
      <c r="G126" s="227" t="s">
        <v>242</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747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8</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748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749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750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380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751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752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753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754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755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756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757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758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759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760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8</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761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762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763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7</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764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7</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765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766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767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768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14</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769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7</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770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771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14</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772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28</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773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774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12" customFormat="1" ht="25.92" customHeight="1">
      <c r="A182" s="12"/>
      <c r="B182" s="210"/>
      <c r="C182" s="211"/>
      <c r="D182" s="212" t="s">
        <v>72</v>
      </c>
      <c r="E182" s="213" t="s">
        <v>267</v>
      </c>
      <c r="F182" s="213" t="s">
        <v>268</v>
      </c>
      <c r="G182" s="211"/>
      <c r="H182" s="211"/>
      <c r="I182" s="214"/>
      <c r="J182" s="215">
        <f>BK182</f>
        <v>0</v>
      </c>
      <c r="K182" s="211"/>
      <c r="L182" s="216"/>
      <c r="M182" s="217"/>
      <c r="N182" s="218"/>
      <c r="O182" s="218"/>
      <c r="P182" s="219">
        <f>SUM(P183:P184)</f>
        <v>0</v>
      </c>
      <c r="Q182" s="218"/>
      <c r="R182" s="219">
        <f>SUM(R183:R184)</f>
        <v>0</v>
      </c>
      <c r="S182" s="218"/>
      <c r="T182" s="220">
        <f>SUM(T183:T184)</f>
        <v>0</v>
      </c>
      <c r="U182" s="12"/>
      <c r="V182" s="12"/>
      <c r="W182" s="12"/>
      <c r="X182" s="12"/>
      <c r="Y182" s="12"/>
      <c r="Z182" s="12"/>
      <c r="AA182" s="12"/>
      <c r="AB182" s="12"/>
      <c r="AC182" s="12"/>
      <c r="AD182" s="12"/>
      <c r="AE182" s="12"/>
      <c r="AR182" s="221" t="s">
        <v>258</v>
      </c>
      <c r="AT182" s="222" t="s">
        <v>72</v>
      </c>
      <c r="AU182" s="222" t="s">
        <v>73</v>
      </c>
      <c r="AY182" s="221" t="s">
        <v>238</v>
      </c>
      <c r="BK182" s="223">
        <f>SUM(BK183:BK184)</f>
        <v>0</v>
      </c>
    </row>
    <row r="183" s="2" customFormat="1" ht="66.75" customHeight="1">
      <c r="A183" s="35"/>
      <c r="B183" s="36"/>
      <c r="C183" s="224" t="s">
        <v>475</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775</v>
      </c>
    </row>
    <row r="184" s="2" customFormat="1">
      <c r="A184" s="35"/>
      <c r="B184" s="36"/>
      <c r="C184" s="37"/>
      <c r="D184" s="238" t="s">
        <v>244</v>
      </c>
      <c r="E184" s="37"/>
      <c r="F184" s="239" t="s">
        <v>539</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80</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b39v6kpTJJ8JqttDOFs73EBLON3uQD81BE7IV7/KXSRoHDMMpAP/Gxw2qntZf613JisGOXtxW9+zA3SUwNLLow==" hashValue="Nqdr5rPcE8h0Jp+qcxeL7wlQ98dj4I1eYlmpYAQv9QjF+ZB9hEIqMFSkM4+3qoRx/q1spBny59m1gXxiweZ+pg==" algorithmName="SHA-512" password="CC35"/>
  <autoFilter ref="C124:K184"/>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776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776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776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777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778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779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780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781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260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782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783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784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785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786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787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788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789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790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791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792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793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794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795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796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797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798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18</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799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9</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800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801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10</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802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36</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803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804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66.75" customHeight="1">
      <c r="A182" s="35"/>
      <c r="B182" s="36"/>
      <c r="C182" s="224" t="s">
        <v>475</v>
      </c>
      <c r="D182" s="224" t="s">
        <v>239</v>
      </c>
      <c r="E182" s="225" t="s">
        <v>536</v>
      </c>
      <c r="F182" s="226" t="s">
        <v>537</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805</v>
      </c>
    </row>
    <row r="183" s="2" customFormat="1">
      <c r="A183" s="35"/>
      <c r="B183" s="36"/>
      <c r="C183" s="37"/>
      <c r="D183" s="238" t="s">
        <v>244</v>
      </c>
      <c r="E183" s="37"/>
      <c r="F183" s="239" t="s">
        <v>539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SUM(P185:P188)</f>
        <v>0</v>
      </c>
      <c r="Q184" s="218"/>
      <c r="R184" s="219">
        <f>SUM(R185:R188)</f>
        <v>0</v>
      </c>
      <c r="S184" s="218"/>
      <c r="T184" s="220">
        <f>SUM(T185:T188)</f>
        <v>0</v>
      </c>
      <c r="U184" s="12"/>
      <c r="V184" s="12"/>
      <c r="W184" s="12"/>
      <c r="X184" s="12"/>
      <c r="Y184" s="12"/>
      <c r="Z184" s="12"/>
      <c r="AA184" s="12"/>
      <c r="AB184" s="12"/>
      <c r="AC184" s="12"/>
      <c r="AD184" s="12"/>
      <c r="AE184" s="12"/>
      <c r="AR184" s="221" t="s">
        <v>258</v>
      </c>
      <c r="AT184" s="222" t="s">
        <v>72</v>
      </c>
      <c r="AU184" s="222" t="s">
        <v>73</v>
      </c>
      <c r="AY184" s="221" t="s">
        <v>238</v>
      </c>
      <c r="BK184" s="223">
        <f>SUM(BK185:BK188)</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806</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807</v>
      </c>
    </row>
    <row r="188" s="2" customFormat="1">
      <c r="A188" s="35"/>
      <c r="B188" s="36"/>
      <c r="C188" s="37"/>
      <c r="D188" s="238" t="s">
        <v>244</v>
      </c>
      <c r="E188" s="37"/>
      <c r="F188" s="239" t="s">
        <v>495</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C7uupdiEnUvZbuLL7xUShdOsyS/b+Te5PAlIJzgMnwbnoimBurjIMdWHXnUZ0yr6RhL/lciyP4bGXsN8cdmU1g==" hashValue="kDwzLrOqGczhRrQPw13/6ooswZQ0RagftrFSqtFOb1OGaRSS255cPBif+loTMtn4BmHNe3SRlWrHWxoL9N9oTA=="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ROUND((SUM(BE127:BE188)),  2)</f>
        <v>0</v>
      </c>
      <c r="G37" s="35"/>
      <c r="H37" s="35"/>
      <c r="I37" s="162">
        <v>0.20999999999999999</v>
      </c>
      <c r="J37" s="161">
        <f>ROUND(((SUM(BE127:BE188))*I37),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ROUND((SUM(BF127:BF188)),  2)</f>
        <v>0</v>
      </c>
      <c r="G38" s="35"/>
      <c r="H38" s="35"/>
      <c r="I38" s="162">
        <v>0.12</v>
      </c>
      <c r="J38" s="161">
        <f>ROUND(((SUM(BF127:BF188))*I38),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J147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J152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23.25" customHeight="1">
      <c r="B115" s="18"/>
      <c r="C115" s="19"/>
      <c r="D115" s="19"/>
      <c r="E115" s="181" t="s">
        <v>808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809</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P128+P152</f>
        <v>0</v>
      </c>
      <c r="Q127" s="101"/>
      <c r="R127" s="207">
        <f>R128+R152</f>
        <v>0</v>
      </c>
      <c r="S127" s="101"/>
      <c r="T127" s="208">
        <f>T128+T152</f>
        <v>0</v>
      </c>
      <c r="U127" s="35"/>
      <c r="V127" s="35"/>
      <c r="W127" s="35"/>
      <c r="X127" s="35"/>
      <c r="Y127" s="35"/>
      <c r="Z127" s="35"/>
      <c r="AA127" s="35"/>
      <c r="AB127" s="35"/>
      <c r="AC127" s="35"/>
      <c r="AD127" s="35"/>
      <c r="AE127" s="35"/>
      <c r="AT127" s="14" t="s">
        <v>72</v>
      </c>
      <c r="AU127" s="14" t="s">
        <v>219</v>
      </c>
      <c r="BK127" s="209">
        <f>BK128+BK152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P129+SUM(P130:P147)</f>
        <v>0</v>
      </c>
      <c r="Q128" s="218"/>
      <c r="R128" s="219">
        <f>R129+SUM(R130:R147)</f>
        <v>0</v>
      </c>
      <c r="S128" s="218"/>
      <c r="T128" s="220">
        <f>T129+SUM(T130:T147)</f>
        <v>0</v>
      </c>
      <c r="U128" s="12"/>
      <c r="V128" s="12"/>
      <c r="W128" s="12"/>
      <c r="X128" s="12"/>
      <c r="Y128" s="12"/>
      <c r="Z128" s="12"/>
      <c r="AA128" s="12"/>
      <c r="AB128" s="12"/>
      <c r="AC128" s="12"/>
      <c r="AD128" s="12"/>
      <c r="AE128" s="12"/>
      <c r="AR128" s="221" t="s">
        <v>80</v>
      </c>
      <c r="AT128" s="222" t="s">
        <v>72</v>
      </c>
      <c r="AU128" s="222" t="s">
        <v>73</v>
      </c>
      <c r="AY128" s="221" t="s">
        <v>238</v>
      </c>
      <c r="BK128" s="223">
        <f>BK129+SUM(BK130:BK147)</f>
        <v>0</v>
      </c>
    </row>
    <row r="129" s="2" customFormat="1" ht="76.35" customHeight="1">
      <c r="A129" s="35"/>
      <c r="B129" s="36"/>
      <c r="C129" s="224" t="s">
        <v>80</v>
      </c>
      <c r="D129" s="224" t="s">
        <v>239</v>
      </c>
      <c r="E129" s="225" t="s">
        <v>251</v>
      </c>
      <c r="F129" s="226" t="s">
        <v>252</v>
      </c>
      <c r="G129" s="227" t="s">
        <v>249</v>
      </c>
      <c r="H129" s="228">
        <v>80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810</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48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811</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89</v>
      </c>
      <c r="D133" s="243" t="s">
        <v>246</v>
      </c>
      <c r="E133" s="244" t="s">
        <v>247</v>
      </c>
      <c r="F133" s="245" t="s">
        <v>248</v>
      </c>
      <c r="G133" s="246" t="s">
        <v>249</v>
      </c>
      <c r="H133" s="247">
        <v>80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812</v>
      </c>
    </row>
    <row r="134" s="2" customFormat="1">
      <c r="A134" s="35"/>
      <c r="B134" s="36"/>
      <c r="C134" s="37"/>
      <c r="D134" s="238" t="s">
        <v>244</v>
      </c>
      <c r="E134" s="37"/>
      <c r="F134" s="239" t="s">
        <v>248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33" customHeight="1">
      <c r="A135" s="35"/>
      <c r="B135" s="36"/>
      <c r="C135" s="243" t="s">
        <v>258</v>
      </c>
      <c r="D135" s="243" t="s">
        <v>246</v>
      </c>
      <c r="E135" s="244" t="s">
        <v>813</v>
      </c>
      <c r="F135" s="245" t="s">
        <v>814</v>
      </c>
      <c r="G135" s="246" t="s">
        <v>249</v>
      </c>
      <c r="H135" s="247">
        <v>45</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85</v>
      </c>
      <c r="AT135" s="236" t="s">
        <v>246</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815</v>
      </c>
    </row>
    <row r="136" s="2" customFormat="1">
      <c r="A136" s="35"/>
      <c r="B136" s="36"/>
      <c r="C136" s="37"/>
      <c r="D136" s="238" t="s">
        <v>244</v>
      </c>
      <c r="E136" s="37"/>
      <c r="F136" s="239" t="s">
        <v>814</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76.35" customHeight="1">
      <c r="A137" s="35"/>
      <c r="B137" s="36"/>
      <c r="C137" s="224" t="s">
        <v>263</v>
      </c>
      <c r="D137" s="224" t="s">
        <v>239</v>
      </c>
      <c r="E137" s="225" t="s">
        <v>816</v>
      </c>
      <c r="F137" s="226" t="s">
        <v>817</v>
      </c>
      <c r="G137" s="227" t="s">
        <v>249</v>
      </c>
      <c r="H137" s="228">
        <v>45</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818</v>
      </c>
    </row>
    <row r="138" s="2" customFormat="1">
      <c r="A138" s="35"/>
      <c r="B138" s="36"/>
      <c r="C138" s="37"/>
      <c r="D138" s="238" t="s">
        <v>244</v>
      </c>
      <c r="E138" s="37"/>
      <c r="F138" s="239" t="s">
        <v>819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66.75" customHeight="1">
      <c r="A139" s="35"/>
      <c r="B139" s="36"/>
      <c r="C139" s="224" t="s">
        <v>269</v>
      </c>
      <c r="D139" s="224" t="s">
        <v>239</v>
      </c>
      <c r="E139" s="225" t="s">
        <v>579</v>
      </c>
      <c r="F139" s="226" t="s">
        <v>580</v>
      </c>
      <c r="G139" s="227" t="s">
        <v>242</v>
      </c>
      <c r="H139" s="228">
        <v>1</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820</v>
      </c>
    </row>
    <row r="140" s="2" customFormat="1">
      <c r="A140" s="35"/>
      <c r="B140" s="36"/>
      <c r="C140" s="37"/>
      <c r="D140" s="238" t="s">
        <v>244</v>
      </c>
      <c r="E140" s="37"/>
      <c r="F140" s="239" t="s">
        <v>582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49.05" customHeight="1">
      <c r="A141" s="35"/>
      <c r="B141" s="36"/>
      <c r="C141" s="243" t="s">
        <v>273</v>
      </c>
      <c r="D141" s="243" t="s">
        <v>246</v>
      </c>
      <c r="E141" s="244" t="s">
        <v>821</v>
      </c>
      <c r="F141" s="245" t="s">
        <v>822</v>
      </c>
      <c r="G141" s="246" t="s">
        <v>242</v>
      </c>
      <c r="H141" s="247">
        <v>1</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823</v>
      </c>
    </row>
    <row r="142" s="2" customFormat="1">
      <c r="A142" s="35"/>
      <c r="B142" s="36"/>
      <c r="C142" s="37"/>
      <c r="D142" s="238" t="s">
        <v>244</v>
      </c>
      <c r="E142" s="37"/>
      <c r="F142" s="239" t="s">
        <v>822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62.7" customHeight="1">
      <c r="A143" s="35"/>
      <c r="B143" s="36"/>
      <c r="C143" s="224" t="s">
        <v>277</v>
      </c>
      <c r="D143" s="224" t="s">
        <v>239</v>
      </c>
      <c r="E143" s="225" t="s">
        <v>824</v>
      </c>
      <c r="F143" s="226" t="s">
        <v>825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826</v>
      </c>
    </row>
    <row r="144" s="2" customFormat="1">
      <c r="A144" s="35"/>
      <c r="B144" s="36"/>
      <c r="C144" s="37"/>
      <c r="D144" s="238" t="s">
        <v>244</v>
      </c>
      <c r="E144" s="37"/>
      <c r="F144" s="239" t="s">
        <v>825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49.05" customHeight="1">
      <c r="A145" s="35"/>
      <c r="B145" s="36"/>
      <c r="C145" s="224" t="s">
        <v>281</v>
      </c>
      <c r="D145" s="224" t="s">
        <v>239</v>
      </c>
      <c r="E145" s="225" t="s">
        <v>827</v>
      </c>
      <c r="F145" s="226" t="s">
        <v>828</v>
      </c>
      <c r="G145" s="227" t="s">
        <v>242</v>
      </c>
      <c r="H145" s="228">
        <v>1</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829</v>
      </c>
    </row>
    <row r="146" s="2" customFormat="1">
      <c r="A146" s="35"/>
      <c r="B146" s="36"/>
      <c r="C146" s="37"/>
      <c r="D146" s="238" t="s">
        <v>244</v>
      </c>
      <c r="E146" s="37"/>
      <c r="F146" s="239" t="s">
        <v>828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12" customFormat="1" ht="22.8" customHeight="1">
      <c r="A147" s="12"/>
      <c r="B147" s="210"/>
      <c r="C147" s="211"/>
      <c r="D147" s="212" t="s">
        <v>72</v>
      </c>
      <c r="E147" s="254" t="s">
        <v>256</v>
      </c>
      <c r="F147" s="254" t="s">
        <v>257</v>
      </c>
      <c r="G147" s="211"/>
      <c r="H147" s="211"/>
      <c r="I147" s="214"/>
      <c r="J147" s="255">
        <f>BK147</f>
        <v>0</v>
      </c>
      <c r="K147" s="211"/>
      <c r="L147" s="216"/>
      <c r="M147" s="217"/>
      <c r="N147" s="218"/>
      <c r="O147" s="218"/>
      <c r="P147" s="219">
        <f>SUM(P148:P151)</f>
        <v>0</v>
      </c>
      <c r="Q147" s="218"/>
      <c r="R147" s="219">
        <f>SUM(R148:R151)</f>
        <v>0</v>
      </c>
      <c r="S147" s="218"/>
      <c r="T147" s="220">
        <f>SUM(T148:T151)</f>
        <v>0</v>
      </c>
      <c r="U147" s="12"/>
      <c r="V147" s="12"/>
      <c r="W147" s="12"/>
      <c r="X147" s="12"/>
      <c r="Y147" s="12"/>
      <c r="Z147" s="12"/>
      <c r="AA147" s="12"/>
      <c r="AB147" s="12"/>
      <c r="AC147" s="12"/>
      <c r="AD147" s="12"/>
      <c r="AE147" s="12"/>
      <c r="AR147" s="221" t="s">
        <v>80</v>
      </c>
      <c r="AT147" s="222" t="s">
        <v>72</v>
      </c>
      <c r="AU147" s="222" t="s">
        <v>80</v>
      </c>
      <c r="AY147" s="221" t="s">
        <v>238</v>
      </c>
      <c r="BK147" s="223">
        <f>SUM(BK148:BK151)</f>
        <v>0</v>
      </c>
    </row>
    <row r="148" s="2" customFormat="1" ht="33" customHeight="1">
      <c r="A148" s="35"/>
      <c r="B148" s="36"/>
      <c r="C148" s="243" t="s">
        <v>285</v>
      </c>
      <c r="D148" s="243" t="s">
        <v>246</v>
      </c>
      <c r="E148" s="244" t="s">
        <v>259</v>
      </c>
      <c r="F148" s="245" t="s">
        <v>260</v>
      </c>
      <c r="G148" s="246" t="s">
        <v>249</v>
      </c>
      <c r="H148" s="247">
        <v>105</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261</v>
      </c>
      <c r="AT148" s="236" t="s">
        <v>246</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261</v>
      </c>
      <c r="BM148" s="236" t="s">
        <v>830</v>
      </c>
    </row>
    <row r="149" s="2" customFormat="1">
      <c r="A149" s="35"/>
      <c r="B149" s="36"/>
      <c r="C149" s="37"/>
      <c r="D149" s="238" t="s">
        <v>244</v>
      </c>
      <c r="E149" s="37"/>
      <c r="F149" s="239" t="s">
        <v>260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33" customHeight="1">
      <c r="A150" s="35"/>
      <c r="B150" s="36"/>
      <c r="C150" s="243" t="s">
        <v>289</v>
      </c>
      <c r="D150" s="243" t="s">
        <v>246</v>
      </c>
      <c r="E150" s="244" t="s">
        <v>264</v>
      </c>
      <c r="F150" s="245" t="s">
        <v>265</v>
      </c>
      <c r="G150" s="246" t="s">
        <v>249</v>
      </c>
      <c r="H150" s="247">
        <v>20</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831</v>
      </c>
    </row>
    <row r="151" s="2" customFormat="1">
      <c r="A151" s="35"/>
      <c r="B151" s="36"/>
      <c r="C151" s="37"/>
      <c r="D151" s="238" t="s">
        <v>244</v>
      </c>
      <c r="E151" s="37"/>
      <c r="F151" s="239" t="s">
        <v>265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12" customFormat="1" ht="25.92" customHeight="1">
      <c r="A152" s="12"/>
      <c r="B152" s="210"/>
      <c r="C152" s="211"/>
      <c r="D152" s="212" t="s">
        <v>72</v>
      </c>
      <c r="E152" s="213" t="s">
        <v>267</v>
      </c>
      <c r="F152" s="213" t="s">
        <v>268</v>
      </c>
      <c r="G152" s="211"/>
      <c r="H152" s="211"/>
      <c r="I152" s="214"/>
      <c r="J152" s="215">
        <f>BK152</f>
        <v>0</v>
      </c>
      <c r="K152" s="211"/>
      <c r="L152" s="216"/>
      <c r="M152" s="217"/>
      <c r="N152" s="218"/>
      <c r="O152" s="218"/>
      <c r="P152" s="219">
        <f>SUM(P153:P188)</f>
        <v>0</v>
      </c>
      <c r="Q152" s="218"/>
      <c r="R152" s="219">
        <f>SUM(R153:R188)</f>
        <v>0</v>
      </c>
      <c r="S152" s="218"/>
      <c r="T152" s="220">
        <f>SUM(T153:T188)</f>
        <v>0</v>
      </c>
      <c r="U152" s="12"/>
      <c r="V152" s="12"/>
      <c r="W152" s="12"/>
      <c r="X152" s="12"/>
      <c r="Y152" s="12"/>
      <c r="Z152" s="12"/>
      <c r="AA152" s="12"/>
      <c r="AB152" s="12"/>
      <c r="AC152" s="12"/>
      <c r="AD152" s="12"/>
      <c r="AE152" s="12"/>
      <c r="AR152" s="221" t="s">
        <v>258</v>
      </c>
      <c r="AT152" s="222" t="s">
        <v>72</v>
      </c>
      <c r="AU152" s="222" t="s">
        <v>73</v>
      </c>
      <c r="AY152" s="221" t="s">
        <v>238</v>
      </c>
      <c r="BK152" s="223">
        <f>SUM(BK153:BK188)</f>
        <v>0</v>
      </c>
    </row>
    <row r="153" s="2" customFormat="1" ht="16.5" customHeight="1">
      <c r="A153" s="35"/>
      <c r="B153" s="36"/>
      <c r="C153" s="224" t="s">
        <v>8</v>
      </c>
      <c r="D153" s="224" t="s">
        <v>239</v>
      </c>
      <c r="E153" s="225" t="s">
        <v>270</v>
      </c>
      <c r="F153" s="226" t="s">
        <v>271</v>
      </c>
      <c r="G153" s="227" t="s">
        <v>242</v>
      </c>
      <c r="H153" s="228">
        <v>48</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832</v>
      </c>
    </row>
    <row r="154" s="2" customFormat="1">
      <c r="A154" s="35"/>
      <c r="B154" s="36"/>
      <c r="C154" s="37"/>
      <c r="D154" s="238" t="s">
        <v>244</v>
      </c>
      <c r="E154" s="37"/>
      <c r="F154" s="239" t="s">
        <v>271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24" t="s">
        <v>296</v>
      </c>
      <c r="D155" s="224" t="s">
        <v>239</v>
      </c>
      <c r="E155" s="225" t="s">
        <v>278</v>
      </c>
      <c r="F155" s="226" t="s">
        <v>279</v>
      </c>
      <c r="G155" s="227" t="s">
        <v>242</v>
      </c>
      <c r="H155" s="228">
        <v>48</v>
      </c>
      <c r="I155" s="229"/>
      <c r="J155" s="230">
        <f>ROUND(I155*H155,2)</f>
        <v>0</v>
      </c>
      <c r="K155" s="231"/>
      <c r="L155" s="41"/>
      <c r="M155" s="232" t="s">
        <v>1</v>
      </c>
      <c r="N155" s="23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80</v>
      </c>
      <c r="AT155" s="236" t="s">
        <v>239</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833</v>
      </c>
    </row>
    <row r="156" s="2" customFormat="1">
      <c r="A156" s="35"/>
      <c r="B156" s="36"/>
      <c r="C156" s="37"/>
      <c r="D156" s="238" t="s">
        <v>244</v>
      </c>
      <c r="E156" s="37"/>
      <c r="F156" s="239" t="s">
        <v>279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24" t="s">
        <v>300</v>
      </c>
      <c r="D157" s="224" t="s">
        <v>239</v>
      </c>
      <c r="E157" s="225" t="s">
        <v>282</v>
      </c>
      <c r="F157" s="226" t="s">
        <v>283</v>
      </c>
      <c r="G157" s="227" t="s">
        <v>242</v>
      </c>
      <c r="H157" s="228">
        <v>48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834</v>
      </c>
    </row>
    <row r="158" s="2" customFormat="1">
      <c r="A158" s="35"/>
      <c r="B158" s="36"/>
      <c r="C158" s="37"/>
      <c r="D158" s="238" t="s">
        <v>244</v>
      </c>
      <c r="E158" s="37"/>
      <c r="F158" s="239" t="s">
        <v>283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16.5" customHeight="1">
      <c r="A159" s="35"/>
      <c r="B159" s="36"/>
      <c r="C159" s="224" t="s">
        <v>304</v>
      </c>
      <c r="D159" s="224" t="s">
        <v>239</v>
      </c>
      <c r="E159" s="225" t="s">
        <v>286</v>
      </c>
      <c r="F159" s="226" t="s">
        <v>287</v>
      </c>
      <c r="G159" s="227" t="s">
        <v>242</v>
      </c>
      <c r="H159" s="228">
        <v>48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835</v>
      </c>
    </row>
    <row r="160" s="2" customFormat="1">
      <c r="A160" s="35"/>
      <c r="B160" s="36"/>
      <c r="C160" s="37"/>
      <c r="D160" s="238" t="s">
        <v>244</v>
      </c>
      <c r="E160" s="37"/>
      <c r="F160" s="239" t="s">
        <v>287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43" t="s">
        <v>308</v>
      </c>
      <c r="D161" s="243" t="s">
        <v>246</v>
      </c>
      <c r="E161" s="244" t="s">
        <v>297</v>
      </c>
      <c r="F161" s="245" t="s">
        <v>298</v>
      </c>
      <c r="G161" s="246" t="s">
        <v>242</v>
      </c>
      <c r="H161" s="247">
        <v>21</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836</v>
      </c>
    </row>
    <row r="162" s="2" customFormat="1">
      <c r="A162" s="35"/>
      <c r="B162" s="36"/>
      <c r="C162" s="37"/>
      <c r="D162" s="238" t="s">
        <v>244</v>
      </c>
      <c r="E162" s="37"/>
      <c r="F162" s="239" t="s">
        <v>298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62.7" customHeight="1">
      <c r="A163" s="35"/>
      <c r="B163" s="36"/>
      <c r="C163" s="224" t="s">
        <v>312</v>
      </c>
      <c r="D163" s="224" t="s">
        <v>239</v>
      </c>
      <c r="E163" s="225" t="s">
        <v>301</v>
      </c>
      <c r="F163" s="226" t="s">
        <v>302</v>
      </c>
      <c r="G163" s="227" t="s">
        <v>242</v>
      </c>
      <c r="H163" s="228">
        <v>21</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837</v>
      </c>
    </row>
    <row r="164" s="2" customFormat="1">
      <c r="A164" s="35"/>
      <c r="B164" s="36"/>
      <c r="C164" s="37"/>
      <c r="D164" s="238" t="s">
        <v>244</v>
      </c>
      <c r="E164" s="37"/>
      <c r="F164" s="239" t="s">
        <v>302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290</v>
      </c>
      <c r="F165" s="245" t="s">
        <v>291</v>
      </c>
      <c r="G165" s="246" t="s">
        <v>242</v>
      </c>
      <c r="H165" s="247">
        <v>25</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838</v>
      </c>
    </row>
    <row r="166" s="2" customFormat="1">
      <c r="A166" s="35"/>
      <c r="B166" s="36"/>
      <c r="C166" s="37"/>
      <c r="D166" s="238" t="s">
        <v>244</v>
      </c>
      <c r="E166" s="37"/>
      <c r="F166" s="239" t="s">
        <v>291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37.8" customHeight="1">
      <c r="A167" s="35"/>
      <c r="B167" s="36"/>
      <c r="C167" s="224" t="s">
        <v>320</v>
      </c>
      <c r="D167" s="224" t="s">
        <v>239</v>
      </c>
      <c r="E167" s="225" t="s">
        <v>293</v>
      </c>
      <c r="F167" s="226" t="s">
        <v>294</v>
      </c>
      <c r="G167" s="227" t="s">
        <v>242</v>
      </c>
      <c r="H167" s="228">
        <v>25</v>
      </c>
      <c r="I167" s="229"/>
      <c r="J167" s="230">
        <f>ROUND(I167*H167,2)</f>
        <v>0</v>
      </c>
      <c r="K167" s="231"/>
      <c r="L167" s="41"/>
      <c r="M167" s="232" t="s">
        <v>1</v>
      </c>
      <c r="N167" s="23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80</v>
      </c>
      <c r="AT167" s="236" t="s">
        <v>239</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839</v>
      </c>
    </row>
    <row r="168" s="2" customFormat="1">
      <c r="A168" s="35"/>
      <c r="B168" s="36"/>
      <c r="C168" s="37"/>
      <c r="D168" s="238" t="s">
        <v>244</v>
      </c>
      <c r="E168" s="37"/>
      <c r="F168" s="239" t="s">
        <v>294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324</v>
      </c>
      <c r="D169" s="243" t="s">
        <v>246</v>
      </c>
      <c r="E169" s="244" t="s">
        <v>305</v>
      </c>
      <c r="F169" s="245" t="s">
        <v>306</v>
      </c>
      <c r="G169" s="246" t="s">
        <v>242</v>
      </c>
      <c r="H169" s="247">
        <v>25</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840</v>
      </c>
    </row>
    <row r="170" s="2" customFormat="1">
      <c r="A170" s="35"/>
      <c r="B170" s="36"/>
      <c r="C170" s="37"/>
      <c r="D170" s="238" t="s">
        <v>244</v>
      </c>
      <c r="E170" s="37"/>
      <c r="F170" s="239" t="s">
        <v>306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33" customHeight="1">
      <c r="A171" s="35"/>
      <c r="B171" s="36"/>
      <c r="C171" s="224" t="s">
        <v>7</v>
      </c>
      <c r="D171" s="224" t="s">
        <v>239</v>
      </c>
      <c r="E171" s="225" t="s">
        <v>309</v>
      </c>
      <c r="F171" s="226" t="s">
        <v>310</v>
      </c>
      <c r="G171" s="227" t="s">
        <v>242</v>
      </c>
      <c r="H171" s="228">
        <v>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841</v>
      </c>
    </row>
    <row r="172" s="2" customFormat="1">
      <c r="A172" s="35"/>
      <c r="B172" s="36"/>
      <c r="C172" s="37"/>
      <c r="D172" s="238" t="s">
        <v>244</v>
      </c>
      <c r="E172" s="37"/>
      <c r="F172" s="239" t="s">
        <v>310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313</v>
      </c>
      <c r="F173" s="245" t="s">
        <v>314</v>
      </c>
      <c r="G173" s="246" t="s">
        <v>242</v>
      </c>
      <c r="H173" s="247">
        <v>25</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842</v>
      </c>
    </row>
    <row r="174" s="2" customFormat="1">
      <c r="A174" s="35"/>
      <c r="B174" s="36"/>
      <c r="C174" s="37"/>
      <c r="D174" s="238" t="s">
        <v>244</v>
      </c>
      <c r="E174" s="37"/>
      <c r="F174" s="239" t="s">
        <v>314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432</v>
      </c>
      <c r="D175" s="243" t="s">
        <v>246</v>
      </c>
      <c r="E175" s="244" t="s">
        <v>317</v>
      </c>
      <c r="F175" s="245" t="s">
        <v>318</v>
      </c>
      <c r="G175" s="246" t="s">
        <v>242</v>
      </c>
      <c r="H175" s="247">
        <v>25</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843</v>
      </c>
    </row>
    <row r="176" s="2" customFormat="1">
      <c r="A176" s="35"/>
      <c r="B176" s="36"/>
      <c r="C176" s="37"/>
      <c r="D176" s="238" t="s">
        <v>244</v>
      </c>
      <c r="E176" s="37"/>
      <c r="F176" s="239" t="s">
        <v>318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336</v>
      </c>
      <c r="D177" s="243" t="s">
        <v>246</v>
      </c>
      <c r="E177" s="244" t="s">
        <v>321</v>
      </c>
      <c r="F177" s="245" t="s">
        <v>322</v>
      </c>
      <c r="G177" s="246" t="s">
        <v>242</v>
      </c>
      <c r="H177" s="247">
        <v>25</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844</v>
      </c>
    </row>
    <row r="178" s="2" customFormat="1">
      <c r="A178" s="35"/>
      <c r="B178" s="36"/>
      <c r="C178" s="37"/>
      <c r="D178" s="238" t="s">
        <v>244</v>
      </c>
      <c r="E178" s="37"/>
      <c r="F178" s="239" t="s">
        <v>322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3" customHeight="1">
      <c r="A179" s="35"/>
      <c r="B179" s="36"/>
      <c r="C179" s="243" t="s">
        <v>341</v>
      </c>
      <c r="D179" s="243" t="s">
        <v>246</v>
      </c>
      <c r="E179" s="244" t="s">
        <v>325</v>
      </c>
      <c r="F179" s="245" t="s">
        <v>326</v>
      </c>
      <c r="G179" s="246" t="s">
        <v>327</v>
      </c>
      <c r="H179" s="247">
        <v>25</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845</v>
      </c>
    </row>
    <row r="180" s="2" customFormat="1">
      <c r="A180" s="35"/>
      <c r="B180" s="36"/>
      <c r="C180" s="37"/>
      <c r="D180" s="238" t="s">
        <v>244</v>
      </c>
      <c r="E180" s="37"/>
      <c r="F180" s="239" t="s">
        <v>326</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345</v>
      </c>
      <c r="D181" s="243" t="s">
        <v>246</v>
      </c>
      <c r="E181" s="244" t="s">
        <v>329</v>
      </c>
      <c r="F181" s="245" t="s">
        <v>330</v>
      </c>
      <c r="G181" s="246" t="s">
        <v>242</v>
      </c>
      <c r="H181" s="247">
        <v>21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85</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846</v>
      </c>
    </row>
    <row r="182" s="2" customFormat="1">
      <c r="A182" s="35"/>
      <c r="B182" s="36"/>
      <c r="C182" s="37"/>
      <c r="D182" s="238" t="s">
        <v>244</v>
      </c>
      <c r="E182" s="37"/>
      <c r="F182" s="239" t="s">
        <v>330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445</v>
      </c>
      <c r="D183" s="243" t="s">
        <v>246</v>
      </c>
      <c r="E183" s="244" t="s">
        <v>333</v>
      </c>
      <c r="F183" s="245" t="s">
        <v>334</v>
      </c>
      <c r="G183" s="246" t="s">
        <v>242</v>
      </c>
      <c r="H183" s="247">
        <v>25</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847</v>
      </c>
    </row>
    <row r="184" s="2" customFormat="1">
      <c r="A184" s="35"/>
      <c r="B184" s="36"/>
      <c r="C184" s="37"/>
      <c r="D184" s="238" t="s">
        <v>244</v>
      </c>
      <c r="E184" s="37"/>
      <c r="F184" s="239" t="s">
        <v>334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66.75" customHeight="1">
      <c r="A185" s="35"/>
      <c r="B185" s="36"/>
      <c r="C185" s="224" t="s">
        <v>453</v>
      </c>
      <c r="D185" s="224" t="s">
        <v>239</v>
      </c>
      <c r="E185" s="225" t="s">
        <v>337</v>
      </c>
      <c r="F185" s="226" t="s">
        <v>338</v>
      </c>
      <c r="G185" s="227" t="s">
        <v>242</v>
      </c>
      <c r="H185" s="228">
        <v>8</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848</v>
      </c>
    </row>
    <row r="186" s="2" customFormat="1">
      <c r="A186" s="35"/>
      <c r="B186" s="36"/>
      <c r="C186" s="37"/>
      <c r="D186" s="238" t="s">
        <v>244</v>
      </c>
      <c r="E186" s="37"/>
      <c r="F186" s="239" t="s">
        <v>340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33" customHeight="1">
      <c r="A187" s="35"/>
      <c r="B187" s="36"/>
      <c r="C187" s="224" t="s">
        <v>457</v>
      </c>
      <c r="D187" s="224" t="s">
        <v>239</v>
      </c>
      <c r="E187" s="225" t="s">
        <v>342</v>
      </c>
      <c r="F187" s="226" t="s">
        <v>343</v>
      </c>
      <c r="G187" s="227" t="s">
        <v>242</v>
      </c>
      <c r="H187" s="228">
        <v>80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849</v>
      </c>
    </row>
    <row r="188" s="2" customFormat="1">
      <c r="A188" s="35"/>
      <c r="B188" s="36"/>
      <c r="C188" s="37"/>
      <c r="D188" s="238" t="s">
        <v>244</v>
      </c>
      <c r="E188" s="37"/>
      <c r="F188" s="239" t="s">
        <v>343</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xAsUPWNzNexfzr4Hx/ayI3sc1SWqy4j/aLJFTI1jAwQ71rfpgo4hKfqJNTSBHDgyCbla1DbrKd9HMU47Nu8uoA==" hashValue="prgWF5lev/uFmBtVoZotjt09whaYfM2K+skDfmV/gs09hOuXf06KICKutx293C+aZMJqOZpOB1GZ6myllrY7dQ==" algorithmName="SHA-512" password="CC35"/>
  <autoFilter ref="C126:K18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809</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850</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851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852</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853</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854</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D5ztjc8es6q+XZwnv2yPstk8GBl8FhkXGiPvnAGJvsCjNsSXyWAbVe9qy4NJEcwQIIqQeFRGT0d3TVEt2OZqWQ==" hashValue="KbuFJ1ZOoiqOePkxSt3XSYwTfq19CiGvKpR3vLqAzOiCSSZxA1C0PbpAydw0nJao2Ugc3rzDnUj8BxwZjPnHWA=="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855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2QWKySMzcUfs/ydqxhgfkUgIzy1yoR15ziqIpfXsrrOlK3xMcIB1pSc0jIZzkORB27I+jxwKmO2nYbh1XQqAVA==" hashValue="w2W3BID4sgK3gw3Y2ALqDOsLnD9TSydtMc61hrgZSsz/U4NsWuhNQEciGTI8UWwoL195Vo9rSwEian1is83d7g=="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858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J192</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858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P127+P192</f>
        <v>0</v>
      </c>
      <c r="Q126" s="101"/>
      <c r="R126" s="207">
        <f>R127+R192</f>
        <v>0</v>
      </c>
      <c r="S126" s="101"/>
      <c r="T126" s="208">
        <f>T127+T192</f>
        <v>0</v>
      </c>
      <c r="U126" s="35"/>
      <c r="V126" s="35"/>
      <c r="W126" s="35"/>
      <c r="X126" s="35"/>
      <c r="Y126" s="35"/>
      <c r="Z126" s="35"/>
      <c r="AA126" s="35"/>
      <c r="AB126" s="35"/>
      <c r="AC126" s="35"/>
      <c r="AD126" s="35"/>
      <c r="AE126" s="35"/>
      <c r="AT126" s="14" t="s">
        <v>72</v>
      </c>
      <c r="AU126" s="14" t="s">
        <v>219</v>
      </c>
      <c r="BK126" s="209">
        <f>BK127+BK192</f>
        <v>0</v>
      </c>
    </row>
    <row r="127" s="12" customFormat="1" ht="25.92" customHeight="1">
      <c r="A127" s="12"/>
      <c r="B127" s="210"/>
      <c r="C127" s="211"/>
      <c r="D127" s="212" t="s">
        <v>72</v>
      </c>
      <c r="E127" s="213" t="s">
        <v>97</v>
      </c>
      <c r="F127" s="213" t="s">
        <v>143</v>
      </c>
      <c r="G127" s="211"/>
      <c r="H127" s="211"/>
      <c r="I127" s="214"/>
      <c r="J127" s="215">
        <f>BK127</f>
        <v>0</v>
      </c>
      <c r="K127" s="211"/>
      <c r="L127" s="216"/>
      <c r="M127" s="217"/>
      <c r="N127" s="218"/>
      <c r="O127" s="218"/>
      <c r="P127" s="219">
        <f>SUM(P128:P191)</f>
        <v>0</v>
      </c>
      <c r="Q127" s="218"/>
      <c r="R127" s="219">
        <f>SUM(R128:R191)</f>
        <v>0</v>
      </c>
      <c r="S127" s="218"/>
      <c r="T127" s="220">
        <f>SUM(T128:T191)</f>
        <v>0</v>
      </c>
      <c r="U127" s="12"/>
      <c r="V127" s="12"/>
      <c r="W127" s="12"/>
      <c r="X127" s="12"/>
      <c r="Y127" s="12"/>
      <c r="Z127" s="12"/>
      <c r="AA127" s="12"/>
      <c r="AB127" s="12"/>
      <c r="AC127" s="12"/>
      <c r="AD127" s="12"/>
      <c r="AE127" s="12"/>
      <c r="AR127" s="221" t="s">
        <v>80</v>
      </c>
      <c r="AT127" s="222" t="s">
        <v>72</v>
      </c>
      <c r="AU127" s="222" t="s">
        <v>73</v>
      </c>
      <c r="AY127" s="221" t="s">
        <v>238</v>
      </c>
      <c r="BK127" s="223">
        <f>SUM(BK128:BK191)</f>
        <v>0</v>
      </c>
    </row>
    <row r="128" s="2" customFormat="1" ht="16.5" customHeight="1">
      <c r="A128" s="35"/>
      <c r="B128" s="36"/>
      <c r="C128" s="224" t="s">
        <v>80</v>
      </c>
      <c r="D128" s="224" t="s">
        <v>239</v>
      </c>
      <c r="E128" s="225" t="s">
        <v>375</v>
      </c>
      <c r="F128" s="226" t="s">
        <v>376</v>
      </c>
      <c r="G128" s="227" t="s">
        <v>242</v>
      </c>
      <c r="H128" s="228">
        <v>9</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859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9</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860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24" t="s">
        <v>258</v>
      </c>
      <c r="D132" s="224" t="s">
        <v>239</v>
      </c>
      <c r="E132" s="225" t="s">
        <v>498</v>
      </c>
      <c r="F132" s="226" t="s">
        <v>499</v>
      </c>
      <c r="G132" s="227" t="s">
        <v>242</v>
      </c>
      <c r="H132" s="228">
        <v>18</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861</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269</v>
      </c>
      <c r="D134" s="224" t="s">
        <v>239</v>
      </c>
      <c r="E134" s="225" t="s">
        <v>378</v>
      </c>
      <c r="F134" s="226" t="s">
        <v>379</v>
      </c>
      <c r="G134" s="227" t="s">
        <v>242</v>
      </c>
      <c r="H134" s="228">
        <v>9</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862</v>
      </c>
    </row>
    <row r="135" s="2" customFormat="1">
      <c r="A135" s="35"/>
      <c r="B135" s="36"/>
      <c r="C135" s="37"/>
      <c r="D135" s="238" t="s">
        <v>244</v>
      </c>
      <c r="E135" s="37"/>
      <c r="F135" s="239" t="s">
        <v>379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503</v>
      </c>
      <c r="F136" s="226" t="s">
        <v>504</v>
      </c>
      <c r="G136" s="227" t="s">
        <v>242</v>
      </c>
      <c r="H136" s="228">
        <v>2</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863</v>
      </c>
    </row>
    <row r="137" s="2" customFormat="1">
      <c r="A137" s="35"/>
      <c r="B137" s="36"/>
      <c r="C137" s="37"/>
      <c r="D137" s="238" t="s">
        <v>244</v>
      </c>
      <c r="E137" s="37"/>
      <c r="F137" s="239" t="s">
        <v>504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277</v>
      </c>
      <c r="D138" s="224" t="s">
        <v>239</v>
      </c>
      <c r="E138" s="225" t="s">
        <v>506</v>
      </c>
      <c r="F138" s="226" t="s">
        <v>507</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864</v>
      </c>
    </row>
    <row r="139" s="2" customFormat="1">
      <c r="A139" s="35"/>
      <c r="B139" s="36"/>
      <c r="C139" s="37"/>
      <c r="D139" s="238" t="s">
        <v>244</v>
      </c>
      <c r="E139" s="37"/>
      <c r="F139" s="239" t="s">
        <v>507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281</v>
      </c>
      <c r="D140" s="224" t="s">
        <v>239</v>
      </c>
      <c r="E140" s="225" t="s">
        <v>381</v>
      </c>
      <c r="F140" s="226" t="s">
        <v>382</v>
      </c>
      <c r="G140" s="227" t="s">
        <v>242</v>
      </c>
      <c r="H140" s="228">
        <v>390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865</v>
      </c>
    </row>
    <row r="141" s="2" customFormat="1">
      <c r="A141" s="35"/>
      <c r="B141" s="36"/>
      <c r="C141" s="37"/>
      <c r="D141" s="238" t="s">
        <v>244</v>
      </c>
      <c r="E141" s="37"/>
      <c r="F141" s="239" t="s">
        <v>382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384</v>
      </c>
      <c r="F142" s="226" t="s">
        <v>385</v>
      </c>
      <c r="G142" s="227" t="s">
        <v>242</v>
      </c>
      <c r="H142" s="228">
        <v>215</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866</v>
      </c>
    </row>
    <row r="143" s="2" customFormat="1">
      <c r="A143" s="35"/>
      <c r="B143" s="36"/>
      <c r="C143" s="37"/>
      <c r="D143" s="238" t="s">
        <v>244</v>
      </c>
      <c r="E143" s="37"/>
      <c r="F143" s="239" t="s">
        <v>385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1.75" customHeight="1">
      <c r="A144" s="35"/>
      <c r="B144" s="36"/>
      <c r="C144" s="243" t="s">
        <v>289</v>
      </c>
      <c r="D144" s="243" t="s">
        <v>246</v>
      </c>
      <c r="E144" s="244" t="s">
        <v>387</v>
      </c>
      <c r="F144" s="245" t="s">
        <v>388</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867</v>
      </c>
    </row>
    <row r="145" s="2" customFormat="1">
      <c r="A145" s="35"/>
      <c r="B145" s="36"/>
      <c r="C145" s="37"/>
      <c r="D145" s="238" t="s">
        <v>244</v>
      </c>
      <c r="E145" s="37"/>
      <c r="F145" s="239" t="s">
        <v>388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16.5" customHeight="1">
      <c r="A146" s="35"/>
      <c r="B146" s="36"/>
      <c r="C146" s="224" t="s">
        <v>8</v>
      </c>
      <c r="D146" s="224" t="s">
        <v>239</v>
      </c>
      <c r="E146" s="225" t="s">
        <v>390</v>
      </c>
      <c r="F146" s="226" t="s">
        <v>391</v>
      </c>
      <c r="G146" s="227" t="s">
        <v>242</v>
      </c>
      <c r="H146" s="228">
        <v>4</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80</v>
      </c>
      <c r="AT146" s="236" t="s">
        <v>239</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868</v>
      </c>
    </row>
    <row r="147" s="2" customFormat="1">
      <c r="A147" s="35"/>
      <c r="B147" s="36"/>
      <c r="C147" s="37"/>
      <c r="D147" s="238" t="s">
        <v>244</v>
      </c>
      <c r="E147" s="37"/>
      <c r="F147" s="239" t="s">
        <v>391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396</v>
      </c>
      <c r="F148" s="245" t="s">
        <v>397</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869</v>
      </c>
    </row>
    <row r="149" s="2" customFormat="1">
      <c r="A149" s="35"/>
      <c r="B149" s="36"/>
      <c r="C149" s="37"/>
      <c r="D149" s="238" t="s">
        <v>244</v>
      </c>
      <c r="E149" s="37"/>
      <c r="F149" s="239" t="s">
        <v>397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24" t="s">
        <v>300</v>
      </c>
      <c r="D150" s="224" t="s">
        <v>239</v>
      </c>
      <c r="E150" s="225" t="s">
        <v>393</v>
      </c>
      <c r="F150" s="226" t="s">
        <v>394</v>
      </c>
      <c r="G150" s="227" t="s">
        <v>242</v>
      </c>
      <c r="H150" s="228">
        <v>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80</v>
      </c>
      <c r="AT150" s="236" t="s">
        <v>239</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870</v>
      </c>
    </row>
    <row r="151" s="2" customFormat="1">
      <c r="A151" s="35"/>
      <c r="B151" s="36"/>
      <c r="C151" s="37"/>
      <c r="D151" s="238" t="s">
        <v>244</v>
      </c>
      <c r="E151" s="37"/>
      <c r="F151" s="239" t="s">
        <v>394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399</v>
      </c>
      <c r="F152" s="245" t="s">
        <v>400</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871</v>
      </c>
    </row>
    <row r="153" s="2" customFormat="1">
      <c r="A153" s="35"/>
      <c r="B153" s="36"/>
      <c r="C153" s="37"/>
      <c r="D153" s="238" t="s">
        <v>244</v>
      </c>
      <c r="E153" s="37"/>
      <c r="F153" s="239" t="s">
        <v>400</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402</v>
      </c>
      <c r="F154" s="245" t="s">
        <v>403</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872</v>
      </c>
    </row>
    <row r="155" s="2" customFormat="1">
      <c r="A155" s="35"/>
      <c r="B155" s="36"/>
      <c r="C155" s="37"/>
      <c r="D155" s="238" t="s">
        <v>244</v>
      </c>
      <c r="E155" s="37"/>
      <c r="F155" s="239" t="s">
        <v>403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405</v>
      </c>
      <c r="F156" s="245" t="s">
        <v>406</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873</v>
      </c>
    </row>
    <row r="157" s="2" customFormat="1">
      <c r="A157" s="35"/>
      <c r="B157" s="36"/>
      <c r="C157" s="37"/>
      <c r="D157" s="238" t="s">
        <v>244</v>
      </c>
      <c r="E157" s="37"/>
      <c r="F157" s="239" t="s">
        <v>406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408</v>
      </c>
      <c r="F158" s="245" t="s">
        <v>409</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874</v>
      </c>
    </row>
    <row r="159" s="2" customFormat="1">
      <c r="A159" s="35"/>
      <c r="B159" s="36"/>
      <c r="C159" s="37"/>
      <c r="D159" s="238" t="s">
        <v>244</v>
      </c>
      <c r="E159" s="37"/>
      <c r="F159" s="239" t="s">
        <v>409</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411</v>
      </c>
      <c r="F160" s="245" t="s">
        <v>412</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875</v>
      </c>
    </row>
    <row r="161" s="2" customFormat="1">
      <c r="A161" s="35"/>
      <c r="B161" s="36"/>
      <c r="C161" s="37"/>
      <c r="D161" s="238" t="s">
        <v>244</v>
      </c>
      <c r="E161" s="37"/>
      <c r="F161" s="239" t="s">
        <v>412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414</v>
      </c>
      <c r="F162" s="245" t="s">
        <v>415</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876</v>
      </c>
    </row>
    <row r="163" s="2" customFormat="1">
      <c r="A163" s="35"/>
      <c r="B163" s="36"/>
      <c r="C163" s="37"/>
      <c r="D163" s="238" t="s">
        <v>244</v>
      </c>
      <c r="E163" s="37"/>
      <c r="F163" s="239" t="s">
        <v>415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417</v>
      </c>
      <c r="F164" s="245" t="s">
        <v>418</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877</v>
      </c>
    </row>
    <row r="165" s="2" customFormat="1">
      <c r="A165" s="35"/>
      <c r="B165" s="36"/>
      <c r="C165" s="37"/>
      <c r="D165" s="238" t="s">
        <v>244</v>
      </c>
      <c r="E165" s="37"/>
      <c r="F165" s="239" t="s">
        <v>418</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420</v>
      </c>
      <c r="F166" s="245" t="s">
        <v>421</v>
      </c>
      <c r="G166" s="246" t="s">
        <v>242</v>
      </c>
      <c r="H166" s="247">
        <v>9</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878</v>
      </c>
    </row>
    <row r="167" s="2" customFormat="1">
      <c r="A167" s="35"/>
      <c r="B167" s="36"/>
      <c r="C167" s="37"/>
      <c r="D167" s="238" t="s">
        <v>244</v>
      </c>
      <c r="E167" s="37"/>
      <c r="F167" s="239" t="s">
        <v>421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423</v>
      </c>
      <c r="F168" s="245" t="s">
        <v>424</v>
      </c>
      <c r="G168" s="246" t="s">
        <v>242</v>
      </c>
      <c r="H168" s="247">
        <v>13</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879</v>
      </c>
    </row>
    <row r="169" s="2" customFormat="1">
      <c r="A169" s="35"/>
      <c r="B169" s="36"/>
      <c r="C169" s="37"/>
      <c r="D169" s="238" t="s">
        <v>244</v>
      </c>
      <c r="E169" s="37"/>
      <c r="F169" s="239" t="s">
        <v>424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426</v>
      </c>
      <c r="F170" s="245" t="s">
        <v>427</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880</v>
      </c>
    </row>
    <row r="171" s="2" customFormat="1">
      <c r="A171" s="35"/>
      <c r="B171" s="36"/>
      <c r="C171" s="37"/>
      <c r="D171" s="238" t="s">
        <v>244</v>
      </c>
      <c r="E171" s="37"/>
      <c r="F171" s="239" t="s">
        <v>427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429</v>
      </c>
      <c r="F172" s="245" t="s">
        <v>430</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881</v>
      </c>
    </row>
    <row r="173" s="2" customFormat="1">
      <c r="A173" s="35"/>
      <c r="B173" s="36"/>
      <c r="C173" s="37"/>
      <c r="D173" s="238" t="s">
        <v>244</v>
      </c>
      <c r="E173" s="37"/>
      <c r="F173" s="239" t="s">
        <v>430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882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13</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883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13</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884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885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886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2</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887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475</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888</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66.75" customHeight="1">
      <c r="A188" s="35"/>
      <c r="B188" s="36"/>
      <c r="C188" s="224" t="s">
        <v>466</v>
      </c>
      <c r="D188" s="224" t="s">
        <v>239</v>
      </c>
      <c r="E188" s="225" t="s">
        <v>536</v>
      </c>
      <c r="F188" s="226" t="s">
        <v>537</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889</v>
      </c>
    </row>
    <row r="189" s="2" customFormat="1">
      <c r="A189" s="35"/>
      <c r="B189" s="36"/>
      <c r="C189" s="37"/>
      <c r="D189" s="238" t="s">
        <v>244</v>
      </c>
      <c r="E189" s="37"/>
      <c r="F189" s="239" t="s">
        <v>539</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24.15" customHeight="1">
      <c r="A190" s="35"/>
      <c r="B190" s="36"/>
      <c r="C190" s="243" t="s">
        <v>471</v>
      </c>
      <c r="D190" s="243" t="s">
        <v>246</v>
      </c>
      <c r="E190" s="244" t="s">
        <v>433</v>
      </c>
      <c r="F190" s="245" t="s">
        <v>434</v>
      </c>
      <c r="G190" s="246" t="s">
        <v>242</v>
      </c>
      <c r="H190" s="247">
        <v>1</v>
      </c>
      <c r="I190" s="248"/>
      <c r="J190" s="249">
        <f>ROUND(I190*H190,2)</f>
        <v>0</v>
      </c>
      <c r="K190" s="250"/>
      <c r="L190" s="251"/>
      <c r="M190" s="252" t="s">
        <v>1</v>
      </c>
      <c r="N190" s="25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85</v>
      </c>
      <c r="AT190" s="236" t="s">
        <v>246</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890</v>
      </c>
    </row>
    <row r="191" s="2" customFormat="1">
      <c r="A191" s="35"/>
      <c r="B191" s="36"/>
      <c r="C191" s="37"/>
      <c r="D191" s="238" t="s">
        <v>244</v>
      </c>
      <c r="E191" s="37"/>
      <c r="F191" s="239" t="s">
        <v>434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17"/>
      <c r="N192" s="218"/>
      <c r="O192" s="218"/>
      <c r="P192" s="219">
        <f>SUM(P193:P194)</f>
        <v>0</v>
      </c>
      <c r="Q192" s="218"/>
      <c r="R192" s="219">
        <f>SUM(R193:R194)</f>
        <v>0</v>
      </c>
      <c r="S192" s="218"/>
      <c r="T192" s="220">
        <f>SUM(T193:T194)</f>
        <v>0</v>
      </c>
      <c r="U192" s="12"/>
      <c r="V192" s="12"/>
      <c r="W192" s="12"/>
      <c r="X192" s="12"/>
      <c r="Y192" s="12"/>
      <c r="Z192" s="12"/>
      <c r="AA192" s="12"/>
      <c r="AB192" s="12"/>
      <c r="AC192" s="12"/>
      <c r="AD192" s="12"/>
      <c r="AE192" s="12"/>
      <c r="AR192" s="221" t="s">
        <v>258</v>
      </c>
      <c r="AT192" s="222" t="s">
        <v>72</v>
      </c>
      <c r="AU192" s="222" t="s">
        <v>73</v>
      </c>
      <c r="AY192" s="221" t="s">
        <v>238</v>
      </c>
      <c r="BK192" s="223">
        <f>SUM(BK193:BK194)</f>
        <v>0</v>
      </c>
    </row>
    <row r="193" s="2" customFormat="1" ht="21.75" customHeight="1">
      <c r="A193" s="35"/>
      <c r="B193" s="36"/>
      <c r="C193" s="224" t="s">
        <v>479</v>
      </c>
      <c r="D193" s="224" t="s">
        <v>239</v>
      </c>
      <c r="E193" s="225" t="s">
        <v>485</v>
      </c>
      <c r="F193" s="226" t="s">
        <v>486</v>
      </c>
      <c r="G193" s="227" t="s">
        <v>487</v>
      </c>
      <c r="H193" s="228">
        <v>50</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891</v>
      </c>
    </row>
    <row r="194" s="2" customFormat="1">
      <c r="A194" s="35"/>
      <c r="B194" s="36"/>
      <c r="C194" s="37"/>
      <c r="D194" s="238" t="s">
        <v>244</v>
      </c>
      <c r="E194" s="37"/>
      <c r="F194" s="239" t="s">
        <v>486</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dhOc6/syq7yM5ZdQQU7E6UheUmJ0y5hRiD5uqacGIEhsWKHTCcSsHIIIlmdHBHRYdl3bq2w+qA4liqr7MxeBEQ==" hashValue="VBSrbndSYBBHax5VhfebXa7/jxWa3pQIbL+dvlhRHYhz/5UISrQaFeBkTjVNDojDoCLRfHAqRlhOiKLkMS35ZA=="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ROUND((SUM(BE127:BE180)),  2)</f>
        <v>0</v>
      </c>
      <c r="G37" s="35"/>
      <c r="H37" s="35"/>
      <c r="I37" s="162">
        <v>0.20999999999999999</v>
      </c>
      <c r="J37" s="161">
        <f>ROUND(((SUM(BE127:BE180))*I37),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ROUND((SUM(BF127:BF180)),  2)</f>
        <v>0</v>
      </c>
      <c r="G38" s="35"/>
      <c r="H38" s="35"/>
      <c r="I38" s="162">
        <v>0.12</v>
      </c>
      <c r="J38" s="161">
        <f>ROUND(((SUM(BF127:BF180))*I38),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J135</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J140</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210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P128+P140</f>
        <v>0</v>
      </c>
      <c r="Q127" s="101"/>
      <c r="R127" s="207">
        <f>R128+R140</f>
        <v>0</v>
      </c>
      <c r="S127" s="101"/>
      <c r="T127" s="208">
        <f>T128+T140</f>
        <v>0</v>
      </c>
      <c r="U127" s="35"/>
      <c r="V127" s="35"/>
      <c r="W127" s="35"/>
      <c r="X127" s="35"/>
      <c r="Y127" s="35"/>
      <c r="Z127" s="35"/>
      <c r="AA127" s="35"/>
      <c r="AB127" s="35"/>
      <c r="AC127" s="35"/>
      <c r="AD127" s="35"/>
      <c r="AE127" s="35"/>
      <c r="AT127" s="14" t="s">
        <v>72</v>
      </c>
      <c r="AU127" s="14" t="s">
        <v>219</v>
      </c>
      <c r="BK127" s="209">
        <f>BK128+BK140</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P129+SUM(P130:P135)</f>
        <v>0</v>
      </c>
      <c r="Q128" s="218"/>
      <c r="R128" s="219">
        <f>R129+SUM(R130:R135)</f>
        <v>0</v>
      </c>
      <c r="S128" s="218"/>
      <c r="T128" s="220">
        <f>T129+SUM(T130:T135)</f>
        <v>0</v>
      </c>
      <c r="U128" s="12"/>
      <c r="V128" s="12"/>
      <c r="W128" s="12"/>
      <c r="X128" s="12"/>
      <c r="Y128" s="12"/>
      <c r="Z128" s="12"/>
      <c r="AA128" s="12"/>
      <c r="AB128" s="12"/>
      <c r="AC128" s="12"/>
      <c r="AD128" s="12"/>
      <c r="AE128" s="12"/>
      <c r="AR128" s="221" t="s">
        <v>80</v>
      </c>
      <c r="AT128" s="222" t="s">
        <v>72</v>
      </c>
      <c r="AU128" s="222" t="s">
        <v>73</v>
      </c>
      <c r="AY128" s="221" t="s">
        <v>238</v>
      </c>
      <c r="BK128" s="223">
        <f>BK129+SUM(BK130:BK135)</f>
        <v>0</v>
      </c>
    </row>
    <row r="129" s="2" customFormat="1" ht="76.35" customHeight="1">
      <c r="A129" s="35"/>
      <c r="B129" s="36"/>
      <c r="C129" s="224" t="s">
        <v>80</v>
      </c>
      <c r="D129" s="224" t="s">
        <v>239</v>
      </c>
      <c r="E129" s="225" t="s">
        <v>240</v>
      </c>
      <c r="F129" s="226" t="s">
        <v>241</v>
      </c>
      <c r="G129" s="227" t="s">
        <v>242</v>
      </c>
      <c r="H129" s="228">
        <v>72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243</v>
      </c>
    </row>
    <row r="130" s="2" customFormat="1">
      <c r="A130" s="35"/>
      <c r="B130" s="36"/>
      <c r="C130" s="37"/>
      <c r="D130" s="238" t="s">
        <v>244</v>
      </c>
      <c r="E130" s="37"/>
      <c r="F130" s="239" t="s">
        <v>245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33" customHeight="1">
      <c r="A131" s="35"/>
      <c r="B131" s="36"/>
      <c r="C131" s="243" t="s">
        <v>85</v>
      </c>
      <c r="D131" s="243" t="s">
        <v>246</v>
      </c>
      <c r="E131" s="244" t="s">
        <v>247</v>
      </c>
      <c r="F131" s="245" t="s">
        <v>248</v>
      </c>
      <c r="G131" s="246" t="s">
        <v>249</v>
      </c>
      <c r="H131" s="247">
        <v>65</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250</v>
      </c>
    </row>
    <row r="132" s="2" customFormat="1">
      <c r="A132" s="35"/>
      <c r="B132" s="36"/>
      <c r="C132" s="37"/>
      <c r="D132" s="238" t="s">
        <v>244</v>
      </c>
      <c r="E132" s="37"/>
      <c r="F132" s="239" t="s">
        <v>248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76.35" customHeight="1">
      <c r="A133" s="35"/>
      <c r="B133" s="36"/>
      <c r="C133" s="224" t="s">
        <v>89</v>
      </c>
      <c r="D133" s="224" t="s">
        <v>239</v>
      </c>
      <c r="E133" s="225" t="s">
        <v>251</v>
      </c>
      <c r="F133" s="226" t="s">
        <v>252</v>
      </c>
      <c r="G133" s="227" t="s">
        <v>249</v>
      </c>
      <c r="H133" s="228">
        <v>65</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253</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253</v>
      </c>
      <c r="BM133" s="236" t="s">
        <v>254</v>
      </c>
    </row>
    <row r="134" s="2" customFormat="1">
      <c r="A134" s="35"/>
      <c r="B134" s="36"/>
      <c r="C134" s="37"/>
      <c r="D134" s="238" t="s">
        <v>244</v>
      </c>
      <c r="E134" s="37"/>
      <c r="F134" s="239" t="s">
        <v>255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12" customFormat="1" ht="22.8" customHeight="1">
      <c r="A135" s="12"/>
      <c r="B135" s="210"/>
      <c r="C135" s="211"/>
      <c r="D135" s="212" t="s">
        <v>72</v>
      </c>
      <c r="E135" s="254" t="s">
        <v>256</v>
      </c>
      <c r="F135" s="254" t="s">
        <v>257</v>
      </c>
      <c r="G135" s="211"/>
      <c r="H135" s="211"/>
      <c r="I135" s="214"/>
      <c r="J135" s="255">
        <f>BK135</f>
        <v>0</v>
      </c>
      <c r="K135" s="211"/>
      <c r="L135" s="216"/>
      <c r="M135" s="217"/>
      <c r="N135" s="218"/>
      <c r="O135" s="218"/>
      <c r="P135" s="219">
        <f>SUM(P136:P139)</f>
        <v>0</v>
      </c>
      <c r="Q135" s="218"/>
      <c r="R135" s="219">
        <f>SUM(R136:R139)</f>
        <v>0</v>
      </c>
      <c r="S135" s="218"/>
      <c r="T135" s="220">
        <f>SUM(T136:T139)</f>
        <v>0</v>
      </c>
      <c r="U135" s="12"/>
      <c r="V135" s="12"/>
      <c r="W135" s="12"/>
      <c r="X135" s="12"/>
      <c r="Y135" s="12"/>
      <c r="Z135" s="12"/>
      <c r="AA135" s="12"/>
      <c r="AB135" s="12"/>
      <c r="AC135" s="12"/>
      <c r="AD135" s="12"/>
      <c r="AE135" s="12"/>
      <c r="AR135" s="221" t="s">
        <v>80</v>
      </c>
      <c r="AT135" s="222" t="s">
        <v>72</v>
      </c>
      <c r="AU135" s="222" t="s">
        <v>80</v>
      </c>
      <c r="AY135" s="221" t="s">
        <v>238</v>
      </c>
      <c r="BK135" s="223">
        <f>SUM(BK136:BK139)</f>
        <v>0</v>
      </c>
    </row>
    <row r="136" s="2" customFormat="1" ht="33" customHeight="1">
      <c r="A136" s="35"/>
      <c r="B136" s="36"/>
      <c r="C136" s="243" t="s">
        <v>258</v>
      </c>
      <c r="D136" s="243" t="s">
        <v>246</v>
      </c>
      <c r="E136" s="244" t="s">
        <v>259</v>
      </c>
      <c r="F136" s="245" t="s">
        <v>260</v>
      </c>
      <c r="G136" s="246" t="s">
        <v>249</v>
      </c>
      <c r="H136" s="247">
        <v>65</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261</v>
      </c>
      <c r="AT136" s="236" t="s">
        <v>246</v>
      </c>
      <c r="AU136" s="236" t="s">
        <v>85</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261</v>
      </c>
      <c r="BM136" s="236" t="s">
        <v>262</v>
      </c>
    </row>
    <row r="137" s="2" customFormat="1">
      <c r="A137" s="35"/>
      <c r="B137" s="36"/>
      <c r="C137" s="37"/>
      <c r="D137" s="238" t="s">
        <v>244</v>
      </c>
      <c r="E137" s="37"/>
      <c r="F137" s="239" t="s">
        <v>260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85</v>
      </c>
    </row>
    <row r="138" s="2" customFormat="1" ht="33" customHeight="1">
      <c r="A138" s="35"/>
      <c r="B138" s="36"/>
      <c r="C138" s="243" t="s">
        <v>263</v>
      </c>
      <c r="D138" s="243" t="s">
        <v>246</v>
      </c>
      <c r="E138" s="244" t="s">
        <v>264</v>
      </c>
      <c r="F138" s="245" t="s">
        <v>265</v>
      </c>
      <c r="G138" s="246" t="s">
        <v>249</v>
      </c>
      <c r="H138" s="247">
        <v>20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266</v>
      </c>
    </row>
    <row r="139" s="2" customFormat="1">
      <c r="A139" s="35"/>
      <c r="B139" s="36"/>
      <c r="C139" s="37"/>
      <c r="D139" s="238" t="s">
        <v>244</v>
      </c>
      <c r="E139" s="37"/>
      <c r="F139" s="239" t="s">
        <v>265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12" customFormat="1" ht="25.92" customHeight="1">
      <c r="A140" s="12"/>
      <c r="B140" s="210"/>
      <c r="C140" s="211"/>
      <c r="D140" s="212" t="s">
        <v>72</v>
      </c>
      <c r="E140" s="213" t="s">
        <v>267</v>
      </c>
      <c r="F140" s="213" t="s">
        <v>268</v>
      </c>
      <c r="G140" s="211"/>
      <c r="H140" s="211"/>
      <c r="I140" s="214"/>
      <c r="J140" s="215">
        <f>BK140</f>
        <v>0</v>
      </c>
      <c r="K140" s="211"/>
      <c r="L140" s="216"/>
      <c r="M140" s="217"/>
      <c r="N140" s="218"/>
      <c r="O140" s="218"/>
      <c r="P140" s="219">
        <f>SUM(P141:P180)</f>
        <v>0</v>
      </c>
      <c r="Q140" s="218"/>
      <c r="R140" s="219">
        <f>SUM(R141:R180)</f>
        <v>0</v>
      </c>
      <c r="S140" s="218"/>
      <c r="T140" s="220">
        <f>SUM(T141:T180)</f>
        <v>0</v>
      </c>
      <c r="U140" s="12"/>
      <c r="V140" s="12"/>
      <c r="W140" s="12"/>
      <c r="X140" s="12"/>
      <c r="Y140" s="12"/>
      <c r="Z140" s="12"/>
      <c r="AA140" s="12"/>
      <c r="AB140" s="12"/>
      <c r="AC140" s="12"/>
      <c r="AD140" s="12"/>
      <c r="AE140" s="12"/>
      <c r="AR140" s="221" t="s">
        <v>258</v>
      </c>
      <c r="AT140" s="222" t="s">
        <v>72</v>
      </c>
      <c r="AU140" s="222" t="s">
        <v>73</v>
      </c>
      <c r="AY140" s="221" t="s">
        <v>238</v>
      </c>
      <c r="BK140" s="223">
        <f>SUM(BK141:BK180)</f>
        <v>0</v>
      </c>
    </row>
    <row r="141" s="2" customFormat="1" ht="16.5" customHeight="1">
      <c r="A141" s="35"/>
      <c r="B141" s="36"/>
      <c r="C141" s="224" t="s">
        <v>269</v>
      </c>
      <c r="D141" s="224" t="s">
        <v>239</v>
      </c>
      <c r="E141" s="225" t="s">
        <v>270</v>
      </c>
      <c r="F141" s="226" t="s">
        <v>271</v>
      </c>
      <c r="G141" s="227" t="s">
        <v>242</v>
      </c>
      <c r="H141" s="228">
        <v>64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272</v>
      </c>
    </row>
    <row r="142" s="2" customFormat="1">
      <c r="A142" s="35"/>
      <c r="B142" s="36"/>
      <c r="C142" s="37"/>
      <c r="D142" s="238" t="s">
        <v>244</v>
      </c>
      <c r="E142" s="37"/>
      <c r="F142" s="239" t="s">
        <v>271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16.5" customHeight="1">
      <c r="A143" s="35"/>
      <c r="B143" s="36"/>
      <c r="C143" s="224" t="s">
        <v>273</v>
      </c>
      <c r="D143" s="224" t="s">
        <v>239</v>
      </c>
      <c r="E143" s="225" t="s">
        <v>274</v>
      </c>
      <c r="F143" s="226" t="s">
        <v>275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276</v>
      </c>
    </row>
    <row r="144" s="2" customFormat="1">
      <c r="A144" s="35"/>
      <c r="B144" s="36"/>
      <c r="C144" s="37"/>
      <c r="D144" s="238" t="s">
        <v>244</v>
      </c>
      <c r="E144" s="37"/>
      <c r="F144" s="239" t="s">
        <v>275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24.15" customHeight="1">
      <c r="A145" s="35"/>
      <c r="B145" s="36"/>
      <c r="C145" s="224" t="s">
        <v>277</v>
      </c>
      <c r="D145" s="224" t="s">
        <v>239</v>
      </c>
      <c r="E145" s="225" t="s">
        <v>278</v>
      </c>
      <c r="F145" s="226" t="s">
        <v>279</v>
      </c>
      <c r="G145" s="227" t="s">
        <v>242</v>
      </c>
      <c r="H145" s="228">
        <v>76</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280</v>
      </c>
    </row>
    <row r="146" s="2" customFormat="1">
      <c r="A146" s="35"/>
      <c r="B146" s="36"/>
      <c r="C146" s="37"/>
      <c r="D146" s="238" t="s">
        <v>244</v>
      </c>
      <c r="E146" s="37"/>
      <c r="F146" s="239" t="s">
        <v>279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281</v>
      </c>
      <c r="D147" s="224" t="s">
        <v>239</v>
      </c>
      <c r="E147" s="225" t="s">
        <v>282</v>
      </c>
      <c r="F147" s="226" t="s">
        <v>283</v>
      </c>
      <c r="G147" s="227" t="s">
        <v>242</v>
      </c>
      <c r="H147" s="228">
        <v>76</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284</v>
      </c>
    </row>
    <row r="148" s="2" customFormat="1">
      <c r="A148" s="35"/>
      <c r="B148" s="36"/>
      <c r="C148" s="37"/>
      <c r="D148" s="238" t="s">
        <v>244</v>
      </c>
      <c r="E148" s="37"/>
      <c r="F148" s="239" t="s">
        <v>283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285</v>
      </c>
      <c r="D149" s="224" t="s">
        <v>239</v>
      </c>
      <c r="E149" s="225" t="s">
        <v>286</v>
      </c>
      <c r="F149" s="226" t="s">
        <v>287</v>
      </c>
      <c r="G149" s="227" t="s">
        <v>242</v>
      </c>
      <c r="H149" s="228">
        <v>64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288</v>
      </c>
    </row>
    <row r="150" s="2" customFormat="1">
      <c r="A150" s="35"/>
      <c r="B150" s="36"/>
      <c r="C150" s="37"/>
      <c r="D150" s="238" t="s">
        <v>244</v>
      </c>
      <c r="E150" s="37"/>
      <c r="F150" s="239" t="s">
        <v>287</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289</v>
      </c>
      <c r="D151" s="243" t="s">
        <v>246</v>
      </c>
      <c r="E151" s="244" t="s">
        <v>290</v>
      </c>
      <c r="F151" s="245" t="s">
        <v>291</v>
      </c>
      <c r="G151" s="246" t="s">
        <v>242</v>
      </c>
      <c r="H151" s="247">
        <v>36</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292</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37.8" customHeight="1">
      <c r="A153" s="35"/>
      <c r="B153" s="36"/>
      <c r="C153" s="224" t="s">
        <v>8</v>
      </c>
      <c r="D153" s="224" t="s">
        <v>239</v>
      </c>
      <c r="E153" s="225" t="s">
        <v>293</v>
      </c>
      <c r="F153" s="226" t="s">
        <v>294</v>
      </c>
      <c r="G153" s="227" t="s">
        <v>242</v>
      </c>
      <c r="H153" s="228">
        <v>36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295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3" customHeight="1">
      <c r="A155" s="35"/>
      <c r="B155" s="36"/>
      <c r="C155" s="243" t="s">
        <v>296</v>
      </c>
      <c r="D155" s="243" t="s">
        <v>246</v>
      </c>
      <c r="E155" s="244" t="s">
        <v>297</v>
      </c>
      <c r="F155" s="245" t="s">
        <v>298</v>
      </c>
      <c r="G155" s="246" t="s">
        <v>242</v>
      </c>
      <c r="H155" s="247">
        <v>32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299</v>
      </c>
    </row>
    <row r="156" s="2" customFormat="1">
      <c r="A156" s="35"/>
      <c r="B156" s="36"/>
      <c r="C156" s="37"/>
      <c r="D156" s="238" t="s">
        <v>244</v>
      </c>
      <c r="E156" s="37"/>
      <c r="F156" s="239" t="s">
        <v>298</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62.7" customHeight="1">
      <c r="A157" s="35"/>
      <c r="B157" s="36"/>
      <c r="C157" s="224" t="s">
        <v>300</v>
      </c>
      <c r="D157" s="224" t="s">
        <v>239</v>
      </c>
      <c r="E157" s="225" t="s">
        <v>301</v>
      </c>
      <c r="F157" s="226" t="s">
        <v>302</v>
      </c>
      <c r="G157" s="227" t="s">
        <v>242</v>
      </c>
      <c r="H157" s="228">
        <v>32</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303</v>
      </c>
    </row>
    <row r="158" s="2" customFormat="1">
      <c r="A158" s="35"/>
      <c r="B158" s="36"/>
      <c r="C158" s="37"/>
      <c r="D158" s="238" t="s">
        <v>244</v>
      </c>
      <c r="E158" s="37"/>
      <c r="F158" s="239" t="s">
        <v>302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304</v>
      </c>
      <c r="D159" s="243" t="s">
        <v>246</v>
      </c>
      <c r="E159" s="244" t="s">
        <v>305</v>
      </c>
      <c r="F159" s="245" t="s">
        <v>306</v>
      </c>
      <c r="G159" s="246" t="s">
        <v>242</v>
      </c>
      <c r="H159" s="247">
        <v>36</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307</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308</v>
      </c>
      <c r="D161" s="224" t="s">
        <v>239</v>
      </c>
      <c r="E161" s="225" t="s">
        <v>309</v>
      </c>
      <c r="F161" s="226" t="s">
        <v>310</v>
      </c>
      <c r="G161" s="227" t="s">
        <v>242</v>
      </c>
      <c r="H161" s="228">
        <v>32</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311</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312</v>
      </c>
      <c r="D163" s="243" t="s">
        <v>246</v>
      </c>
      <c r="E163" s="244" t="s">
        <v>313</v>
      </c>
      <c r="F163" s="245" t="s">
        <v>314</v>
      </c>
      <c r="G163" s="246" t="s">
        <v>242</v>
      </c>
      <c r="H163" s="247">
        <v>36</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315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317</v>
      </c>
      <c r="F165" s="245" t="s">
        <v>318</v>
      </c>
      <c r="G165" s="246" t="s">
        <v>242</v>
      </c>
      <c r="H165" s="247">
        <v>36</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319</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320</v>
      </c>
      <c r="D167" s="243" t="s">
        <v>246</v>
      </c>
      <c r="E167" s="244" t="s">
        <v>321</v>
      </c>
      <c r="F167" s="245" t="s">
        <v>322</v>
      </c>
      <c r="G167" s="246" t="s">
        <v>242</v>
      </c>
      <c r="H167" s="247">
        <v>36</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323</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324</v>
      </c>
      <c r="D169" s="243" t="s">
        <v>246</v>
      </c>
      <c r="E169" s="244" t="s">
        <v>325</v>
      </c>
      <c r="F169" s="245" t="s">
        <v>326</v>
      </c>
      <c r="G169" s="246" t="s">
        <v>327</v>
      </c>
      <c r="H169" s="247">
        <v>36</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328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7</v>
      </c>
      <c r="D171" s="243" t="s">
        <v>246</v>
      </c>
      <c r="E171" s="244" t="s">
        <v>329</v>
      </c>
      <c r="F171" s="245" t="s">
        <v>330</v>
      </c>
      <c r="G171" s="246" t="s">
        <v>242</v>
      </c>
      <c r="H171" s="247">
        <v>32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331</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333</v>
      </c>
      <c r="F173" s="245" t="s">
        <v>334</v>
      </c>
      <c r="G173" s="246" t="s">
        <v>242</v>
      </c>
      <c r="H173" s="247">
        <v>36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335</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336</v>
      </c>
      <c r="D175" s="224" t="s">
        <v>239</v>
      </c>
      <c r="E175" s="225" t="s">
        <v>337</v>
      </c>
      <c r="F175" s="226" t="s">
        <v>338</v>
      </c>
      <c r="G175" s="227" t="s">
        <v>242</v>
      </c>
      <c r="H175" s="228">
        <v>4</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339</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341</v>
      </c>
      <c r="D177" s="224" t="s">
        <v>239</v>
      </c>
      <c r="E177" s="225" t="s">
        <v>342</v>
      </c>
      <c r="F177" s="226" t="s">
        <v>343</v>
      </c>
      <c r="G177" s="227" t="s">
        <v>242</v>
      </c>
      <c r="H177" s="228">
        <v>80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344</v>
      </c>
    </row>
    <row r="178" s="2" customFormat="1">
      <c r="A178" s="35"/>
      <c r="B178" s="36"/>
      <c r="C178" s="37"/>
      <c r="D178" s="238" t="s">
        <v>244</v>
      </c>
      <c r="E178" s="37"/>
      <c r="F178" s="239" t="s">
        <v>343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7.8" customHeight="1">
      <c r="A179" s="35"/>
      <c r="B179" s="36"/>
      <c r="C179" s="243" t="s">
        <v>345</v>
      </c>
      <c r="D179" s="243" t="s">
        <v>246</v>
      </c>
      <c r="E179" s="244" t="s">
        <v>346</v>
      </c>
      <c r="F179" s="245" t="s">
        <v>347</v>
      </c>
      <c r="G179" s="246" t="s">
        <v>242</v>
      </c>
      <c r="H179" s="247">
        <v>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348</v>
      </c>
    </row>
    <row r="180" s="2" customFormat="1">
      <c r="A180" s="35"/>
      <c r="B180" s="36"/>
      <c r="C180" s="37"/>
      <c r="D180" s="238" t="s">
        <v>244</v>
      </c>
      <c r="E180" s="37"/>
      <c r="F180" s="239" t="s">
        <v>347</v>
      </c>
      <c r="G180" s="37"/>
      <c r="H180" s="37"/>
      <c r="I180" s="240"/>
      <c r="J180" s="37"/>
      <c r="K180" s="37"/>
      <c r="L180" s="41"/>
      <c r="M180" s="256"/>
      <c r="N180" s="257"/>
      <c r="O180" s="258"/>
      <c r="P180" s="258"/>
      <c r="Q180" s="258"/>
      <c r="R180" s="258"/>
      <c r="S180" s="258"/>
      <c r="T180" s="259"/>
      <c r="U180" s="35"/>
      <c r="V180" s="35"/>
      <c r="W180" s="35"/>
      <c r="X180" s="35"/>
      <c r="Y180" s="35"/>
      <c r="Z180" s="35"/>
      <c r="AA180" s="35"/>
      <c r="AB180" s="35"/>
      <c r="AC180" s="35"/>
      <c r="AD180" s="35"/>
      <c r="AE180" s="35"/>
      <c r="AT180" s="14" t="s">
        <v>244</v>
      </c>
      <c r="AU180" s="14" t="s">
        <v>80</v>
      </c>
    </row>
    <row r="181" s="2" customFormat="1" ht="6.96" customHeight="1">
      <c r="A181" s="35"/>
      <c r="B181" s="63"/>
      <c r="C181" s="64"/>
      <c r="D181" s="64"/>
      <c r="E181" s="64"/>
      <c r="F181" s="64"/>
      <c r="G181" s="64"/>
      <c r="H181" s="64"/>
      <c r="I181" s="64"/>
      <c r="J181" s="64"/>
      <c r="K181" s="64"/>
      <c r="L181" s="41"/>
      <c r="M181" s="35"/>
      <c r="O181" s="35"/>
      <c r="P181" s="35"/>
      <c r="Q181" s="35"/>
      <c r="R181" s="35"/>
      <c r="S181" s="35"/>
      <c r="T181" s="35"/>
      <c r="U181" s="35"/>
      <c r="V181" s="35"/>
      <c r="W181" s="35"/>
      <c r="X181" s="35"/>
      <c r="Y181" s="35"/>
      <c r="Z181" s="35"/>
      <c r="AA181" s="35"/>
      <c r="AB181" s="35"/>
      <c r="AC181" s="35"/>
      <c r="AD181" s="35"/>
      <c r="AE181" s="35"/>
    </row>
  </sheetData>
  <sheetProtection sheet="1" autoFilter="0" formatColumns="0" formatRows="0" objects="1" scenarios="1" spinCount="100000" saltValue="bo3zZDPD8J729liAwyI3X/JkTEwgHoU/11A4XU5yFu31XH5EvCVvB+ejnq3cIEt9PFB0eEIQmQG/nzcTGVsxMA==" hashValue="edLRZyRFshAxQI84tPfyJByjnptrRR3UB7Lo/Wii3tK45kBkmbU940e5uKBf+Y9LGDSsmwqz9Ii1JTrRhFJvtw==" algorithmName="SHA-512" password="CC35"/>
  <autoFilter ref="C126:K18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ROUND((SUM(BE124:BE186)),  2)</f>
        <v>0</v>
      </c>
      <c r="G37" s="35"/>
      <c r="H37" s="35"/>
      <c r="I37" s="162">
        <v>0.20999999999999999</v>
      </c>
      <c r="J37" s="161">
        <f>ROUND(((SUM(BE124:BE186))*I37),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ROUND((SUM(BF124:BF186)),  2)</f>
        <v>0</v>
      </c>
      <c r="G38" s="35"/>
      <c r="H38" s="35"/>
      <c r="I38" s="162">
        <v>0.12</v>
      </c>
      <c r="J38" s="161">
        <f>ROUND(((SUM(BF124:BF186))*I38),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892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SUM(P125:P186)</f>
        <v>0</v>
      </c>
      <c r="Q124" s="101"/>
      <c r="R124" s="207">
        <f>SUM(R125:R186)</f>
        <v>0</v>
      </c>
      <c r="S124" s="101"/>
      <c r="T124" s="208">
        <f>SUM(T125:T186)</f>
        <v>0</v>
      </c>
      <c r="U124" s="35"/>
      <c r="V124" s="35"/>
      <c r="W124" s="35"/>
      <c r="X124" s="35"/>
      <c r="Y124" s="35"/>
      <c r="Z124" s="35"/>
      <c r="AA124" s="35"/>
      <c r="AB124" s="35"/>
      <c r="AC124" s="35"/>
      <c r="AD124" s="35"/>
      <c r="AE124" s="35"/>
      <c r="AT124" s="14" t="s">
        <v>72</v>
      </c>
      <c r="AU124" s="14" t="s">
        <v>219</v>
      </c>
      <c r="BK124" s="209">
        <f>SUM(BK125:BK186)</f>
        <v>0</v>
      </c>
    </row>
    <row r="125" s="2" customFormat="1" ht="16.5" customHeight="1">
      <c r="A125" s="35"/>
      <c r="B125" s="36"/>
      <c r="C125" s="224" t="s">
        <v>80</v>
      </c>
      <c r="D125" s="224" t="s">
        <v>239</v>
      </c>
      <c r="E125" s="225" t="s">
        <v>375</v>
      </c>
      <c r="F125" s="226" t="s">
        <v>376</v>
      </c>
      <c r="G125" s="227" t="s">
        <v>242</v>
      </c>
      <c r="H125" s="228">
        <v>8</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893</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8</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894</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16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895</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896</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24.15" customHeight="1">
      <c r="A133" s="35"/>
      <c r="B133" s="36"/>
      <c r="C133" s="224" t="s">
        <v>273</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897</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16.5" customHeight="1">
      <c r="A135" s="35"/>
      <c r="B135" s="36"/>
      <c r="C135" s="224" t="s">
        <v>277</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898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281</v>
      </c>
      <c r="D137" s="224" t="s">
        <v>239</v>
      </c>
      <c r="E137" s="225" t="s">
        <v>381</v>
      </c>
      <c r="F137" s="226" t="s">
        <v>382</v>
      </c>
      <c r="G137" s="227" t="s">
        <v>242</v>
      </c>
      <c r="H137" s="228">
        <v>350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899</v>
      </c>
    </row>
    <row r="138" s="2" customFormat="1">
      <c r="A138" s="35"/>
      <c r="B138" s="36"/>
      <c r="C138" s="37"/>
      <c r="D138" s="238" t="s">
        <v>244</v>
      </c>
      <c r="E138" s="37"/>
      <c r="F138" s="239" t="s">
        <v>382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4.15" customHeight="1">
      <c r="A139" s="35"/>
      <c r="B139" s="36"/>
      <c r="C139" s="224" t="s">
        <v>285</v>
      </c>
      <c r="D139" s="224" t="s">
        <v>239</v>
      </c>
      <c r="E139" s="225" t="s">
        <v>384</v>
      </c>
      <c r="F139" s="226" t="s">
        <v>385</v>
      </c>
      <c r="G139" s="227" t="s">
        <v>242</v>
      </c>
      <c r="H139" s="228">
        <v>200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900</v>
      </c>
    </row>
    <row r="140" s="2" customFormat="1">
      <c r="A140" s="35"/>
      <c r="B140" s="36"/>
      <c r="C140" s="37"/>
      <c r="D140" s="238" t="s">
        <v>244</v>
      </c>
      <c r="E140" s="37"/>
      <c r="F140" s="239" t="s">
        <v>385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1.75" customHeight="1">
      <c r="A141" s="35"/>
      <c r="B141" s="36"/>
      <c r="C141" s="243" t="s">
        <v>289</v>
      </c>
      <c r="D141" s="243" t="s">
        <v>246</v>
      </c>
      <c r="E141" s="244" t="s">
        <v>387</v>
      </c>
      <c r="F141" s="245" t="s">
        <v>388</v>
      </c>
      <c r="G141" s="246" t="s">
        <v>242</v>
      </c>
      <c r="H141" s="247">
        <v>2</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901</v>
      </c>
    </row>
    <row r="142" s="2" customFormat="1">
      <c r="A142" s="35"/>
      <c r="B142" s="36"/>
      <c r="C142" s="37"/>
      <c r="D142" s="238" t="s">
        <v>244</v>
      </c>
      <c r="E142" s="37"/>
      <c r="F142" s="239" t="s">
        <v>388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16.5" customHeight="1">
      <c r="A143" s="35"/>
      <c r="B143" s="36"/>
      <c r="C143" s="224" t="s">
        <v>8</v>
      </c>
      <c r="D143" s="224" t="s">
        <v>239</v>
      </c>
      <c r="E143" s="225" t="s">
        <v>390</v>
      </c>
      <c r="F143" s="226" t="s">
        <v>391</v>
      </c>
      <c r="G143" s="227" t="s">
        <v>242</v>
      </c>
      <c r="H143" s="228">
        <v>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902</v>
      </c>
    </row>
    <row r="144" s="2" customFormat="1">
      <c r="A144" s="35"/>
      <c r="B144" s="36"/>
      <c r="C144" s="37"/>
      <c r="D144" s="238" t="s">
        <v>244</v>
      </c>
      <c r="E144" s="37"/>
      <c r="F144" s="239" t="s">
        <v>391</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43" t="s">
        <v>296</v>
      </c>
      <c r="D145" s="243" t="s">
        <v>246</v>
      </c>
      <c r="E145" s="244" t="s">
        <v>396</v>
      </c>
      <c r="F145" s="245" t="s">
        <v>397</v>
      </c>
      <c r="G145" s="246" t="s">
        <v>242</v>
      </c>
      <c r="H145" s="247">
        <v>2</v>
      </c>
      <c r="I145" s="248"/>
      <c r="J145" s="249">
        <f>ROUND(I145*H145,2)</f>
        <v>0</v>
      </c>
      <c r="K145" s="250"/>
      <c r="L145" s="251"/>
      <c r="M145" s="252" t="s">
        <v>1</v>
      </c>
      <c r="N145" s="25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85</v>
      </c>
      <c r="AT145" s="236" t="s">
        <v>246</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903</v>
      </c>
    </row>
    <row r="146" s="2" customFormat="1">
      <c r="A146" s="35"/>
      <c r="B146" s="36"/>
      <c r="C146" s="37"/>
      <c r="D146" s="238" t="s">
        <v>244</v>
      </c>
      <c r="E146" s="37"/>
      <c r="F146" s="239" t="s">
        <v>397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24" t="s">
        <v>300</v>
      </c>
      <c r="D147" s="224" t="s">
        <v>239</v>
      </c>
      <c r="E147" s="225" t="s">
        <v>393</v>
      </c>
      <c r="F147" s="226" t="s">
        <v>394</v>
      </c>
      <c r="G147" s="227" t="s">
        <v>242</v>
      </c>
      <c r="H147" s="228">
        <v>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904</v>
      </c>
    </row>
    <row r="148" s="2" customFormat="1">
      <c r="A148" s="35"/>
      <c r="B148" s="36"/>
      <c r="C148" s="37"/>
      <c r="D148" s="238" t="s">
        <v>244</v>
      </c>
      <c r="E148" s="37"/>
      <c r="F148" s="239" t="s">
        <v>394</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304</v>
      </c>
      <c r="D149" s="243" t="s">
        <v>246</v>
      </c>
      <c r="E149" s="244" t="s">
        <v>399</v>
      </c>
      <c r="F149" s="245" t="s">
        <v>400</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905</v>
      </c>
    </row>
    <row r="150" s="2" customFormat="1">
      <c r="A150" s="35"/>
      <c r="B150" s="36"/>
      <c r="C150" s="37"/>
      <c r="D150" s="238" t="s">
        <v>244</v>
      </c>
      <c r="E150" s="37"/>
      <c r="F150" s="239" t="s">
        <v>400</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308</v>
      </c>
      <c r="D151" s="243" t="s">
        <v>246</v>
      </c>
      <c r="E151" s="244" t="s">
        <v>402</v>
      </c>
      <c r="F151" s="245" t="s">
        <v>403</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906</v>
      </c>
    </row>
    <row r="152" s="2" customFormat="1">
      <c r="A152" s="35"/>
      <c r="B152" s="36"/>
      <c r="C152" s="37"/>
      <c r="D152" s="238" t="s">
        <v>244</v>
      </c>
      <c r="E152" s="37"/>
      <c r="F152" s="239" t="s">
        <v>403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312</v>
      </c>
      <c r="D153" s="243" t="s">
        <v>246</v>
      </c>
      <c r="E153" s="244" t="s">
        <v>405</v>
      </c>
      <c r="F153" s="245" t="s">
        <v>406</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907</v>
      </c>
    </row>
    <row r="154" s="2" customFormat="1">
      <c r="A154" s="35"/>
      <c r="B154" s="36"/>
      <c r="C154" s="37"/>
      <c r="D154" s="238" t="s">
        <v>244</v>
      </c>
      <c r="E154" s="37"/>
      <c r="F154" s="239" t="s">
        <v>406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316</v>
      </c>
      <c r="D155" s="243" t="s">
        <v>246</v>
      </c>
      <c r="E155" s="244" t="s">
        <v>408</v>
      </c>
      <c r="F155" s="245" t="s">
        <v>409</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908</v>
      </c>
    </row>
    <row r="156" s="2" customFormat="1">
      <c r="A156" s="35"/>
      <c r="B156" s="36"/>
      <c r="C156" s="37"/>
      <c r="D156" s="238" t="s">
        <v>244</v>
      </c>
      <c r="E156" s="37"/>
      <c r="F156" s="239" t="s">
        <v>409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320</v>
      </c>
      <c r="D157" s="243" t="s">
        <v>246</v>
      </c>
      <c r="E157" s="244" t="s">
        <v>411</v>
      </c>
      <c r="F157" s="245" t="s">
        <v>412</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909</v>
      </c>
    </row>
    <row r="158" s="2" customFormat="1">
      <c r="A158" s="35"/>
      <c r="B158" s="36"/>
      <c r="C158" s="37"/>
      <c r="D158" s="238" t="s">
        <v>244</v>
      </c>
      <c r="E158" s="37"/>
      <c r="F158" s="239" t="s">
        <v>412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324</v>
      </c>
      <c r="D159" s="243" t="s">
        <v>246</v>
      </c>
      <c r="E159" s="244" t="s">
        <v>414</v>
      </c>
      <c r="F159" s="245" t="s">
        <v>415</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910</v>
      </c>
    </row>
    <row r="160" s="2" customFormat="1">
      <c r="A160" s="35"/>
      <c r="B160" s="36"/>
      <c r="C160" s="37"/>
      <c r="D160" s="238" t="s">
        <v>244</v>
      </c>
      <c r="E160" s="37"/>
      <c r="F160" s="239" t="s">
        <v>415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7</v>
      </c>
      <c r="D161" s="243" t="s">
        <v>246</v>
      </c>
      <c r="E161" s="244" t="s">
        <v>417</v>
      </c>
      <c r="F161" s="245" t="s">
        <v>418</v>
      </c>
      <c r="G161" s="246" t="s">
        <v>242</v>
      </c>
      <c r="H161" s="247">
        <v>4</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911</v>
      </c>
    </row>
    <row r="162" s="2" customFormat="1">
      <c r="A162" s="35"/>
      <c r="B162" s="36"/>
      <c r="C162" s="37"/>
      <c r="D162" s="238" t="s">
        <v>244</v>
      </c>
      <c r="E162" s="37"/>
      <c r="F162" s="239" t="s">
        <v>418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332</v>
      </c>
      <c r="D163" s="243" t="s">
        <v>246</v>
      </c>
      <c r="E163" s="244" t="s">
        <v>420</v>
      </c>
      <c r="F163" s="245" t="s">
        <v>421</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912</v>
      </c>
    </row>
    <row r="164" s="2" customFormat="1">
      <c r="A164" s="35"/>
      <c r="B164" s="36"/>
      <c r="C164" s="37"/>
      <c r="D164" s="238" t="s">
        <v>244</v>
      </c>
      <c r="E164" s="37"/>
      <c r="F164" s="239" t="s">
        <v>421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432</v>
      </c>
      <c r="D165" s="243" t="s">
        <v>246</v>
      </c>
      <c r="E165" s="244" t="s">
        <v>423</v>
      </c>
      <c r="F165" s="245" t="s">
        <v>424</v>
      </c>
      <c r="G165" s="246" t="s">
        <v>242</v>
      </c>
      <c r="H165" s="247">
        <v>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913</v>
      </c>
    </row>
    <row r="166" s="2" customFormat="1">
      <c r="A166" s="35"/>
      <c r="B166" s="36"/>
      <c r="C166" s="37"/>
      <c r="D166" s="238" t="s">
        <v>244</v>
      </c>
      <c r="E166" s="37"/>
      <c r="F166" s="239" t="s">
        <v>424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336</v>
      </c>
      <c r="D167" s="243" t="s">
        <v>246</v>
      </c>
      <c r="E167" s="244" t="s">
        <v>426</v>
      </c>
      <c r="F167" s="245" t="s">
        <v>427</v>
      </c>
      <c r="G167" s="246" t="s">
        <v>242</v>
      </c>
      <c r="H167" s="247">
        <v>1</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914</v>
      </c>
    </row>
    <row r="168" s="2" customFormat="1">
      <c r="A168" s="35"/>
      <c r="B168" s="36"/>
      <c r="C168" s="37"/>
      <c r="D168" s="238" t="s">
        <v>244</v>
      </c>
      <c r="E168" s="37"/>
      <c r="F168" s="239" t="s">
        <v>427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345</v>
      </c>
      <c r="D169" s="243" t="s">
        <v>246</v>
      </c>
      <c r="E169" s="244" t="s">
        <v>532</v>
      </c>
      <c r="F169" s="245" t="s">
        <v>533</v>
      </c>
      <c r="G169" s="246" t="s">
        <v>242</v>
      </c>
      <c r="H169" s="247">
        <v>10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915</v>
      </c>
    </row>
    <row r="170" s="2" customFormat="1">
      <c r="A170" s="35"/>
      <c r="B170" s="36"/>
      <c r="C170" s="37"/>
      <c r="D170" s="238" t="s">
        <v>244</v>
      </c>
      <c r="E170" s="37"/>
      <c r="F170" s="239" t="s">
        <v>533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445</v>
      </c>
      <c r="D171" s="243" t="s">
        <v>246</v>
      </c>
      <c r="E171" s="244" t="s">
        <v>439</v>
      </c>
      <c r="F171" s="245" t="s">
        <v>440</v>
      </c>
      <c r="G171" s="246" t="s">
        <v>242</v>
      </c>
      <c r="H171" s="247">
        <v>8</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916</v>
      </c>
    </row>
    <row r="172" s="2" customFormat="1">
      <c r="A172" s="35"/>
      <c r="B172" s="36"/>
      <c r="C172" s="37"/>
      <c r="D172" s="238" t="s">
        <v>244</v>
      </c>
      <c r="E172" s="37"/>
      <c r="F172" s="239" t="s">
        <v>440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24" t="s">
        <v>449</v>
      </c>
      <c r="D173" s="224" t="s">
        <v>239</v>
      </c>
      <c r="E173" s="225" t="s">
        <v>442</v>
      </c>
      <c r="F173" s="226" t="s">
        <v>443</v>
      </c>
      <c r="G173" s="227" t="s">
        <v>242</v>
      </c>
      <c r="H173" s="228">
        <v>8</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80</v>
      </c>
      <c r="AT173" s="236" t="s">
        <v>239</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917</v>
      </c>
    </row>
    <row r="174" s="2" customFormat="1">
      <c r="A174" s="35"/>
      <c r="B174" s="36"/>
      <c r="C174" s="37"/>
      <c r="D174" s="238" t="s">
        <v>244</v>
      </c>
      <c r="E174" s="37"/>
      <c r="F174" s="239" t="s">
        <v>443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453</v>
      </c>
      <c r="D175" s="243" t="s">
        <v>246</v>
      </c>
      <c r="E175" s="244" t="s">
        <v>446</v>
      </c>
      <c r="F175" s="245" t="s">
        <v>447</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918</v>
      </c>
    </row>
    <row r="176" s="2" customFormat="1">
      <c r="A176" s="35"/>
      <c r="B176" s="36"/>
      <c r="C176" s="37"/>
      <c r="D176" s="238" t="s">
        <v>244</v>
      </c>
      <c r="E176" s="37"/>
      <c r="F176" s="239" t="s">
        <v>447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457</v>
      </c>
      <c r="D177" s="243" t="s">
        <v>246</v>
      </c>
      <c r="E177" s="244" t="s">
        <v>450</v>
      </c>
      <c r="F177" s="245" t="s">
        <v>451</v>
      </c>
      <c r="G177" s="246" t="s">
        <v>242</v>
      </c>
      <c r="H177" s="247">
        <v>32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919</v>
      </c>
    </row>
    <row r="178" s="2" customFormat="1">
      <c r="A178" s="35"/>
      <c r="B178" s="36"/>
      <c r="C178" s="37"/>
      <c r="D178" s="238" t="s">
        <v>244</v>
      </c>
      <c r="E178" s="37"/>
      <c r="F178" s="239" t="s">
        <v>451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4.15" customHeight="1">
      <c r="A179" s="35"/>
      <c r="B179" s="36"/>
      <c r="C179" s="243" t="s">
        <v>475</v>
      </c>
      <c r="D179" s="243" t="s">
        <v>246</v>
      </c>
      <c r="E179" s="244" t="s">
        <v>436</v>
      </c>
      <c r="F179" s="245" t="s">
        <v>437</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920</v>
      </c>
    </row>
    <row r="180" s="2" customFormat="1">
      <c r="A180" s="35"/>
      <c r="B180" s="36"/>
      <c r="C180" s="37"/>
      <c r="D180" s="238" t="s">
        <v>244</v>
      </c>
      <c r="E180" s="37"/>
      <c r="F180" s="239" t="s">
        <v>437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21.75" customHeight="1">
      <c r="A181" s="35"/>
      <c r="B181" s="36"/>
      <c r="C181" s="224" t="s">
        <v>461</v>
      </c>
      <c r="D181" s="224" t="s">
        <v>239</v>
      </c>
      <c r="E181" s="225" t="s">
        <v>454</v>
      </c>
      <c r="F181" s="226" t="s">
        <v>455</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921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66.75" customHeight="1">
      <c r="A183" s="35"/>
      <c r="B183" s="36"/>
      <c r="C183" s="224" t="s">
        <v>466</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922</v>
      </c>
    </row>
    <row r="184" s="2" customFormat="1">
      <c r="A184" s="35"/>
      <c r="B184" s="36"/>
      <c r="C184" s="37"/>
      <c r="D184" s="238" t="s">
        <v>244</v>
      </c>
      <c r="E184" s="37"/>
      <c r="F184" s="239" t="s">
        <v>539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ht="24.15" customHeight="1">
      <c r="A185" s="35"/>
      <c r="B185" s="36"/>
      <c r="C185" s="243" t="s">
        <v>471</v>
      </c>
      <c r="D185" s="243" t="s">
        <v>246</v>
      </c>
      <c r="E185" s="244" t="s">
        <v>433</v>
      </c>
      <c r="F185" s="245" t="s">
        <v>434</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73</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923</v>
      </c>
    </row>
    <row r="186" s="2" customFormat="1">
      <c r="A186" s="35"/>
      <c r="B186" s="36"/>
      <c r="C186" s="37"/>
      <c r="D186" s="238" t="s">
        <v>244</v>
      </c>
      <c r="E186" s="37"/>
      <c r="F186" s="239" t="s">
        <v>434</v>
      </c>
      <c r="G186" s="37"/>
      <c r="H186" s="37"/>
      <c r="I186" s="240"/>
      <c r="J186" s="37"/>
      <c r="K186" s="37"/>
      <c r="L186" s="41"/>
      <c r="M186" s="256"/>
      <c r="N186" s="257"/>
      <c r="O186" s="258"/>
      <c r="P186" s="258"/>
      <c r="Q186" s="258"/>
      <c r="R186" s="258"/>
      <c r="S186" s="258"/>
      <c r="T186" s="259"/>
      <c r="U186" s="35"/>
      <c r="V186" s="35"/>
      <c r="W186" s="35"/>
      <c r="X186" s="35"/>
      <c r="Y186" s="35"/>
      <c r="Z186" s="35"/>
      <c r="AA186" s="35"/>
      <c r="AB186" s="35"/>
      <c r="AC186" s="35"/>
      <c r="AD186" s="35"/>
      <c r="AE186" s="35"/>
      <c r="AT186" s="14" t="s">
        <v>244</v>
      </c>
      <c r="AU186" s="14" t="s">
        <v>73</v>
      </c>
    </row>
    <row r="187" s="2" customFormat="1" ht="6.96" customHeight="1">
      <c r="A187" s="35"/>
      <c r="B187" s="63"/>
      <c r="C187" s="64"/>
      <c r="D187" s="64"/>
      <c r="E187" s="64"/>
      <c r="F187" s="64"/>
      <c r="G187" s="64"/>
      <c r="H187" s="64"/>
      <c r="I187" s="64"/>
      <c r="J187" s="64"/>
      <c r="K187" s="64"/>
      <c r="L187" s="41"/>
      <c r="M187" s="35"/>
      <c r="O187" s="35"/>
      <c r="P187" s="35"/>
      <c r="Q187" s="35"/>
      <c r="R187" s="35"/>
      <c r="S187" s="35"/>
      <c r="T187" s="35"/>
      <c r="U187" s="35"/>
      <c r="V187" s="35"/>
      <c r="W187" s="35"/>
      <c r="X187" s="35"/>
      <c r="Y187" s="35"/>
      <c r="Z187" s="35"/>
      <c r="AA187" s="35"/>
      <c r="AB187" s="35"/>
      <c r="AC187" s="35"/>
      <c r="AD187" s="35"/>
      <c r="AE187" s="35"/>
    </row>
  </sheetData>
  <sheetProtection sheet="1" autoFilter="0" formatColumns="0" formatRows="0" objects="1" scenarios="1" spinCount="100000" saltValue="sWHCRW3i0VvSI+Sa6Du2bGV+y1CuhcpyyEgGwfjUA78TarzfLoStPmtzeS0pmqTBkCPLs50X8GnjORMEftbBjw==" hashValue="6naq1ThriSYvTqt4ZGF9kCyOuZjBzIY94GzBAH+alobNH2wyB8LCxwIR7+qw0OVobC0PnbihGP2Ow1FlPo1lfg==" algorithmName="SHA-512" password="CC35"/>
  <autoFilter ref="C123:K18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924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ROUND((SUM(BE124:BE184)),  2)</f>
        <v>0</v>
      </c>
      <c r="G37" s="35"/>
      <c r="H37" s="35"/>
      <c r="I37" s="162">
        <v>0.20999999999999999</v>
      </c>
      <c r="J37" s="161">
        <f>ROUND(((SUM(BE124:BE184))*I37),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ROUND((SUM(BF124:BF184)),  2)</f>
        <v>0</v>
      </c>
      <c r="G38" s="35"/>
      <c r="H38" s="35"/>
      <c r="I38" s="162">
        <v>0.12</v>
      </c>
      <c r="J38" s="161">
        <f>ROUND(((SUM(BF124:BF184))*I38),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924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924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SUM(P125:P184)</f>
        <v>0</v>
      </c>
      <c r="Q124" s="101"/>
      <c r="R124" s="207">
        <f>SUM(R125:R184)</f>
        <v>0</v>
      </c>
      <c r="S124" s="101"/>
      <c r="T124" s="208">
        <f>SUM(T125:T184)</f>
        <v>0</v>
      </c>
      <c r="U124" s="35"/>
      <c r="V124" s="35"/>
      <c r="W124" s="35"/>
      <c r="X124" s="35"/>
      <c r="Y124" s="35"/>
      <c r="Z124" s="35"/>
      <c r="AA124" s="35"/>
      <c r="AB124" s="35"/>
      <c r="AC124" s="35"/>
      <c r="AD124" s="35"/>
      <c r="AE124" s="35"/>
      <c r="AT124" s="14" t="s">
        <v>72</v>
      </c>
      <c r="AU124" s="14" t="s">
        <v>219</v>
      </c>
      <c r="BK124" s="209">
        <f>SUM(BK125:BK184)</f>
        <v>0</v>
      </c>
    </row>
    <row r="125" s="2" customFormat="1" ht="16.5" customHeight="1">
      <c r="A125" s="35"/>
      <c r="B125" s="36"/>
      <c r="C125" s="224" t="s">
        <v>80</v>
      </c>
      <c r="D125" s="224" t="s">
        <v>239</v>
      </c>
      <c r="E125" s="225" t="s">
        <v>375</v>
      </c>
      <c r="F125" s="226" t="s">
        <v>376</v>
      </c>
      <c r="G125" s="227" t="s">
        <v>242</v>
      </c>
      <c r="H125" s="228">
        <v>2</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925</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2</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926</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4</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927</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2</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928</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277</v>
      </c>
      <c r="D133" s="224" t="s">
        <v>239</v>
      </c>
      <c r="E133" s="225" t="s">
        <v>506</v>
      </c>
      <c r="F133" s="226" t="s">
        <v>507</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929</v>
      </c>
    </row>
    <row r="134" s="2" customFormat="1">
      <c r="A134" s="35"/>
      <c r="B134" s="36"/>
      <c r="C134" s="37"/>
      <c r="D134" s="238" t="s">
        <v>244</v>
      </c>
      <c r="E134" s="37"/>
      <c r="F134" s="239" t="s">
        <v>507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281</v>
      </c>
      <c r="D135" s="224" t="s">
        <v>239</v>
      </c>
      <c r="E135" s="225" t="s">
        <v>381</v>
      </c>
      <c r="F135" s="226" t="s">
        <v>382</v>
      </c>
      <c r="G135" s="227" t="s">
        <v>242</v>
      </c>
      <c r="H135" s="228">
        <v>90</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930</v>
      </c>
    </row>
    <row r="136" s="2" customFormat="1">
      <c r="A136" s="35"/>
      <c r="B136" s="36"/>
      <c r="C136" s="37"/>
      <c r="D136" s="238" t="s">
        <v>244</v>
      </c>
      <c r="E136" s="37"/>
      <c r="F136" s="239" t="s">
        <v>382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285</v>
      </c>
      <c r="D137" s="224" t="s">
        <v>239</v>
      </c>
      <c r="E137" s="225" t="s">
        <v>384</v>
      </c>
      <c r="F137" s="226" t="s">
        <v>385</v>
      </c>
      <c r="G137" s="227" t="s">
        <v>242</v>
      </c>
      <c r="H137" s="228">
        <v>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931</v>
      </c>
    </row>
    <row r="138" s="2" customFormat="1">
      <c r="A138" s="35"/>
      <c r="B138" s="36"/>
      <c r="C138" s="37"/>
      <c r="D138" s="238" t="s">
        <v>244</v>
      </c>
      <c r="E138" s="37"/>
      <c r="F138" s="239" t="s">
        <v>385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1.75" customHeight="1">
      <c r="A139" s="35"/>
      <c r="B139" s="36"/>
      <c r="C139" s="243" t="s">
        <v>289</v>
      </c>
      <c r="D139" s="243" t="s">
        <v>246</v>
      </c>
      <c r="E139" s="244" t="s">
        <v>387</v>
      </c>
      <c r="F139" s="245" t="s">
        <v>388</v>
      </c>
      <c r="G139" s="246" t="s">
        <v>242</v>
      </c>
      <c r="H139" s="247">
        <v>2</v>
      </c>
      <c r="I139" s="248"/>
      <c r="J139" s="249">
        <f>ROUND(I139*H139,2)</f>
        <v>0</v>
      </c>
      <c r="K139" s="250"/>
      <c r="L139" s="251"/>
      <c r="M139" s="252" t="s">
        <v>1</v>
      </c>
      <c r="N139" s="25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85</v>
      </c>
      <c r="AT139" s="236" t="s">
        <v>246</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932</v>
      </c>
    </row>
    <row r="140" s="2" customFormat="1">
      <c r="A140" s="35"/>
      <c r="B140" s="36"/>
      <c r="C140" s="37"/>
      <c r="D140" s="238" t="s">
        <v>244</v>
      </c>
      <c r="E140" s="37"/>
      <c r="F140" s="239" t="s">
        <v>388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16.5" customHeight="1">
      <c r="A141" s="35"/>
      <c r="B141" s="36"/>
      <c r="C141" s="224" t="s">
        <v>8</v>
      </c>
      <c r="D141" s="224" t="s">
        <v>239</v>
      </c>
      <c r="E141" s="225" t="s">
        <v>390</v>
      </c>
      <c r="F141" s="226" t="s">
        <v>391</v>
      </c>
      <c r="G141" s="227" t="s">
        <v>242</v>
      </c>
      <c r="H141" s="228">
        <v>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933</v>
      </c>
    </row>
    <row r="142" s="2" customFormat="1">
      <c r="A142" s="35"/>
      <c r="B142" s="36"/>
      <c r="C142" s="37"/>
      <c r="D142" s="238" t="s">
        <v>244</v>
      </c>
      <c r="E142" s="37"/>
      <c r="F142" s="239" t="s">
        <v>391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43" t="s">
        <v>296</v>
      </c>
      <c r="D143" s="243" t="s">
        <v>246</v>
      </c>
      <c r="E143" s="244" t="s">
        <v>396</v>
      </c>
      <c r="F143" s="245" t="s">
        <v>397</v>
      </c>
      <c r="G143" s="246" t="s">
        <v>242</v>
      </c>
      <c r="H143" s="247">
        <v>2</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934</v>
      </c>
    </row>
    <row r="144" s="2" customFormat="1">
      <c r="A144" s="35"/>
      <c r="B144" s="36"/>
      <c r="C144" s="37"/>
      <c r="D144" s="238" t="s">
        <v>244</v>
      </c>
      <c r="E144" s="37"/>
      <c r="F144" s="239" t="s">
        <v>397</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24" t="s">
        <v>300</v>
      </c>
      <c r="D145" s="224" t="s">
        <v>239</v>
      </c>
      <c r="E145" s="225" t="s">
        <v>393</v>
      </c>
      <c r="F145" s="226" t="s">
        <v>394</v>
      </c>
      <c r="G145" s="227" t="s">
        <v>242</v>
      </c>
      <c r="H145" s="228">
        <v>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935</v>
      </c>
    </row>
    <row r="146" s="2" customFormat="1">
      <c r="A146" s="35"/>
      <c r="B146" s="36"/>
      <c r="C146" s="37"/>
      <c r="D146" s="238" t="s">
        <v>244</v>
      </c>
      <c r="E146" s="37"/>
      <c r="F146" s="239" t="s">
        <v>394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43" t="s">
        <v>304</v>
      </c>
      <c r="D147" s="243" t="s">
        <v>246</v>
      </c>
      <c r="E147" s="244" t="s">
        <v>399</v>
      </c>
      <c r="F147" s="245" t="s">
        <v>400</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936</v>
      </c>
    </row>
    <row r="148" s="2" customFormat="1">
      <c r="A148" s="35"/>
      <c r="B148" s="36"/>
      <c r="C148" s="37"/>
      <c r="D148" s="238" t="s">
        <v>244</v>
      </c>
      <c r="E148" s="37"/>
      <c r="F148" s="239" t="s">
        <v>400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308</v>
      </c>
      <c r="D149" s="243" t="s">
        <v>246</v>
      </c>
      <c r="E149" s="244" t="s">
        <v>402</v>
      </c>
      <c r="F149" s="245" t="s">
        <v>403</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937</v>
      </c>
    </row>
    <row r="150" s="2" customFormat="1">
      <c r="A150" s="35"/>
      <c r="B150" s="36"/>
      <c r="C150" s="37"/>
      <c r="D150" s="238" t="s">
        <v>244</v>
      </c>
      <c r="E150" s="37"/>
      <c r="F150" s="239" t="s">
        <v>403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312</v>
      </c>
      <c r="D151" s="243" t="s">
        <v>246</v>
      </c>
      <c r="E151" s="244" t="s">
        <v>405</v>
      </c>
      <c r="F151" s="245" t="s">
        <v>406</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938</v>
      </c>
    </row>
    <row r="152" s="2" customFormat="1">
      <c r="A152" s="35"/>
      <c r="B152" s="36"/>
      <c r="C152" s="37"/>
      <c r="D152" s="238" t="s">
        <v>244</v>
      </c>
      <c r="E152" s="37"/>
      <c r="F152" s="239" t="s">
        <v>406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316</v>
      </c>
      <c r="D153" s="243" t="s">
        <v>246</v>
      </c>
      <c r="E153" s="244" t="s">
        <v>408</v>
      </c>
      <c r="F153" s="245" t="s">
        <v>409</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939</v>
      </c>
    </row>
    <row r="154" s="2" customFormat="1">
      <c r="A154" s="35"/>
      <c r="B154" s="36"/>
      <c r="C154" s="37"/>
      <c r="D154" s="238" t="s">
        <v>244</v>
      </c>
      <c r="E154" s="37"/>
      <c r="F154" s="239" t="s">
        <v>409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320</v>
      </c>
      <c r="D155" s="243" t="s">
        <v>246</v>
      </c>
      <c r="E155" s="244" t="s">
        <v>411</v>
      </c>
      <c r="F155" s="245" t="s">
        <v>412</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940</v>
      </c>
    </row>
    <row r="156" s="2" customFormat="1">
      <c r="A156" s="35"/>
      <c r="B156" s="36"/>
      <c r="C156" s="37"/>
      <c r="D156" s="238" t="s">
        <v>244</v>
      </c>
      <c r="E156" s="37"/>
      <c r="F156" s="239" t="s">
        <v>412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324</v>
      </c>
      <c r="D157" s="243" t="s">
        <v>246</v>
      </c>
      <c r="E157" s="244" t="s">
        <v>414</v>
      </c>
      <c r="F157" s="245" t="s">
        <v>415</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941</v>
      </c>
    </row>
    <row r="158" s="2" customFormat="1">
      <c r="A158" s="35"/>
      <c r="B158" s="36"/>
      <c r="C158" s="37"/>
      <c r="D158" s="238" t="s">
        <v>244</v>
      </c>
      <c r="E158" s="37"/>
      <c r="F158" s="239" t="s">
        <v>415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7</v>
      </c>
      <c r="D159" s="243" t="s">
        <v>246</v>
      </c>
      <c r="E159" s="244" t="s">
        <v>417</v>
      </c>
      <c r="F159" s="245" t="s">
        <v>418</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942</v>
      </c>
    </row>
    <row r="160" s="2" customFormat="1">
      <c r="A160" s="35"/>
      <c r="B160" s="36"/>
      <c r="C160" s="37"/>
      <c r="D160" s="238" t="s">
        <v>244</v>
      </c>
      <c r="E160" s="37"/>
      <c r="F160" s="239" t="s">
        <v>418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332</v>
      </c>
      <c r="D161" s="243" t="s">
        <v>246</v>
      </c>
      <c r="E161" s="244" t="s">
        <v>420</v>
      </c>
      <c r="F161" s="245" t="s">
        <v>421</v>
      </c>
      <c r="G161" s="246" t="s">
        <v>242</v>
      </c>
      <c r="H161" s="247">
        <v>2</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943</v>
      </c>
    </row>
    <row r="162" s="2" customFormat="1">
      <c r="A162" s="35"/>
      <c r="B162" s="36"/>
      <c r="C162" s="37"/>
      <c r="D162" s="238" t="s">
        <v>244</v>
      </c>
      <c r="E162" s="37"/>
      <c r="F162" s="239" t="s">
        <v>421</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432</v>
      </c>
      <c r="D163" s="243" t="s">
        <v>246</v>
      </c>
      <c r="E163" s="244" t="s">
        <v>423</v>
      </c>
      <c r="F163" s="245" t="s">
        <v>424</v>
      </c>
      <c r="G163" s="246" t="s">
        <v>242</v>
      </c>
      <c r="H163" s="247">
        <v>4</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944</v>
      </c>
    </row>
    <row r="164" s="2" customFormat="1">
      <c r="A164" s="35"/>
      <c r="B164" s="36"/>
      <c r="C164" s="37"/>
      <c r="D164" s="238" t="s">
        <v>244</v>
      </c>
      <c r="E164" s="37"/>
      <c r="F164" s="239" t="s">
        <v>424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336</v>
      </c>
      <c r="D165" s="243" t="s">
        <v>246</v>
      </c>
      <c r="E165" s="244" t="s">
        <v>426</v>
      </c>
      <c r="F165" s="245" t="s">
        <v>427</v>
      </c>
      <c r="G165" s="246" t="s">
        <v>242</v>
      </c>
      <c r="H165" s="247">
        <v>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945</v>
      </c>
    </row>
    <row r="166" s="2" customFormat="1">
      <c r="A166" s="35"/>
      <c r="B166" s="36"/>
      <c r="C166" s="37"/>
      <c r="D166" s="238" t="s">
        <v>244</v>
      </c>
      <c r="E166" s="37"/>
      <c r="F166" s="239" t="s">
        <v>427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345</v>
      </c>
      <c r="D167" s="243" t="s">
        <v>246</v>
      </c>
      <c r="E167" s="244" t="s">
        <v>532</v>
      </c>
      <c r="F167" s="245" t="s">
        <v>533</v>
      </c>
      <c r="G167" s="246" t="s">
        <v>242</v>
      </c>
      <c r="H167" s="247">
        <v>2</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946</v>
      </c>
    </row>
    <row r="168" s="2" customFormat="1">
      <c r="A168" s="35"/>
      <c r="B168" s="36"/>
      <c r="C168" s="37"/>
      <c r="D168" s="238" t="s">
        <v>244</v>
      </c>
      <c r="E168" s="37"/>
      <c r="F168" s="239" t="s">
        <v>533</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33" customHeight="1">
      <c r="A169" s="35"/>
      <c r="B169" s="36"/>
      <c r="C169" s="243" t="s">
        <v>445</v>
      </c>
      <c r="D169" s="243" t="s">
        <v>246</v>
      </c>
      <c r="E169" s="244" t="s">
        <v>439</v>
      </c>
      <c r="F169" s="245" t="s">
        <v>440</v>
      </c>
      <c r="G169" s="246" t="s">
        <v>242</v>
      </c>
      <c r="H169" s="247">
        <v>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947</v>
      </c>
    </row>
    <row r="170" s="2" customFormat="1">
      <c r="A170" s="35"/>
      <c r="B170" s="36"/>
      <c r="C170" s="37"/>
      <c r="D170" s="238" t="s">
        <v>244</v>
      </c>
      <c r="E170" s="37"/>
      <c r="F170" s="239" t="s">
        <v>440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24.15" customHeight="1">
      <c r="A171" s="35"/>
      <c r="B171" s="36"/>
      <c r="C171" s="224" t="s">
        <v>449</v>
      </c>
      <c r="D171" s="224" t="s">
        <v>239</v>
      </c>
      <c r="E171" s="225" t="s">
        <v>442</v>
      </c>
      <c r="F171" s="226" t="s">
        <v>443</v>
      </c>
      <c r="G171" s="227" t="s">
        <v>242</v>
      </c>
      <c r="H171" s="228">
        <v>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948</v>
      </c>
    </row>
    <row r="172" s="2" customFormat="1">
      <c r="A172" s="35"/>
      <c r="B172" s="36"/>
      <c r="C172" s="37"/>
      <c r="D172" s="238" t="s">
        <v>244</v>
      </c>
      <c r="E172" s="37"/>
      <c r="F172" s="239" t="s">
        <v>443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453</v>
      </c>
      <c r="D173" s="243" t="s">
        <v>246</v>
      </c>
      <c r="E173" s="244" t="s">
        <v>446</v>
      </c>
      <c r="F173" s="245" t="s">
        <v>447</v>
      </c>
      <c r="G173" s="246" t="s">
        <v>242</v>
      </c>
      <c r="H173" s="247">
        <v>26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949</v>
      </c>
    </row>
    <row r="174" s="2" customFormat="1">
      <c r="A174" s="35"/>
      <c r="B174" s="36"/>
      <c r="C174" s="37"/>
      <c r="D174" s="238" t="s">
        <v>244</v>
      </c>
      <c r="E174" s="37"/>
      <c r="F174" s="239" t="s">
        <v>447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457</v>
      </c>
      <c r="D175" s="243" t="s">
        <v>246</v>
      </c>
      <c r="E175" s="244" t="s">
        <v>450</v>
      </c>
      <c r="F175" s="245" t="s">
        <v>451</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950</v>
      </c>
    </row>
    <row r="176" s="2" customFormat="1">
      <c r="A176" s="35"/>
      <c r="B176" s="36"/>
      <c r="C176" s="37"/>
      <c r="D176" s="238" t="s">
        <v>244</v>
      </c>
      <c r="E176" s="37"/>
      <c r="F176" s="239" t="s">
        <v>451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475</v>
      </c>
      <c r="D177" s="243" t="s">
        <v>246</v>
      </c>
      <c r="E177" s="244" t="s">
        <v>436</v>
      </c>
      <c r="F177" s="245" t="s">
        <v>437</v>
      </c>
      <c r="G177" s="246" t="s">
        <v>242</v>
      </c>
      <c r="H177" s="247">
        <v>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951</v>
      </c>
    </row>
    <row r="178" s="2" customFormat="1">
      <c r="A178" s="35"/>
      <c r="B178" s="36"/>
      <c r="C178" s="37"/>
      <c r="D178" s="238" t="s">
        <v>244</v>
      </c>
      <c r="E178" s="37"/>
      <c r="F178" s="239" t="s">
        <v>437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1.75" customHeight="1">
      <c r="A179" s="35"/>
      <c r="B179" s="36"/>
      <c r="C179" s="224" t="s">
        <v>461</v>
      </c>
      <c r="D179" s="224" t="s">
        <v>239</v>
      </c>
      <c r="E179" s="225" t="s">
        <v>454</v>
      </c>
      <c r="F179" s="226" t="s">
        <v>455</v>
      </c>
      <c r="G179" s="227" t="s">
        <v>242</v>
      </c>
      <c r="H179" s="228">
        <v>1</v>
      </c>
      <c r="I179" s="229"/>
      <c r="J179" s="230">
        <f>ROUND(I179*H179,2)</f>
        <v>0</v>
      </c>
      <c r="K179" s="231"/>
      <c r="L179" s="41"/>
      <c r="M179" s="232" t="s">
        <v>1</v>
      </c>
      <c r="N179" s="23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80</v>
      </c>
      <c r="AT179" s="236" t="s">
        <v>239</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952</v>
      </c>
    </row>
    <row r="180" s="2" customFormat="1">
      <c r="A180" s="35"/>
      <c r="B180" s="36"/>
      <c r="C180" s="37"/>
      <c r="D180" s="238" t="s">
        <v>244</v>
      </c>
      <c r="E180" s="37"/>
      <c r="F180" s="239" t="s">
        <v>455</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66.75" customHeight="1">
      <c r="A181" s="35"/>
      <c r="B181" s="36"/>
      <c r="C181" s="224" t="s">
        <v>466</v>
      </c>
      <c r="D181" s="224" t="s">
        <v>239</v>
      </c>
      <c r="E181" s="225" t="s">
        <v>536</v>
      </c>
      <c r="F181" s="226" t="s">
        <v>537</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953</v>
      </c>
    </row>
    <row r="182" s="2" customFormat="1">
      <c r="A182" s="35"/>
      <c r="B182" s="36"/>
      <c r="C182" s="37"/>
      <c r="D182" s="238" t="s">
        <v>244</v>
      </c>
      <c r="E182" s="37"/>
      <c r="F182" s="239" t="s">
        <v>539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24.15" customHeight="1">
      <c r="A183" s="35"/>
      <c r="B183" s="36"/>
      <c r="C183" s="243" t="s">
        <v>471</v>
      </c>
      <c r="D183" s="243" t="s">
        <v>246</v>
      </c>
      <c r="E183" s="244" t="s">
        <v>433</v>
      </c>
      <c r="F183" s="245" t="s">
        <v>434</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954</v>
      </c>
    </row>
    <row r="184" s="2" customFormat="1">
      <c r="A184" s="35"/>
      <c r="B184" s="36"/>
      <c r="C184" s="37"/>
      <c r="D184" s="238" t="s">
        <v>244</v>
      </c>
      <c r="E184" s="37"/>
      <c r="F184" s="239" t="s">
        <v>434</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73</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CthfGpxHOJZ18WdF9gUsk4TENtYUKgs8NyMz6R1mTnSFi3e60MlBrrqPGEWSaj7EQmRbkEoC1KklUXwqrRXwog==" hashValue="WHK3IaRbD1xVijsMXDeY8Z1K9k2Fl4n55fbjIsxdScrczSkXFM6WVzv33g55CFaiJJhx2/q3O40nMKah9/F+KA==" algorithmName="SHA-512" password="CC35"/>
  <autoFilter ref="C123:K18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955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YkL1kE7491fzHPl8DCog5+1J0SfZSSOqd+znpdV3PpKiQo6Y6m0HyvPTV2VXjfDBVV7UOCrQnm7jWmWa2W0ag==" hashValue="n4xBcjG19x8lrtIEaQ+3UM2a3QMuKsR0Rb+dJzsZ3zhI/ln0EtgkuJ2mtiXgy4f5dIW//vHzSOgdgqmyRdUcNA=="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958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
        <v>1</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
        <v>21</v>
      </c>
      <c r="F15" s="35"/>
      <c r="G15" s="35"/>
      <c r="H15" s="35"/>
      <c r="I15" s="148" t="s">
        <v>26</v>
      </c>
      <c r="J15" s="138" t="s">
        <v>1</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
        <v>1</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
        <v>213</v>
      </c>
      <c r="F21" s="35"/>
      <c r="G21" s="35"/>
      <c r="H21" s="35"/>
      <c r="I21" s="148" t="s">
        <v>26</v>
      </c>
      <c r="J21" s="138" t="s">
        <v>1</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
        <v>1</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
        <v>214</v>
      </c>
      <c r="F24" s="35"/>
      <c r="G24" s="35"/>
      <c r="H24" s="35"/>
      <c r="I24" s="148" t="s">
        <v>26</v>
      </c>
      <c r="J24" s="138" t="s">
        <v>1</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ROUND((SUM(BE117:BE124)),  2)</f>
        <v>0</v>
      </c>
      <c r="G33" s="35"/>
      <c r="H33" s="35"/>
      <c r="I33" s="162">
        <v>0.20999999999999999</v>
      </c>
      <c r="J33" s="161">
        <f>ROUND(((SUM(BE117:BE124))*I33),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ROUND((SUM(BF117:BF124)),  2)</f>
        <v>0</v>
      </c>
      <c r="G34" s="35"/>
      <c r="H34" s="35"/>
      <c r="I34" s="162">
        <v>0.12</v>
      </c>
      <c r="J34" s="161">
        <f>ROUND(((SUM(BF117:BF124))*I34),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VON_ - PS 01-04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Signal Projekt, s.r.o.</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Pavel Pospíšil, DiS.</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959</v>
      </c>
      <c r="E97" s="190"/>
      <c r="F97" s="190"/>
      <c r="G97" s="190"/>
      <c r="H97" s="190"/>
      <c r="I97" s="190"/>
      <c r="J97" s="191">
        <f>J118</f>
        <v>0</v>
      </c>
      <c r="K97" s="188"/>
      <c r="L97" s="192"/>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223</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Pardubice (mimo) - Kolín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207</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73" t="str">
        <f>E9</f>
        <v>VON_ - PS 01-04</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3. 10. 2025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Signal Projekt, s.r.o.</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Pavel Pospíšil, DiS.</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8"/>
      <c r="B116" s="199"/>
      <c r="C116" s="200" t="s">
        <v>224</v>
      </c>
      <c r="D116" s="201" t="s">
        <v>58</v>
      </c>
      <c r="E116" s="201" t="s">
        <v>54</v>
      </c>
      <c r="F116" s="201" t="s">
        <v>55</v>
      </c>
      <c r="G116" s="201" t="s">
        <v>225</v>
      </c>
      <c r="H116" s="201" t="s">
        <v>226</v>
      </c>
      <c r="I116" s="201" t="s">
        <v>227</v>
      </c>
      <c r="J116" s="202" t="s">
        <v>217</v>
      </c>
      <c r="K116" s="203" t="s">
        <v>228</v>
      </c>
      <c r="L116" s="204"/>
      <c r="M116" s="97" t="s">
        <v>1</v>
      </c>
      <c r="N116" s="98" t="s">
        <v>37</v>
      </c>
      <c r="O116" s="98" t="s">
        <v>229</v>
      </c>
      <c r="P116" s="98" t="s">
        <v>230</v>
      </c>
      <c r="Q116" s="98" t="s">
        <v>231</v>
      </c>
      <c r="R116" s="98" t="s">
        <v>232</v>
      </c>
      <c r="S116" s="98" t="s">
        <v>233</v>
      </c>
      <c r="T116" s="99" t="s">
        <v>234</v>
      </c>
      <c r="U116" s="198"/>
      <c r="V116" s="198"/>
      <c r="W116" s="198"/>
      <c r="X116" s="198"/>
      <c r="Y116" s="198"/>
      <c r="Z116" s="198"/>
      <c r="AA116" s="198"/>
      <c r="AB116" s="198"/>
      <c r="AC116" s="198"/>
      <c r="AD116" s="198"/>
      <c r="AE116" s="198"/>
    </row>
    <row r="117" s="2" customFormat="1" ht="22.8" customHeight="1">
      <c r="A117" s="35"/>
      <c r="B117" s="36"/>
      <c r="C117" s="104" t="s">
        <v>235</v>
      </c>
      <c r="D117" s="37"/>
      <c r="E117" s="37"/>
      <c r="F117" s="37"/>
      <c r="G117" s="37"/>
      <c r="H117" s="37"/>
      <c r="I117" s="37"/>
      <c r="J117" s="205">
        <f>BK117</f>
        <v>0</v>
      </c>
      <c r="K117" s="37"/>
      <c r="L117" s="41"/>
      <c r="M117" s="100"/>
      <c r="N117" s="206"/>
      <c r="O117" s="101"/>
      <c r="P117" s="207">
        <f>P118</f>
        <v>0</v>
      </c>
      <c r="Q117" s="101"/>
      <c r="R117" s="207">
        <f>R118</f>
        <v>0</v>
      </c>
      <c r="S117" s="101"/>
      <c r="T117" s="208">
        <f>T118</f>
        <v>0</v>
      </c>
      <c r="U117" s="35"/>
      <c r="V117" s="35"/>
      <c r="W117" s="35"/>
      <c r="X117" s="35"/>
      <c r="Y117" s="35"/>
      <c r="Z117" s="35"/>
      <c r="AA117" s="35"/>
      <c r="AB117" s="35"/>
      <c r="AC117" s="35"/>
      <c r="AD117" s="35"/>
      <c r="AE117" s="35"/>
      <c r="AT117" s="14" t="s">
        <v>72</v>
      </c>
      <c r="AU117" s="14" t="s">
        <v>219</v>
      </c>
      <c r="BK117" s="209">
        <f>BK118</f>
        <v>0</v>
      </c>
    </row>
    <row r="118" s="12" customFormat="1" ht="25.92" customHeight="1">
      <c r="A118" s="12"/>
      <c r="B118" s="210"/>
      <c r="C118" s="211"/>
      <c r="D118" s="212" t="s">
        <v>72</v>
      </c>
      <c r="E118" s="213" t="s">
        <v>960</v>
      </c>
      <c r="F118" s="213" t="s">
        <v>961</v>
      </c>
      <c r="G118" s="211"/>
      <c r="H118" s="211"/>
      <c r="I118" s="214"/>
      <c r="J118" s="215">
        <f>BK118</f>
        <v>0</v>
      </c>
      <c r="K118" s="211"/>
      <c r="L118" s="216"/>
      <c r="M118" s="217"/>
      <c r="N118" s="218"/>
      <c r="O118" s="218"/>
      <c r="P118" s="219">
        <f>SUM(P119:P124)</f>
        <v>0</v>
      </c>
      <c r="Q118" s="218"/>
      <c r="R118" s="219">
        <f>SUM(R119:R124)</f>
        <v>0</v>
      </c>
      <c r="S118" s="218"/>
      <c r="T118" s="220">
        <f>SUM(T119:T124)</f>
        <v>0</v>
      </c>
      <c r="U118" s="12"/>
      <c r="V118" s="12"/>
      <c r="W118" s="12"/>
      <c r="X118" s="12"/>
      <c r="Y118" s="12"/>
      <c r="Z118" s="12"/>
      <c r="AA118" s="12"/>
      <c r="AB118" s="12"/>
      <c r="AC118" s="12"/>
      <c r="AD118" s="12"/>
      <c r="AE118" s="12"/>
      <c r="AR118" s="221" t="s">
        <v>263</v>
      </c>
      <c r="AT118" s="222" t="s">
        <v>72</v>
      </c>
      <c r="AU118" s="222" t="s">
        <v>73</v>
      </c>
      <c r="AY118" s="221" t="s">
        <v>238</v>
      </c>
      <c r="BK118" s="223">
        <f>SUM(BK119:BK124)</f>
        <v>0</v>
      </c>
    </row>
    <row r="119" s="2" customFormat="1" ht="33" customHeight="1">
      <c r="A119" s="35"/>
      <c r="B119" s="36"/>
      <c r="C119" s="224" t="s">
        <v>80</v>
      </c>
      <c r="D119" s="224" t="s">
        <v>239</v>
      </c>
      <c r="E119" s="225" t="s">
        <v>962</v>
      </c>
      <c r="F119" s="226" t="s">
        <v>963</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965</v>
      </c>
      <c r="AT119" s="236" t="s">
        <v>239</v>
      </c>
      <c r="AU119" s="236" t="s">
        <v>80</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965</v>
      </c>
      <c r="BM119" s="236" t="s">
        <v>966</v>
      </c>
    </row>
    <row r="120" s="2" customFormat="1">
      <c r="A120" s="35"/>
      <c r="B120" s="36"/>
      <c r="C120" s="37"/>
      <c r="D120" s="238" t="s">
        <v>244</v>
      </c>
      <c r="E120" s="37"/>
      <c r="F120" s="239" t="s">
        <v>963</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80</v>
      </c>
    </row>
    <row r="121" s="2" customFormat="1" ht="33" customHeight="1">
      <c r="A121" s="35"/>
      <c r="B121" s="36"/>
      <c r="C121" s="224" t="s">
        <v>85</v>
      </c>
      <c r="D121" s="224" t="s">
        <v>239</v>
      </c>
      <c r="E121" s="225" t="s">
        <v>967</v>
      </c>
      <c r="F121" s="226" t="s">
        <v>968</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965</v>
      </c>
      <c r="AT121" s="236" t="s">
        <v>239</v>
      </c>
      <c r="AU121" s="236" t="s">
        <v>80</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965</v>
      </c>
      <c r="BM121" s="236" t="s">
        <v>969</v>
      </c>
    </row>
    <row r="122" s="2" customFormat="1">
      <c r="A122" s="35"/>
      <c r="B122" s="36"/>
      <c r="C122" s="37"/>
      <c r="D122" s="238" t="s">
        <v>244</v>
      </c>
      <c r="E122" s="37"/>
      <c r="F122" s="239" t="s">
        <v>970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80</v>
      </c>
    </row>
    <row r="123" s="2" customFormat="1" ht="21.75" customHeight="1">
      <c r="A123" s="35"/>
      <c r="B123" s="36"/>
      <c r="C123" s="224" t="s">
        <v>89</v>
      </c>
      <c r="D123" s="224" t="s">
        <v>239</v>
      </c>
      <c r="E123" s="225" t="s">
        <v>971</v>
      </c>
      <c r="F123" s="226" t="s">
        <v>972</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965</v>
      </c>
      <c r="AT123" s="236" t="s">
        <v>239</v>
      </c>
      <c r="AU123" s="236" t="s">
        <v>80</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965</v>
      </c>
      <c r="BM123" s="236" t="s">
        <v>973</v>
      </c>
    </row>
    <row r="124" s="2" customFormat="1">
      <c r="A124" s="35"/>
      <c r="B124" s="36"/>
      <c r="C124" s="37"/>
      <c r="D124" s="238" t="s">
        <v>244</v>
      </c>
      <c r="E124" s="37"/>
      <c r="F124" s="239" t="s">
        <v>972</v>
      </c>
      <c r="G124" s="37"/>
      <c r="H124" s="37"/>
      <c r="I124" s="240"/>
      <c r="J124" s="37"/>
      <c r="K124" s="37"/>
      <c r="L124" s="41"/>
      <c r="M124" s="256"/>
      <c r="N124" s="257"/>
      <c r="O124" s="258"/>
      <c r="P124" s="258"/>
      <c r="Q124" s="258"/>
      <c r="R124" s="258"/>
      <c r="S124" s="258"/>
      <c r="T124" s="259"/>
      <c r="U124" s="35"/>
      <c r="V124" s="35"/>
      <c r="W124" s="35"/>
      <c r="X124" s="35"/>
      <c r="Y124" s="35"/>
      <c r="Z124" s="35"/>
      <c r="AA124" s="35"/>
      <c r="AB124" s="35"/>
      <c r="AC124" s="35"/>
      <c r="AD124" s="35"/>
      <c r="AE124" s="35"/>
      <c r="AT124" s="14" t="s">
        <v>244</v>
      </c>
      <c r="AU124" s="14" t="s">
        <v>80</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rfQ5SYRxxSIUadbC8XncJV0UWBxzU6s0MIlJGngLNpSHHfL7SfcKvsWjX7BpdnGhxTpUXv4LkV1Y6Bj4RTCsgg==" hashValue="oRxrH3mQB0N0iswFXoLnoR9lAyT4ExER8XPjOeDWO+9gArWu7UFZbe5tYIsMZak7myTrXBaP7fyehht8FKT2ug==" algorithmName="SHA-512" password="CC35"/>
  <autoFilter ref="C116:K12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975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ROUND(J129,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ROUND((SUM(BE129:BE246)),  2)</f>
        <v>0</v>
      </c>
      <c r="G35" s="35"/>
      <c r="H35" s="35"/>
      <c r="I35" s="162">
        <v>0.20999999999999999</v>
      </c>
      <c r="J35" s="161">
        <f>ROUND(((SUM(BE129:BE246))*I35),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ROUND((SUM(BF129:BF246)),  2)</f>
        <v>0</v>
      </c>
      <c r="G36" s="35"/>
      <c r="H36" s="35"/>
      <c r="I36" s="162">
        <v>0.12</v>
      </c>
      <c r="J36" s="161">
        <f>ROUND(((SUM(BF129:BF246))*I36),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ROUND((SUM(BG129:BG246)),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ROUND((SUM(BH129:BH246)),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ROUND((SUM(BI129:BI246)),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R01 - Infrastruktura</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J129</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J130</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J131</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978</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979</v>
      </c>
      <c r="E102" s="195"/>
      <c r="F102" s="195"/>
      <c r="G102" s="195"/>
      <c r="H102" s="195"/>
      <c r="I102" s="195"/>
      <c r="J102" s="196">
        <f>J162</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980</v>
      </c>
      <c r="E103" s="190"/>
      <c r="F103" s="190"/>
      <c r="G103" s="190"/>
      <c r="H103" s="190"/>
      <c r="I103" s="190"/>
      <c r="J103" s="191">
        <f>J176</f>
        <v>0</v>
      </c>
      <c r="K103" s="188"/>
      <c r="L103" s="192"/>
      <c r="S103" s="9"/>
      <c r="T103" s="9"/>
      <c r="U103" s="9"/>
      <c r="V103" s="9"/>
      <c r="W103" s="9"/>
      <c r="X103" s="9"/>
      <c r="Y103" s="9"/>
      <c r="Z103" s="9"/>
      <c r="AA103" s="9"/>
      <c r="AB103" s="9"/>
      <c r="AC103" s="9"/>
      <c r="AD103" s="9"/>
      <c r="AE103" s="9"/>
    </row>
    <row r="104" s="10" customFormat="1" ht="19.92" customHeight="1">
      <c r="A104" s="10"/>
      <c r="B104" s="193"/>
      <c r="C104" s="129"/>
      <c r="D104" s="194" t="s">
        <v>981</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982</v>
      </c>
      <c r="E105" s="195"/>
      <c r="F105" s="195"/>
      <c r="G105" s="195"/>
      <c r="H105" s="195"/>
      <c r="I105" s="195"/>
      <c r="J105" s="196">
        <f>J187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983</v>
      </c>
      <c r="E106" s="195"/>
      <c r="F106" s="195"/>
      <c r="G106" s="195"/>
      <c r="H106" s="195"/>
      <c r="I106" s="195"/>
      <c r="J106" s="196">
        <f>J208</f>
        <v>0</v>
      </c>
      <c r="K106" s="129"/>
      <c r="L106" s="197"/>
      <c r="S106" s="10"/>
      <c r="T106" s="10"/>
      <c r="U106" s="10"/>
      <c r="V106" s="10"/>
      <c r="W106" s="10"/>
      <c r="X106" s="10"/>
      <c r="Y106" s="10"/>
      <c r="Z106" s="10"/>
      <c r="AA106" s="10"/>
      <c r="AB106" s="10"/>
      <c r="AC106" s="10"/>
      <c r="AD106" s="10"/>
      <c r="AE106" s="10"/>
    </row>
    <row r="107" s="9" customFormat="1" ht="24.96" customHeight="1">
      <c r="A107" s="9"/>
      <c r="B107" s="187"/>
      <c r="C107" s="188"/>
      <c r="D107" s="189" t="s">
        <v>984</v>
      </c>
      <c r="E107" s="190"/>
      <c r="F107" s="190"/>
      <c r="G107" s="190"/>
      <c r="H107" s="190"/>
      <c r="I107" s="190"/>
      <c r="J107" s="191">
        <f>J222</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223</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Cyklická obnova trati v úseku Pardubice (mimo) - Kolín (mimo)</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207</v>
      </c>
      <c r="D118" s="19"/>
      <c r="E118" s="19"/>
      <c r="F118" s="19"/>
      <c r="G118" s="19"/>
      <c r="H118" s="19"/>
      <c r="I118" s="19"/>
      <c r="J118" s="19"/>
      <c r="K118" s="19"/>
      <c r="L118" s="17"/>
    </row>
    <row r="119" s="2" customFormat="1" ht="16.5" customHeight="1">
      <c r="A119" s="35"/>
      <c r="B119" s="36"/>
      <c r="C119" s="37"/>
      <c r="D119" s="37"/>
      <c r="E119" s="181" t="s">
        <v>974</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209</v>
      </c>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6.5" customHeight="1">
      <c r="A121" s="35"/>
      <c r="B121" s="36"/>
      <c r="C121" s="37"/>
      <c r="D121" s="37"/>
      <c r="E121" s="73" t="str">
        <f>E11</f>
        <v>R01 - Infrastruktura</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20</v>
      </c>
      <c r="D123" s="37"/>
      <c r="E123" s="37"/>
      <c r="F123" s="24" t="str">
        <f>F14</f>
        <v xml:space="preserve"> </v>
      </c>
      <c r="G123" s="37"/>
      <c r="H123" s="37"/>
      <c r="I123" s="29" t="s">
        <v>22</v>
      </c>
      <c r="J123" s="76" t="str">
        <f>IF(J14="","",J14)</f>
        <v>3. 10. 2025</v>
      </c>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5.15" customHeight="1">
      <c r="A125" s="35"/>
      <c r="B125" s="36"/>
      <c r="C125" s="29" t="s">
        <v>24</v>
      </c>
      <c r="D125" s="37"/>
      <c r="E125" s="37"/>
      <c r="F125" s="24" t="str">
        <f>E17</f>
        <v xml:space="preserve"> </v>
      </c>
      <c r="G125" s="37"/>
      <c r="H125" s="37"/>
      <c r="I125" s="29" t="s">
        <v>29</v>
      </c>
      <c r="J125" s="33" t="str">
        <f>E23</f>
        <v xml:space="preserve"> </v>
      </c>
      <c r="K125" s="37"/>
      <c r="L125" s="60"/>
      <c r="S125" s="35"/>
      <c r="T125" s="35"/>
      <c r="U125" s="35"/>
      <c r="V125" s="35"/>
      <c r="W125" s="35"/>
      <c r="X125" s="35"/>
      <c r="Y125" s="35"/>
      <c r="Z125" s="35"/>
      <c r="AA125" s="35"/>
      <c r="AB125" s="35"/>
      <c r="AC125" s="35"/>
      <c r="AD125" s="35"/>
      <c r="AE125" s="35"/>
    </row>
    <row r="126" s="2" customFormat="1" ht="15.15" customHeight="1">
      <c r="A126" s="35"/>
      <c r="B126" s="36"/>
      <c r="C126" s="29" t="s">
        <v>27</v>
      </c>
      <c r="D126" s="37"/>
      <c r="E126" s="37"/>
      <c r="F126" s="24" t="str">
        <f>IF(E20="","",E20)</f>
        <v>Vyplň údaj</v>
      </c>
      <c r="G126" s="37"/>
      <c r="H126" s="37"/>
      <c r="I126" s="29" t="s">
        <v>31</v>
      </c>
      <c r="J126" s="33" t="str">
        <f>E26</f>
        <v xml:space="preserve"> </v>
      </c>
      <c r="K126" s="37"/>
      <c r="L126" s="60"/>
      <c r="S126" s="35"/>
      <c r="T126" s="35"/>
      <c r="U126" s="35"/>
      <c r="V126" s="35"/>
      <c r="W126" s="35"/>
      <c r="X126" s="35"/>
      <c r="Y126" s="35"/>
      <c r="Z126" s="35"/>
      <c r="AA126" s="35"/>
      <c r="AB126" s="35"/>
      <c r="AC126" s="35"/>
      <c r="AD126" s="35"/>
      <c r="AE126" s="35"/>
    </row>
    <row r="127" s="2" customFormat="1" ht="10.32"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11" customFormat="1" ht="29.28" customHeight="1">
      <c r="A128" s="198"/>
      <c r="B128" s="199"/>
      <c r="C128" s="200" t="s">
        <v>224</v>
      </c>
      <c r="D128" s="201" t="s">
        <v>58</v>
      </c>
      <c r="E128" s="201" t="s">
        <v>54</v>
      </c>
      <c r="F128" s="201" t="s">
        <v>55</v>
      </c>
      <c r="G128" s="201" t="s">
        <v>225</v>
      </c>
      <c r="H128" s="201" t="s">
        <v>226</v>
      </c>
      <c r="I128" s="201" t="s">
        <v>227</v>
      </c>
      <c r="J128" s="202" t="s">
        <v>217</v>
      </c>
      <c r="K128" s="203" t="s">
        <v>228</v>
      </c>
      <c r="L128" s="204"/>
      <c r="M128" s="97" t="s">
        <v>1</v>
      </c>
      <c r="N128" s="98" t="s">
        <v>37</v>
      </c>
      <c r="O128" s="98" t="s">
        <v>229</v>
      </c>
      <c r="P128" s="98" t="s">
        <v>230</v>
      </c>
      <c r="Q128" s="98" t="s">
        <v>231</v>
      </c>
      <c r="R128" s="98" t="s">
        <v>232</v>
      </c>
      <c r="S128" s="98" t="s">
        <v>233</v>
      </c>
      <c r="T128" s="99" t="s">
        <v>234</v>
      </c>
      <c r="U128" s="198"/>
      <c r="V128" s="198"/>
      <c r="W128" s="198"/>
      <c r="X128" s="198"/>
      <c r="Y128" s="198"/>
      <c r="Z128" s="198"/>
      <c r="AA128" s="198"/>
      <c r="AB128" s="198"/>
      <c r="AC128" s="198"/>
      <c r="AD128" s="198"/>
      <c r="AE128" s="198"/>
    </row>
    <row r="129" s="2" customFormat="1" ht="22.8" customHeight="1">
      <c r="A129" s="35"/>
      <c r="B129" s="36"/>
      <c r="C129" s="104" t="s">
        <v>235</v>
      </c>
      <c r="D129" s="37"/>
      <c r="E129" s="37"/>
      <c r="F129" s="37"/>
      <c r="G129" s="37"/>
      <c r="H129" s="37"/>
      <c r="I129" s="37"/>
      <c r="J129" s="205">
        <f>BK129</f>
        <v>0</v>
      </c>
      <c r="K129" s="37"/>
      <c r="L129" s="41"/>
      <c r="M129" s="100"/>
      <c r="N129" s="206"/>
      <c r="O129" s="101"/>
      <c r="P129" s="207">
        <f>P130+P176+P222</f>
        <v>0</v>
      </c>
      <c r="Q129" s="101"/>
      <c r="R129" s="207">
        <f>R130+R176+R222</f>
        <v>0</v>
      </c>
      <c r="S129" s="101"/>
      <c r="T129" s="208">
        <f>T130+T176+T222</f>
        <v>0</v>
      </c>
      <c r="U129" s="35"/>
      <c r="V129" s="35"/>
      <c r="W129" s="35"/>
      <c r="X129" s="35"/>
      <c r="Y129" s="35"/>
      <c r="Z129" s="35"/>
      <c r="AA129" s="35"/>
      <c r="AB129" s="35"/>
      <c r="AC129" s="35"/>
      <c r="AD129" s="35"/>
      <c r="AE129" s="35"/>
      <c r="AT129" s="14" t="s">
        <v>72</v>
      </c>
      <c r="AU129" s="14" t="s">
        <v>219</v>
      </c>
      <c r="BK129" s="209">
        <f>BK130+BK176+BK222</f>
        <v>0</v>
      </c>
    </row>
    <row r="130" s="12" customFormat="1" ht="25.92" customHeight="1">
      <c r="A130" s="12"/>
      <c r="B130" s="210"/>
      <c r="C130" s="211"/>
      <c r="D130" s="212" t="s">
        <v>72</v>
      </c>
      <c r="E130" s="213" t="s">
        <v>985</v>
      </c>
      <c r="F130" s="213" t="s">
        <v>986</v>
      </c>
      <c r="G130" s="211"/>
      <c r="H130" s="211"/>
      <c r="I130" s="214"/>
      <c r="J130" s="215">
        <f>BK130</f>
        <v>0</v>
      </c>
      <c r="K130" s="211"/>
      <c r="L130" s="216"/>
      <c r="M130" s="217"/>
      <c r="N130" s="218"/>
      <c r="O130" s="218"/>
      <c r="P130" s="219">
        <f>P131+P141+P162</f>
        <v>0</v>
      </c>
      <c r="Q130" s="218"/>
      <c r="R130" s="219">
        <f>R131+R141+R162</f>
        <v>0</v>
      </c>
      <c r="S130" s="218"/>
      <c r="T130" s="220">
        <f>T131+T141+T162</f>
        <v>0</v>
      </c>
      <c r="U130" s="12"/>
      <c r="V130" s="12"/>
      <c r="W130" s="12"/>
      <c r="X130" s="12"/>
      <c r="Y130" s="12"/>
      <c r="Z130" s="12"/>
      <c r="AA130" s="12"/>
      <c r="AB130" s="12"/>
      <c r="AC130" s="12"/>
      <c r="AD130" s="12"/>
      <c r="AE130" s="12"/>
      <c r="AR130" s="221" t="s">
        <v>80</v>
      </c>
      <c r="AT130" s="222" t="s">
        <v>72</v>
      </c>
      <c r="AU130" s="222" t="s">
        <v>73</v>
      </c>
      <c r="AY130" s="221" t="s">
        <v>238</v>
      </c>
      <c r="BK130" s="223">
        <f>BK131+BK141+BK162</f>
        <v>0</v>
      </c>
    </row>
    <row r="131" s="12" customFormat="1" ht="22.8" customHeight="1">
      <c r="A131" s="12"/>
      <c r="B131" s="210"/>
      <c r="C131" s="211"/>
      <c r="D131" s="212" t="s">
        <v>72</v>
      </c>
      <c r="E131" s="254" t="s">
        <v>987</v>
      </c>
      <c r="F131" s="254" t="s">
        <v>988</v>
      </c>
      <c r="G131" s="211"/>
      <c r="H131" s="211"/>
      <c r="I131" s="214"/>
      <c r="J131" s="255">
        <f>BK131</f>
        <v>0</v>
      </c>
      <c r="K131" s="211"/>
      <c r="L131" s="216"/>
      <c r="M131" s="217"/>
      <c r="N131" s="218"/>
      <c r="O131" s="218"/>
      <c r="P131" s="219">
        <f>SUM(P132:P140)</f>
        <v>0</v>
      </c>
      <c r="Q131" s="218"/>
      <c r="R131" s="219">
        <f>SUM(R132:R140)</f>
        <v>0</v>
      </c>
      <c r="S131" s="218"/>
      <c r="T131" s="220">
        <f>SUM(T132:T140)</f>
        <v>0</v>
      </c>
      <c r="U131" s="12"/>
      <c r="V131" s="12"/>
      <c r="W131" s="12"/>
      <c r="X131" s="12"/>
      <c r="Y131" s="12"/>
      <c r="Z131" s="12"/>
      <c r="AA131" s="12"/>
      <c r="AB131" s="12"/>
      <c r="AC131" s="12"/>
      <c r="AD131" s="12"/>
      <c r="AE131" s="12"/>
      <c r="AR131" s="221" t="s">
        <v>80</v>
      </c>
      <c r="AT131" s="222" t="s">
        <v>72</v>
      </c>
      <c r="AU131" s="222" t="s">
        <v>80</v>
      </c>
      <c r="AY131" s="221" t="s">
        <v>238</v>
      </c>
      <c r="BK131" s="223">
        <f>SUM(BK132:BK140)</f>
        <v>0</v>
      </c>
    </row>
    <row r="132" s="2" customFormat="1" ht="24.15" customHeight="1">
      <c r="A132" s="35"/>
      <c r="B132" s="36"/>
      <c r="C132" s="243" t="s">
        <v>80</v>
      </c>
      <c r="D132" s="243" t="s">
        <v>246</v>
      </c>
      <c r="E132" s="244" t="s">
        <v>989</v>
      </c>
      <c r="F132" s="245" t="s">
        <v>990</v>
      </c>
      <c r="G132" s="246" t="s">
        <v>249</v>
      </c>
      <c r="H132" s="247">
        <v>13</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991</v>
      </c>
      <c r="AT132" s="236" t="s">
        <v>246</v>
      </c>
      <c r="AU132" s="236" t="s">
        <v>85</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357</v>
      </c>
      <c r="BM132" s="236" t="s">
        <v>992</v>
      </c>
    </row>
    <row r="133" s="2" customFormat="1">
      <c r="A133" s="35"/>
      <c r="B133" s="36"/>
      <c r="C133" s="37"/>
      <c r="D133" s="238" t="s">
        <v>244</v>
      </c>
      <c r="E133" s="37"/>
      <c r="F133" s="239" t="s">
        <v>990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85</v>
      </c>
    </row>
    <row r="134" s="2" customFormat="1">
      <c r="A134" s="35"/>
      <c r="B134" s="36"/>
      <c r="C134" s="37"/>
      <c r="D134" s="238" t="s">
        <v>993</v>
      </c>
      <c r="E134" s="37"/>
      <c r="F134" s="265" t="s">
        <v>994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85</v>
      </c>
    </row>
    <row r="135" s="2" customFormat="1" ht="24.15" customHeight="1">
      <c r="A135" s="35"/>
      <c r="B135" s="36"/>
      <c r="C135" s="224" t="s">
        <v>85</v>
      </c>
      <c r="D135" s="224" t="s">
        <v>239</v>
      </c>
      <c r="E135" s="225" t="s">
        <v>995</v>
      </c>
      <c r="F135" s="226" t="s">
        <v>996</v>
      </c>
      <c r="G135" s="227" t="s">
        <v>249</v>
      </c>
      <c r="H135" s="228">
        <v>136</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253</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253</v>
      </c>
      <c r="BM135" s="236" t="s">
        <v>997</v>
      </c>
    </row>
    <row r="136" s="2" customFormat="1">
      <c r="A136" s="35"/>
      <c r="B136" s="36"/>
      <c r="C136" s="37"/>
      <c r="D136" s="238" t="s">
        <v>244</v>
      </c>
      <c r="E136" s="37"/>
      <c r="F136" s="239" t="s">
        <v>996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3" customHeight="1">
      <c r="A137" s="35"/>
      <c r="B137" s="36"/>
      <c r="C137" s="243" t="s">
        <v>89</v>
      </c>
      <c r="D137" s="243" t="s">
        <v>246</v>
      </c>
      <c r="E137" s="244" t="s">
        <v>998</v>
      </c>
      <c r="F137" s="245" t="s">
        <v>999</v>
      </c>
      <c r="G137" s="246" t="s">
        <v>249</v>
      </c>
      <c r="H137" s="247">
        <v>10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253</v>
      </c>
      <c r="AT137" s="236" t="s">
        <v>246</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253</v>
      </c>
      <c r="BM137" s="236" t="s">
        <v>1000</v>
      </c>
    </row>
    <row r="138" s="2" customFormat="1">
      <c r="A138" s="35"/>
      <c r="B138" s="36"/>
      <c r="C138" s="37"/>
      <c r="D138" s="238" t="s">
        <v>244</v>
      </c>
      <c r="E138" s="37"/>
      <c r="F138" s="239" t="s">
        <v>999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ht="16.5" customHeight="1">
      <c r="A139" s="35"/>
      <c r="B139" s="36"/>
      <c r="C139" s="224" t="s">
        <v>258</v>
      </c>
      <c r="D139" s="224" t="s">
        <v>239</v>
      </c>
      <c r="E139" s="225" t="s">
        <v>1001</v>
      </c>
      <c r="F139" s="226" t="s">
        <v>1002</v>
      </c>
      <c r="G139" s="227" t="s">
        <v>249</v>
      </c>
      <c r="H139" s="228">
        <v>10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253</v>
      </c>
      <c r="AT139" s="236" t="s">
        <v>239</v>
      </c>
      <c r="AU139" s="236" t="s">
        <v>85</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253</v>
      </c>
      <c r="BM139" s="236" t="s">
        <v>1003</v>
      </c>
    </row>
    <row r="140" s="2" customFormat="1">
      <c r="A140" s="35"/>
      <c r="B140" s="36"/>
      <c r="C140" s="37"/>
      <c r="D140" s="238" t="s">
        <v>244</v>
      </c>
      <c r="E140" s="37"/>
      <c r="F140" s="239" t="s">
        <v>1002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85</v>
      </c>
    </row>
    <row r="141" s="12" customFormat="1" ht="22.8" customHeight="1">
      <c r="A141" s="12"/>
      <c r="B141" s="210"/>
      <c r="C141" s="211"/>
      <c r="D141" s="212" t="s">
        <v>72</v>
      </c>
      <c r="E141" s="254" t="s">
        <v>1004</v>
      </c>
      <c r="F141" s="254" t="s">
        <v>1005</v>
      </c>
      <c r="G141" s="211"/>
      <c r="H141" s="211"/>
      <c r="I141" s="214"/>
      <c r="J141" s="255">
        <f>BK141</f>
        <v>0</v>
      </c>
      <c r="K141" s="211"/>
      <c r="L141" s="216"/>
      <c r="M141" s="217"/>
      <c r="N141" s="218"/>
      <c r="O141" s="218"/>
      <c r="P141" s="219">
        <f>SUM(P142:P161)</f>
        <v>0</v>
      </c>
      <c r="Q141" s="218"/>
      <c r="R141" s="219">
        <f>SUM(R142:R161)</f>
        <v>0</v>
      </c>
      <c r="S141" s="218"/>
      <c r="T141" s="220">
        <f>SUM(T142:T161)</f>
        <v>0</v>
      </c>
      <c r="U141" s="12"/>
      <c r="V141" s="12"/>
      <c r="W141" s="12"/>
      <c r="X141" s="12"/>
      <c r="Y141" s="12"/>
      <c r="Z141" s="12"/>
      <c r="AA141" s="12"/>
      <c r="AB141" s="12"/>
      <c r="AC141" s="12"/>
      <c r="AD141" s="12"/>
      <c r="AE141" s="12"/>
      <c r="AR141" s="221" t="s">
        <v>80</v>
      </c>
      <c r="AT141" s="222" t="s">
        <v>72</v>
      </c>
      <c r="AU141" s="222" t="s">
        <v>80</v>
      </c>
      <c r="AY141" s="221" t="s">
        <v>238</v>
      </c>
      <c r="BK141" s="223">
        <f>SUM(BK142:BK161)</f>
        <v>0</v>
      </c>
    </row>
    <row r="142" s="2" customFormat="1" ht="24.15" customHeight="1">
      <c r="A142" s="35"/>
      <c r="B142" s="36"/>
      <c r="C142" s="243" t="s">
        <v>263</v>
      </c>
      <c r="D142" s="243" t="s">
        <v>246</v>
      </c>
      <c r="E142" s="244" t="s">
        <v>1006</v>
      </c>
      <c r="F142" s="245" t="s">
        <v>1007</v>
      </c>
      <c r="G142" s="246" t="s">
        <v>249</v>
      </c>
      <c r="H142" s="247">
        <v>39</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991</v>
      </c>
      <c r="AT142" s="236" t="s">
        <v>246</v>
      </c>
      <c r="AU142" s="236" t="s">
        <v>85</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357</v>
      </c>
      <c r="BM142" s="236" t="s">
        <v>1008</v>
      </c>
    </row>
    <row r="143" s="2" customFormat="1">
      <c r="A143" s="35"/>
      <c r="B143" s="36"/>
      <c r="C143" s="37"/>
      <c r="D143" s="238" t="s">
        <v>244</v>
      </c>
      <c r="E143" s="37"/>
      <c r="F143" s="239" t="s">
        <v>1007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85</v>
      </c>
    </row>
    <row r="144" s="2" customFormat="1" ht="37.8" customHeight="1">
      <c r="A144" s="35"/>
      <c r="B144" s="36"/>
      <c r="C144" s="224" t="s">
        <v>269</v>
      </c>
      <c r="D144" s="224" t="s">
        <v>239</v>
      </c>
      <c r="E144" s="225" t="s">
        <v>1009</v>
      </c>
      <c r="F144" s="226" t="s">
        <v>1010</v>
      </c>
      <c r="G144" s="227" t="s">
        <v>249</v>
      </c>
      <c r="H144" s="228">
        <v>39</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1011</v>
      </c>
    </row>
    <row r="145" s="2" customFormat="1">
      <c r="A145" s="35"/>
      <c r="B145" s="36"/>
      <c r="C145" s="37"/>
      <c r="D145" s="238" t="s">
        <v>244</v>
      </c>
      <c r="E145" s="37"/>
      <c r="F145" s="239" t="s">
        <v>1012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37.8" customHeight="1">
      <c r="A146" s="35"/>
      <c r="B146" s="36"/>
      <c r="C146" s="243" t="s">
        <v>273</v>
      </c>
      <c r="D146" s="243" t="s">
        <v>246</v>
      </c>
      <c r="E146" s="244" t="s">
        <v>1013</v>
      </c>
      <c r="F146" s="245" t="s">
        <v>1014</v>
      </c>
      <c r="G146" s="246" t="s">
        <v>249</v>
      </c>
      <c r="H146" s="247">
        <v>156</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991</v>
      </c>
      <c r="AT146" s="236" t="s">
        <v>246</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1015</v>
      </c>
    </row>
    <row r="147" s="2" customFormat="1">
      <c r="A147" s="35"/>
      <c r="B147" s="36"/>
      <c r="C147" s="37"/>
      <c r="D147" s="238" t="s">
        <v>244</v>
      </c>
      <c r="E147" s="37"/>
      <c r="F147" s="239" t="s">
        <v>1014</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16.5" customHeight="1">
      <c r="A148" s="35"/>
      <c r="B148" s="36"/>
      <c r="C148" s="224" t="s">
        <v>277</v>
      </c>
      <c r="D148" s="224" t="s">
        <v>239</v>
      </c>
      <c r="E148" s="225" t="s">
        <v>1016</v>
      </c>
      <c r="F148" s="226" t="s">
        <v>1017</v>
      </c>
      <c r="G148" s="227" t="s">
        <v>249</v>
      </c>
      <c r="H148" s="228">
        <v>156</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253</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253</v>
      </c>
      <c r="BM148" s="236" t="s">
        <v>1018</v>
      </c>
    </row>
    <row r="149" s="2" customFormat="1">
      <c r="A149" s="35"/>
      <c r="B149" s="36"/>
      <c r="C149" s="37"/>
      <c r="D149" s="238" t="s">
        <v>244</v>
      </c>
      <c r="E149" s="37"/>
      <c r="F149" s="239" t="s">
        <v>1019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24.15" customHeight="1">
      <c r="A150" s="35"/>
      <c r="B150" s="36"/>
      <c r="C150" s="243" t="s">
        <v>281</v>
      </c>
      <c r="D150" s="243" t="s">
        <v>246</v>
      </c>
      <c r="E150" s="244" t="s">
        <v>1020</v>
      </c>
      <c r="F150" s="245" t="s">
        <v>1021</v>
      </c>
      <c r="G150" s="246" t="s">
        <v>242</v>
      </c>
      <c r="H150" s="247">
        <v>16</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253</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253</v>
      </c>
      <c r="BM150" s="236" t="s">
        <v>1022</v>
      </c>
    </row>
    <row r="151" s="2" customFormat="1">
      <c r="A151" s="35"/>
      <c r="B151" s="36"/>
      <c r="C151" s="37"/>
      <c r="D151" s="238" t="s">
        <v>244</v>
      </c>
      <c r="E151" s="37"/>
      <c r="F151" s="239" t="s">
        <v>1021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2" customFormat="1">
      <c r="A152" s="35"/>
      <c r="B152" s="36"/>
      <c r="C152" s="37"/>
      <c r="D152" s="238" t="s">
        <v>993</v>
      </c>
      <c r="E152" s="37"/>
      <c r="F152" s="265" t="s">
        <v>1023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85</v>
      </c>
    </row>
    <row r="153" s="2" customFormat="1" ht="21.75" customHeight="1">
      <c r="A153" s="35"/>
      <c r="B153" s="36"/>
      <c r="C153" s="224" t="s">
        <v>285</v>
      </c>
      <c r="D153" s="224" t="s">
        <v>239</v>
      </c>
      <c r="E153" s="225" t="s">
        <v>1024</v>
      </c>
      <c r="F153" s="226" t="s">
        <v>1025</v>
      </c>
      <c r="G153" s="227" t="s">
        <v>242</v>
      </c>
      <c r="H153" s="228">
        <v>16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253</v>
      </c>
      <c r="AT153" s="236" t="s">
        <v>239</v>
      </c>
      <c r="AU153" s="236" t="s">
        <v>85</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253</v>
      </c>
      <c r="BM153" s="236" t="s">
        <v>1026</v>
      </c>
    </row>
    <row r="154" s="2" customFormat="1">
      <c r="A154" s="35"/>
      <c r="B154" s="36"/>
      <c r="C154" s="37"/>
      <c r="D154" s="238" t="s">
        <v>244</v>
      </c>
      <c r="E154" s="37"/>
      <c r="F154" s="239" t="s">
        <v>1027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85</v>
      </c>
    </row>
    <row r="155" s="2" customFormat="1" ht="24.15" customHeight="1">
      <c r="A155" s="35"/>
      <c r="B155" s="36"/>
      <c r="C155" s="243" t="s">
        <v>289</v>
      </c>
      <c r="D155" s="243" t="s">
        <v>246</v>
      </c>
      <c r="E155" s="244" t="s">
        <v>1028</v>
      </c>
      <c r="F155" s="245" t="s">
        <v>1029</v>
      </c>
      <c r="G155" s="246" t="s">
        <v>1030</v>
      </c>
      <c r="H155" s="247">
        <v>0.16</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253</v>
      </c>
      <c r="AT155" s="236" t="s">
        <v>246</v>
      </c>
      <c r="AU155" s="236" t="s">
        <v>85</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253</v>
      </c>
      <c r="BM155" s="236" t="s">
        <v>1031</v>
      </c>
    </row>
    <row r="156" s="2" customFormat="1">
      <c r="A156" s="35"/>
      <c r="B156" s="36"/>
      <c r="C156" s="37"/>
      <c r="D156" s="238" t="s">
        <v>244</v>
      </c>
      <c r="E156" s="37"/>
      <c r="F156" s="239" t="s">
        <v>1029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85</v>
      </c>
    </row>
    <row r="157" s="2" customFormat="1" ht="24.15" customHeight="1">
      <c r="A157" s="35"/>
      <c r="B157" s="36"/>
      <c r="C157" s="224" t="s">
        <v>8</v>
      </c>
      <c r="D157" s="224" t="s">
        <v>239</v>
      </c>
      <c r="E157" s="225" t="s">
        <v>1032</v>
      </c>
      <c r="F157" s="226" t="s">
        <v>1033</v>
      </c>
      <c r="G157" s="227" t="s">
        <v>242</v>
      </c>
      <c r="H157" s="228">
        <v>16</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253</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253</v>
      </c>
      <c r="BM157" s="236" t="s">
        <v>1034</v>
      </c>
    </row>
    <row r="158" s="2" customFormat="1">
      <c r="A158" s="35"/>
      <c r="B158" s="36"/>
      <c r="C158" s="37"/>
      <c r="D158" s="238" t="s">
        <v>244</v>
      </c>
      <c r="E158" s="37"/>
      <c r="F158" s="239" t="s">
        <v>1033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85</v>
      </c>
    </row>
    <row r="159" s="2" customFormat="1" ht="16.5" customHeight="1">
      <c r="A159" s="35"/>
      <c r="B159" s="36"/>
      <c r="C159" s="224" t="s">
        <v>296</v>
      </c>
      <c r="D159" s="224" t="s">
        <v>239</v>
      </c>
      <c r="E159" s="225" t="s">
        <v>1035</v>
      </c>
      <c r="F159" s="226" t="s">
        <v>1036</v>
      </c>
      <c r="G159" s="227" t="s">
        <v>487</v>
      </c>
      <c r="H159" s="228">
        <v>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253</v>
      </c>
      <c r="AT159" s="236" t="s">
        <v>239</v>
      </c>
      <c r="AU159" s="236" t="s">
        <v>85</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253</v>
      </c>
      <c r="BM159" s="236" t="s">
        <v>1037</v>
      </c>
    </row>
    <row r="160" s="2" customFormat="1">
      <c r="A160" s="35"/>
      <c r="B160" s="36"/>
      <c r="C160" s="37"/>
      <c r="D160" s="238" t="s">
        <v>244</v>
      </c>
      <c r="E160" s="37"/>
      <c r="F160" s="239" t="s">
        <v>1038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85</v>
      </c>
    </row>
    <row r="161" s="2" customFormat="1">
      <c r="A161" s="35"/>
      <c r="B161" s="36"/>
      <c r="C161" s="37"/>
      <c r="D161" s="238" t="s">
        <v>993</v>
      </c>
      <c r="E161" s="37"/>
      <c r="F161" s="265" t="s">
        <v>1039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85</v>
      </c>
    </row>
    <row r="162" s="12" customFormat="1" ht="22.8" customHeight="1">
      <c r="A162" s="12"/>
      <c r="B162" s="210"/>
      <c r="C162" s="211"/>
      <c r="D162" s="212" t="s">
        <v>72</v>
      </c>
      <c r="E162" s="254" t="s">
        <v>1040</v>
      </c>
      <c r="F162" s="254" t="s">
        <v>1041</v>
      </c>
      <c r="G162" s="211"/>
      <c r="H162" s="211"/>
      <c r="I162" s="214"/>
      <c r="J162" s="255">
        <f>BK162</f>
        <v>0</v>
      </c>
      <c r="K162" s="211"/>
      <c r="L162" s="216"/>
      <c r="M162" s="217"/>
      <c r="N162" s="218"/>
      <c r="O162" s="218"/>
      <c r="P162" s="219">
        <f>SUM(P163:P175)</f>
        <v>0</v>
      </c>
      <c r="Q162" s="218"/>
      <c r="R162" s="219">
        <f>SUM(R163:R175)</f>
        <v>0</v>
      </c>
      <c r="S162" s="218"/>
      <c r="T162" s="220">
        <f>SUM(T163:T175)</f>
        <v>0</v>
      </c>
      <c r="U162" s="12"/>
      <c r="V162" s="12"/>
      <c r="W162" s="12"/>
      <c r="X162" s="12"/>
      <c r="Y162" s="12"/>
      <c r="Z162" s="12"/>
      <c r="AA162" s="12"/>
      <c r="AB162" s="12"/>
      <c r="AC162" s="12"/>
      <c r="AD162" s="12"/>
      <c r="AE162" s="12"/>
      <c r="AR162" s="221" t="s">
        <v>80</v>
      </c>
      <c r="AT162" s="222" t="s">
        <v>72</v>
      </c>
      <c r="AU162" s="222" t="s">
        <v>80</v>
      </c>
      <c r="AY162" s="221" t="s">
        <v>238</v>
      </c>
      <c r="BK162" s="223">
        <f>SUM(BK163:BK175)</f>
        <v>0</v>
      </c>
    </row>
    <row r="163" s="2" customFormat="1" ht="24.15" customHeight="1">
      <c r="A163" s="35"/>
      <c r="B163" s="36"/>
      <c r="C163" s="224" t="s">
        <v>300</v>
      </c>
      <c r="D163" s="224" t="s">
        <v>239</v>
      </c>
      <c r="E163" s="225" t="s">
        <v>1042</v>
      </c>
      <c r="F163" s="226" t="s">
        <v>1043</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253</v>
      </c>
      <c r="AT163" s="236" t="s">
        <v>239</v>
      </c>
      <c r="AU163" s="236" t="s">
        <v>85</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253</v>
      </c>
      <c r="BM163" s="236" t="s">
        <v>1044</v>
      </c>
    </row>
    <row r="164" s="2" customFormat="1">
      <c r="A164" s="35"/>
      <c r="B164" s="36"/>
      <c r="C164" s="37"/>
      <c r="D164" s="238" t="s">
        <v>244</v>
      </c>
      <c r="E164" s="37"/>
      <c r="F164" s="239" t="s">
        <v>1045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85</v>
      </c>
    </row>
    <row r="165" s="2" customFormat="1">
      <c r="A165" s="35"/>
      <c r="B165" s="36"/>
      <c r="C165" s="37"/>
      <c r="D165" s="238" t="s">
        <v>993</v>
      </c>
      <c r="E165" s="37"/>
      <c r="F165" s="265" t="s">
        <v>1046</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85</v>
      </c>
    </row>
    <row r="166" s="2" customFormat="1" ht="16.5" customHeight="1">
      <c r="A166" s="35"/>
      <c r="B166" s="36"/>
      <c r="C166" s="224" t="s">
        <v>304</v>
      </c>
      <c r="D166" s="224" t="s">
        <v>239</v>
      </c>
      <c r="E166" s="225" t="s">
        <v>1047</v>
      </c>
      <c r="F166" s="226" t="s">
        <v>1048</v>
      </c>
      <c r="G166" s="227" t="s">
        <v>487</v>
      </c>
      <c r="H166" s="228">
        <v>2</v>
      </c>
      <c r="I166" s="229"/>
      <c r="J166" s="230">
        <f>ROUND(I166*H166,2)</f>
        <v>0</v>
      </c>
      <c r="K166" s="231"/>
      <c r="L166" s="41"/>
      <c r="M166" s="232" t="s">
        <v>1</v>
      </c>
      <c r="N166" s="23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253</v>
      </c>
      <c r="AT166" s="236" t="s">
        <v>239</v>
      </c>
      <c r="AU166" s="236" t="s">
        <v>85</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253</v>
      </c>
      <c r="BM166" s="236" t="s">
        <v>1049</v>
      </c>
    </row>
    <row r="167" s="2" customFormat="1">
      <c r="A167" s="35"/>
      <c r="B167" s="36"/>
      <c r="C167" s="37"/>
      <c r="D167" s="238" t="s">
        <v>244</v>
      </c>
      <c r="E167" s="37"/>
      <c r="F167" s="239" t="s">
        <v>1050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85</v>
      </c>
    </row>
    <row r="168" s="2" customFormat="1">
      <c r="A168" s="35"/>
      <c r="B168" s="36"/>
      <c r="C168" s="37"/>
      <c r="D168" s="238" t="s">
        <v>993</v>
      </c>
      <c r="E168" s="37"/>
      <c r="F168" s="265" t="s">
        <v>1051</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85</v>
      </c>
    </row>
    <row r="169" s="2" customFormat="1" ht="33" customHeight="1">
      <c r="A169" s="35"/>
      <c r="B169" s="36"/>
      <c r="C169" s="224" t="s">
        <v>308</v>
      </c>
      <c r="D169" s="224" t="s">
        <v>239</v>
      </c>
      <c r="E169" s="225" t="s">
        <v>1052</v>
      </c>
      <c r="F169" s="226" t="s">
        <v>1053</v>
      </c>
      <c r="G169" s="227" t="s">
        <v>242</v>
      </c>
      <c r="H169" s="228">
        <v>1</v>
      </c>
      <c r="I169" s="229"/>
      <c r="J169" s="230">
        <f>ROUND(I169*H169,2)</f>
        <v>0</v>
      </c>
      <c r="K169" s="231"/>
      <c r="L169" s="41"/>
      <c r="M169" s="232" t="s">
        <v>1</v>
      </c>
      <c r="N169" s="23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258</v>
      </c>
      <c r="AT169" s="236" t="s">
        <v>239</v>
      </c>
      <c r="AU169" s="236" t="s">
        <v>85</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1054</v>
      </c>
    </row>
    <row r="170" s="2" customFormat="1">
      <c r="A170" s="35"/>
      <c r="B170" s="36"/>
      <c r="C170" s="37"/>
      <c r="D170" s="238" t="s">
        <v>244</v>
      </c>
      <c r="E170" s="37"/>
      <c r="F170" s="239" t="s">
        <v>1055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85</v>
      </c>
    </row>
    <row r="171" s="2" customFormat="1" ht="49.05" customHeight="1">
      <c r="A171" s="35"/>
      <c r="B171" s="36"/>
      <c r="C171" s="224" t="s">
        <v>312</v>
      </c>
      <c r="D171" s="224" t="s">
        <v>239</v>
      </c>
      <c r="E171" s="225" t="s">
        <v>1056</v>
      </c>
      <c r="F171" s="226" t="s">
        <v>1057</v>
      </c>
      <c r="G171" s="227" t="s">
        <v>242</v>
      </c>
      <c r="H171" s="228">
        <v>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253</v>
      </c>
      <c r="AT171" s="236" t="s">
        <v>239</v>
      </c>
      <c r="AU171" s="236" t="s">
        <v>85</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253</v>
      </c>
      <c r="BM171" s="236" t="s">
        <v>1058</v>
      </c>
    </row>
    <row r="172" s="2" customFormat="1">
      <c r="A172" s="35"/>
      <c r="B172" s="36"/>
      <c r="C172" s="37"/>
      <c r="D172" s="238" t="s">
        <v>244</v>
      </c>
      <c r="E172" s="37"/>
      <c r="F172" s="239" t="s">
        <v>1059</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85</v>
      </c>
    </row>
    <row r="173" s="2" customFormat="1" ht="24.15" customHeight="1">
      <c r="A173" s="35"/>
      <c r="B173" s="36"/>
      <c r="C173" s="224" t="s">
        <v>316</v>
      </c>
      <c r="D173" s="224" t="s">
        <v>239</v>
      </c>
      <c r="E173" s="225" t="s">
        <v>1060</v>
      </c>
      <c r="F173" s="226" t="s">
        <v>1061</v>
      </c>
      <c r="G173" s="227" t="s">
        <v>242</v>
      </c>
      <c r="H173" s="228">
        <v>1</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253</v>
      </c>
      <c r="AT173" s="236" t="s">
        <v>239</v>
      </c>
      <c r="AU173" s="236" t="s">
        <v>85</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253</v>
      </c>
      <c r="BM173" s="236" t="s">
        <v>1062</v>
      </c>
    </row>
    <row r="174" s="2" customFormat="1">
      <c r="A174" s="35"/>
      <c r="B174" s="36"/>
      <c r="C174" s="37"/>
      <c r="D174" s="238" t="s">
        <v>244</v>
      </c>
      <c r="E174" s="37"/>
      <c r="F174" s="239" t="s">
        <v>1063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85</v>
      </c>
    </row>
    <row r="175" s="2" customFormat="1">
      <c r="A175" s="35"/>
      <c r="B175" s="36"/>
      <c r="C175" s="37"/>
      <c r="D175" s="238" t="s">
        <v>993</v>
      </c>
      <c r="E175" s="37"/>
      <c r="F175" s="265" t="s">
        <v>1064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993</v>
      </c>
      <c r="AU175" s="14" t="s">
        <v>85</v>
      </c>
    </row>
    <row r="176" s="12" customFormat="1" ht="25.92" customHeight="1">
      <c r="A176" s="12"/>
      <c r="B176" s="210"/>
      <c r="C176" s="211"/>
      <c r="D176" s="212" t="s">
        <v>72</v>
      </c>
      <c r="E176" s="213" t="s">
        <v>1065</v>
      </c>
      <c r="F176" s="213" t="s">
        <v>1066</v>
      </c>
      <c r="G176" s="211"/>
      <c r="H176" s="211"/>
      <c r="I176" s="214"/>
      <c r="J176" s="215">
        <f>BK176</f>
        <v>0</v>
      </c>
      <c r="K176" s="211"/>
      <c r="L176" s="216"/>
      <c r="M176" s="217"/>
      <c r="N176" s="218"/>
      <c r="O176" s="218"/>
      <c r="P176" s="219">
        <f>P177+P187+P208</f>
        <v>0</v>
      </c>
      <c r="Q176" s="218"/>
      <c r="R176" s="219">
        <f>R177+R187+R208</f>
        <v>0</v>
      </c>
      <c r="S176" s="218"/>
      <c r="T176" s="220">
        <f>T177+T187+T208</f>
        <v>0</v>
      </c>
      <c r="U176" s="12"/>
      <c r="V176" s="12"/>
      <c r="W176" s="12"/>
      <c r="X176" s="12"/>
      <c r="Y176" s="12"/>
      <c r="Z176" s="12"/>
      <c r="AA176" s="12"/>
      <c r="AB176" s="12"/>
      <c r="AC176" s="12"/>
      <c r="AD176" s="12"/>
      <c r="AE176" s="12"/>
      <c r="AR176" s="221" t="s">
        <v>80</v>
      </c>
      <c r="AT176" s="222" t="s">
        <v>72</v>
      </c>
      <c r="AU176" s="222" t="s">
        <v>73</v>
      </c>
      <c r="AY176" s="221" t="s">
        <v>238</v>
      </c>
      <c r="BK176" s="223">
        <f>BK177+BK187+BK208</f>
        <v>0</v>
      </c>
    </row>
    <row r="177" s="12" customFormat="1" ht="22.8" customHeight="1">
      <c r="A177" s="12"/>
      <c r="B177" s="210"/>
      <c r="C177" s="211"/>
      <c r="D177" s="212" t="s">
        <v>72</v>
      </c>
      <c r="E177" s="254" t="s">
        <v>1067</v>
      </c>
      <c r="F177" s="254" t="s">
        <v>988</v>
      </c>
      <c r="G177" s="211"/>
      <c r="H177" s="211"/>
      <c r="I177" s="214"/>
      <c r="J177" s="255">
        <f>BK177</f>
        <v>0</v>
      </c>
      <c r="K177" s="211"/>
      <c r="L177" s="216"/>
      <c r="M177" s="217"/>
      <c r="N177" s="218"/>
      <c r="O177" s="218"/>
      <c r="P177" s="219">
        <f>SUM(P178:P186)</f>
        <v>0</v>
      </c>
      <c r="Q177" s="218"/>
      <c r="R177" s="219">
        <f>SUM(R178:R186)</f>
        <v>0</v>
      </c>
      <c r="S177" s="218"/>
      <c r="T177" s="220">
        <f>SUM(T178:T186)</f>
        <v>0</v>
      </c>
      <c r="U177" s="12"/>
      <c r="V177" s="12"/>
      <c r="W177" s="12"/>
      <c r="X177" s="12"/>
      <c r="Y177" s="12"/>
      <c r="Z177" s="12"/>
      <c r="AA177" s="12"/>
      <c r="AB177" s="12"/>
      <c r="AC177" s="12"/>
      <c r="AD177" s="12"/>
      <c r="AE177" s="12"/>
      <c r="AR177" s="221" t="s">
        <v>80</v>
      </c>
      <c r="AT177" s="222" t="s">
        <v>72</v>
      </c>
      <c r="AU177" s="222" t="s">
        <v>80</v>
      </c>
      <c r="AY177" s="221" t="s">
        <v>238</v>
      </c>
      <c r="BK177" s="223">
        <f>SUM(BK178:BK186)</f>
        <v>0</v>
      </c>
    </row>
    <row r="178" s="2" customFormat="1" ht="24.15" customHeight="1">
      <c r="A178" s="35"/>
      <c r="B178" s="36"/>
      <c r="C178" s="243" t="s">
        <v>320</v>
      </c>
      <c r="D178" s="243" t="s">
        <v>246</v>
      </c>
      <c r="E178" s="244" t="s">
        <v>989</v>
      </c>
      <c r="F178" s="245" t="s">
        <v>990</v>
      </c>
      <c r="G178" s="246" t="s">
        <v>249</v>
      </c>
      <c r="H178" s="247">
        <v>12</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991</v>
      </c>
      <c r="AT178" s="236" t="s">
        <v>246</v>
      </c>
      <c r="AU178" s="236" t="s">
        <v>85</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357</v>
      </c>
      <c r="BM178" s="236" t="s">
        <v>1068</v>
      </c>
    </row>
    <row r="179" s="2" customFormat="1">
      <c r="A179" s="35"/>
      <c r="B179" s="36"/>
      <c r="C179" s="37"/>
      <c r="D179" s="238" t="s">
        <v>244</v>
      </c>
      <c r="E179" s="37"/>
      <c r="F179" s="239" t="s">
        <v>990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85</v>
      </c>
    </row>
    <row r="180" s="2" customFormat="1">
      <c r="A180" s="35"/>
      <c r="B180" s="36"/>
      <c r="C180" s="37"/>
      <c r="D180" s="238" t="s">
        <v>993</v>
      </c>
      <c r="E180" s="37"/>
      <c r="F180" s="265" t="s">
        <v>994</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993</v>
      </c>
      <c r="AU180" s="14" t="s">
        <v>85</v>
      </c>
    </row>
    <row r="181" s="2" customFormat="1" ht="24.15" customHeight="1">
      <c r="A181" s="35"/>
      <c r="B181" s="36"/>
      <c r="C181" s="224" t="s">
        <v>324</v>
      </c>
      <c r="D181" s="224" t="s">
        <v>239</v>
      </c>
      <c r="E181" s="225" t="s">
        <v>995</v>
      </c>
      <c r="F181" s="226" t="s">
        <v>996</v>
      </c>
      <c r="G181" s="227" t="s">
        <v>249</v>
      </c>
      <c r="H181" s="228">
        <v>136</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253</v>
      </c>
      <c r="AT181" s="236" t="s">
        <v>239</v>
      </c>
      <c r="AU181" s="236" t="s">
        <v>85</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253</v>
      </c>
      <c r="BM181" s="236" t="s">
        <v>1069</v>
      </c>
    </row>
    <row r="182" s="2" customFormat="1">
      <c r="A182" s="35"/>
      <c r="B182" s="36"/>
      <c r="C182" s="37"/>
      <c r="D182" s="238" t="s">
        <v>244</v>
      </c>
      <c r="E182" s="37"/>
      <c r="F182" s="239" t="s">
        <v>996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85</v>
      </c>
    </row>
    <row r="183" s="2" customFormat="1" ht="33" customHeight="1">
      <c r="A183" s="35"/>
      <c r="B183" s="36"/>
      <c r="C183" s="243" t="s">
        <v>7</v>
      </c>
      <c r="D183" s="243" t="s">
        <v>246</v>
      </c>
      <c r="E183" s="244" t="s">
        <v>998</v>
      </c>
      <c r="F183" s="245" t="s">
        <v>999</v>
      </c>
      <c r="G183" s="246" t="s">
        <v>249</v>
      </c>
      <c r="H183" s="247">
        <v>10</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253</v>
      </c>
      <c r="AT183" s="236" t="s">
        <v>246</v>
      </c>
      <c r="AU183" s="236" t="s">
        <v>85</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253</v>
      </c>
      <c r="BM183" s="236" t="s">
        <v>1070</v>
      </c>
    </row>
    <row r="184" s="2" customFormat="1">
      <c r="A184" s="35"/>
      <c r="B184" s="36"/>
      <c r="C184" s="37"/>
      <c r="D184" s="238" t="s">
        <v>244</v>
      </c>
      <c r="E184" s="37"/>
      <c r="F184" s="239" t="s">
        <v>999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85</v>
      </c>
    </row>
    <row r="185" s="2" customFormat="1" ht="16.5" customHeight="1">
      <c r="A185" s="35"/>
      <c r="B185" s="36"/>
      <c r="C185" s="224" t="s">
        <v>332</v>
      </c>
      <c r="D185" s="224" t="s">
        <v>239</v>
      </c>
      <c r="E185" s="225" t="s">
        <v>1001</v>
      </c>
      <c r="F185" s="226" t="s">
        <v>1002</v>
      </c>
      <c r="G185" s="227" t="s">
        <v>249</v>
      </c>
      <c r="H185" s="228">
        <v>10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253</v>
      </c>
      <c r="AT185" s="236" t="s">
        <v>239</v>
      </c>
      <c r="AU185" s="236" t="s">
        <v>85</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253</v>
      </c>
      <c r="BM185" s="236" t="s">
        <v>1071</v>
      </c>
    </row>
    <row r="186" s="2" customFormat="1">
      <c r="A186" s="35"/>
      <c r="B186" s="36"/>
      <c r="C186" s="37"/>
      <c r="D186" s="238" t="s">
        <v>244</v>
      </c>
      <c r="E186" s="37"/>
      <c r="F186" s="239" t="s">
        <v>1002</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85</v>
      </c>
    </row>
    <row r="187" s="12" customFormat="1" ht="22.8" customHeight="1">
      <c r="A187" s="12"/>
      <c r="B187" s="210"/>
      <c r="C187" s="211"/>
      <c r="D187" s="212" t="s">
        <v>72</v>
      </c>
      <c r="E187" s="254" t="s">
        <v>1072</v>
      </c>
      <c r="F187" s="254" t="s">
        <v>1005</v>
      </c>
      <c r="G187" s="211"/>
      <c r="H187" s="211"/>
      <c r="I187" s="214"/>
      <c r="J187" s="255">
        <f>BK187</f>
        <v>0</v>
      </c>
      <c r="K187" s="211"/>
      <c r="L187" s="216"/>
      <c r="M187" s="217"/>
      <c r="N187" s="218"/>
      <c r="O187" s="218"/>
      <c r="P187" s="219">
        <f>SUM(P188:P207)</f>
        <v>0</v>
      </c>
      <c r="Q187" s="218"/>
      <c r="R187" s="219">
        <f>SUM(R188:R207)</f>
        <v>0</v>
      </c>
      <c r="S187" s="218"/>
      <c r="T187" s="220">
        <f>SUM(T188:T207)</f>
        <v>0</v>
      </c>
      <c r="U187" s="12"/>
      <c r="V187" s="12"/>
      <c r="W187" s="12"/>
      <c r="X187" s="12"/>
      <c r="Y187" s="12"/>
      <c r="Z187" s="12"/>
      <c r="AA187" s="12"/>
      <c r="AB187" s="12"/>
      <c r="AC187" s="12"/>
      <c r="AD187" s="12"/>
      <c r="AE187" s="12"/>
      <c r="AR187" s="221" t="s">
        <v>80</v>
      </c>
      <c r="AT187" s="222" t="s">
        <v>72</v>
      </c>
      <c r="AU187" s="222" t="s">
        <v>80</v>
      </c>
      <c r="AY187" s="221" t="s">
        <v>238</v>
      </c>
      <c r="BK187" s="223">
        <f>SUM(BK188:BK207)</f>
        <v>0</v>
      </c>
    </row>
    <row r="188" s="2" customFormat="1" ht="24.15" customHeight="1">
      <c r="A188" s="35"/>
      <c r="B188" s="36"/>
      <c r="C188" s="243" t="s">
        <v>432</v>
      </c>
      <c r="D188" s="243" t="s">
        <v>246</v>
      </c>
      <c r="E188" s="244" t="s">
        <v>1006</v>
      </c>
      <c r="F188" s="245" t="s">
        <v>1007</v>
      </c>
      <c r="G188" s="246" t="s">
        <v>249</v>
      </c>
      <c r="H188" s="247">
        <v>40</v>
      </c>
      <c r="I188" s="248"/>
      <c r="J188" s="249">
        <f>ROUND(I188*H188,2)</f>
        <v>0</v>
      </c>
      <c r="K188" s="250"/>
      <c r="L188" s="251"/>
      <c r="M188" s="252" t="s">
        <v>1</v>
      </c>
      <c r="N188" s="25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277</v>
      </c>
      <c r="AT188" s="236" t="s">
        <v>246</v>
      </c>
      <c r="AU188" s="236" t="s">
        <v>85</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258</v>
      </c>
      <c r="BM188" s="236" t="s">
        <v>1073</v>
      </c>
    </row>
    <row r="189" s="2" customFormat="1">
      <c r="A189" s="35"/>
      <c r="B189" s="36"/>
      <c r="C189" s="37"/>
      <c r="D189" s="238" t="s">
        <v>244</v>
      </c>
      <c r="E189" s="37"/>
      <c r="F189" s="239" t="s">
        <v>1007</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85</v>
      </c>
    </row>
    <row r="190" s="2" customFormat="1" ht="37.8" customHeight="1">
      <c r="A190" s="35"/>
      <c r="B190" s="36"/>
      <c r="C190" s="224" t="s">
        <v>336</v>
      </c>
      <c r="D190" s="224" t="s">
        <v>239</v>
      </c>
      <c r="E190" s="225" t="s">
        <v>1009</v>
      </c>
      <c r="F190" s="226" t="s">
        <v>1010</v>
      </c>
      <c r="G190" s="227" t="s">
        <v>249</v>
      </c>
      <c r="H190" s="228">
        <v>40</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258</v>
      </c>
      <c r="AT190" s="236" t="s">
        <v>239</v>
      </c>
      <c r="AU190" s="236" t="s">
        <v>85</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258</v>
      </c>
      <c r="BM190" s="236" t="s">
        <v>1074</v>
      </c>
    </row>
    <row r="191" s="2" customFormat="1">
      <c r="A191" s="35"/>
      <c r="B191" s="36"/>
      <c r="C191" s="37"/>
      <c r="D191" s="238" t="s">
        <v>244</v>
      </c>
      <c r="E191" s="37"/>
      <c r="F191" s="239" t="s">
        <v>1012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85</v>
      </c>
    </row>
    <row r="192" s="2" customFormat="1" ht="37.8" customHeight="1">
      <c r="A192" s="35"/>
      <c r="B192" s="36"/>
      <c r="C192" s="243" t="s">
        <v>341</v>
      </c>
      <c r="D192" s="243" t="s">
        <v>246</v>
      </c>
      <c r="E192" s="244" t="s">
        <v>1013</v>
      </c>
      <c r="F192" s="245" t="s">
        <v>1014</v>
      </c>
      <c r="G192" s="246" t="s">
        <v>249</v>
      </c>
      <c r="H192" s="247">
        <v>160</v>
      </c>
      <c r="I192" s="248"/>
      <c r="J192" s="249">
        <f>ROUND(I192*H192,2)</f>
        <v>0</v>
      </c>
      <c r="K192" s="250"/>
      <c r="L192" s="251"/>
      <c r="M192" s="252" t="s">
        <v>1</v>
      </c>
      <c r="N192" s="25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277</v>
      </c>
      <c r="AT192" s="236" t="s">
        <v>246</v>
      </c>
      <c r="AU192" s="236" t="s">
        <v>85</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1075</v>
      </c>
    </row>
    <row r="193" s="2" customFormat="1">
      <c r="A193" s="35"/>
      <c r="B193" s="36"/>
      <c r="C193" s="37"/>
      <c r="D193" s="238" t="s">
        <v>244</v>
      </c>
      <c r="E193" s="37"/>
      <c r="F193" s="239" t="s">
        <v>1014</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85</v>
      </c>
    </row>
    <row r="194" s="2" customFormat="1" ht="16.5" customHeight="1">
      <c r="A194" s="35"/>
      <c r="B194" s="36"/>
      <c r="C194" s="224" t="s">
        <v>345</v>
      </c>
      <c r="D194" s="224" t="s">
        <v>239</v>
      </c>
      <c r="E194" s="225" t="s">
        <v>1016</v>
      </c>
      <c r="F194" s="226" t="s">
        <v>1017</v>
      </c>
      <c r="G194" s="227" t="s">
        <v>249</v>
      </c>
      <c r="H194" s="228">
        <v>160</v>
      </c>
      <c r="I194" s="229"/>
      <c r="J194" s="230">
        <f>ROUND(I194*H194,2)</f>
        <v>0</v>
      </c>
      <c r="K194" s="231"/>
      <c r="L194" s="41"/>
      <c r="M194" s="232" t="s">
        <v>1</v>
      </c>
      <c r="N194" s="233" t="s">
        <v>38</v>
      </c>
      <c r="O194" s="88"/>
      <c r="P194" s="234">
        <f>O194*H194</f>
        <v>0</v>
      </c>
      <c r="Q194" s="234">
        <v>0</v>
      </c>
      <c r="R194" s="234">
        <f>Q194*H194</f>
        <v>0</v>
      </c>
      <c r="S194" s="234">
        <v>0</v>
      </c>
      <c r="T194" s="235">
        <f>S194*H194</f>
        <v>0</v>
      </c>
      <c r="U194" s="35"/>
      <c r="V194" s="35"/>
      <c r="W194" s="35"/>
      <c r="X194" s="35"/>
      <c r="Y194" s="35"/>
      <c r="Z194" s="35"/>
      <c r="AA194" s="35"/>
      <c r="AB194" s="35"/>
      <c r="AC194" s="35"/>
      <c r="AD194" s="35"/>
      <c r="AE194" s="35"/>
      <c r="AR194" s="236" t="s">
        <v>258</v>
      </c>
      <c r="AT194" s="236" t="s">
        <v>239</v>
      </c>
      <c r="AU194" s="236" t="s">
        <v>85</v>
      </c>
      <c r="AY194" s="14" t="s">
        <v>238</v>
      </c>
      <c r="BE194" s="237">
        <f>IF(N194="základní",J194,0)</f>
        <v>0</v>
      </c>
      <c r="BF194" s="237">
        <f>IF(N194="snížená",J194,0)</f>
        <v>0</v>
      </c>
      <c r="BG194" s="237">
        <f>IF(N194="zákl. přenesená",J194,0)</f>
        <v>0</v>
      </c>
      <c r="BH194" s="237">
        <f>IF(N194="sníž. přenesená",J194,0)</f>
        <v>0</v>
      </c>
      <c r="BI194" s="237">
        <f>IF(N194="nulová",J194,0)</f>
        <v>0</v>
      </c>
      <c r="BJ194" s="14" t="s">
        <v>80</v>
      </c>
      <c r="BK194" s="237">
        <f>ROUND(I194*H194,2)</f>
        <v>0</v>
      </c>
      <c r="BL194" s="14" t="s">
        <v>258</v>
      </c>
      <c r="BM194" s="236" t="s">
        <v>1076</v>
      </c>
    </row>
    <row r="195" s="2" customFormat="1">
      <c r="A195" s="35"/>
      <c r="B195" s="36"/>
      <c r="C195" s="37"/>
      <c r="D195" s="238" t="s">
        <v>244</v>
      </c>
      <c r="E195" s="37"/>
      <c r="F195" s="239" t="s">
        <v>1019</v>
      </c>
      <c r="G195" s="37"/>
      <c r="H195" s="37"/>
      <c r="I195" s="240"/>
      <c r="J195" s="37"/>
      <c r="K195" s="37"/>
      <c r="L195" s="41"/>
      <c r="M195" s="241"/>
      <c r="N195" s="242"/>
      <c r="O195" s="88"/>
      <c r="P195" s="88"/>
      <c r="Q195" s="88"/>
      <c r="R195" s="88"/>
      <c r="S195" s="88"/>
      <c r="T195" s="89"/>
      <c r="U195" s="35"/>
      <c r="V195" s="35"/>
      <c r="W195" s="35"/>
      <c r="X195" s="35"/>
      <c r="Y195" s="35"/>
      <c r="Z195" s="35"/>
      <c r="AA195" s="35"/>
      <c r="AB195" s="35"/>
      <c r="AC195" s="35"/>
      <c r="AD195" s="35"/>
      <c r="AE195" s="35"/>
      <c r="AT195" s="14" t="s">
        <v>244</v>
      </c>
      <c r="AU195" s="14" t="s">
        <v>85</v>
      </c>
    </row>
    <row r="196" s="2" customFormat="1" ht="24.15" customHeight="1">
      <c r="A196" s="35"/>
      <c r="B196" s="36"/>
      <c r="C196" s="243" t="s">
        <v>445</v>
      </c>
      <c r="D196" s="243" t="s">
        <v>246</v>
      </c>
      <c r="E196" s="244" t="s">
        <v>1020</v>
      </c>
      <c r="F196" s="245" t="s">
        <v>1021</v>
      </c>
      <c r="G196" s="246" t="s">
        <v>242</v>
      </c>
      <c r="H196" s="247">
        <v>16</v>
      </c>
      <c r="I196" s="248"/>
      <c r="J196" s="249">
        <f>ROUND(I196*H196,2)</f>
        <v>0</v>
      </c>
      <c r="K196" s="250"/>
      <c r="L196" s="251"/>
      <c r="M196" s="252" t="s">
        <v>1</v>
      </c>
      <c r="N196" s="253" t="s">
        <v>38</v>
      </c>
      <c r="O196" s="88"/>
      <c r="P196" s="234">
        <f>O196*H196</f>
        <v>0</v>
      </c>
      <c r="Q196" s="234">
        <v>0</v>
      </c>
      <c r="R196" s="234">
        <f>Q196*H196</f>
        <v>0</v>
      </c>
      <c r="S196" s="234">
        <v>0</v>
      </c>
      <c r="T196" s="235">
        <f>S196*H196</f>
        <v>0</v>
      </c>
      <c r="U196" s="35"/>
      <c r="V196" s="35"/>
      <c r="W196" s="35"/>
      <c r="X196" s="35"/>
      <c r="Y196" s="35"/>
      <c r="Z196" s="35"/>
      <c r="AA196" s="35"/>
      <c r="AB196" s="35"/>
      <c r="AC196" s="35"/>
      <c r="AD196" s="35"/>
      <c r="AE196" s="35"/>
      <c r="AR196" s="236" t="s">
        <v>277</v>
      </c>
      <c r="AT196" s="236" t="s">
        <v>246</v>
      </c>
      <c r="AU196" s="236" t="s">
        <v>85</v>
      </c>
      <c r="AY196" s="14" t="s">
        <v>238</v>
      </c>
      <c r="BE196" s="237">
        <f>IF(N196="základní",J196,0)</f>
        <v>0</v>
      </c>
      <c r="BF196" s="237">
        <f>IF(N196="snížená",J196,0)</f>
        <v>0</v>
      </c>
      <c r="BG196" s="237">
        <f>IF(N196="zákl. přenesená",J196,0)</f>
        <v>0</v>
      </c>
      <c r="BH196" s="237">
        <f>IF(N196="sníž. přenesená",J196,0)</f>
        <v>0</v>
      </c>
      <c r="BI196" s="237">
        <f>IF(N196="nulová",J196,0)</f>
        <v>0</v>
      </c>
      <c r="BJ196" s="14" t="s">
        <v>80</v>
      </c>
      <c r="BK196" s="237">
        <f>ROUND(I196*H196,2)</f>
        <v>0</v>
      </c>
      <c r="BL196" s="14" t="s">
        <v>258</v>
      </c>
      <c r="BM196" s="236" t="s">
        <v>1077</v>
      </c>
    </row>
    <row r="197" s="2" customFormat="1">
      <c r="A197" s="35"/>
      <c r="B197" s="36"/>
      <c r="C197" s="37"/>
      <c r="D197" s="238" t="s">
        <v>244</v>
      </c>
      <c r="E197" s="37"/>
      <c r="F197" s="239" t="s">
        <v>1021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244</v>
      </c>
      <c r="AU197" s="14" t="s">
        <v>85</v>
      </c>
    </row>
    <row r="198" s="2" customFormat="1">
      <c r="A198" s="35"/>
      <c r="B198" s="36"/>
      <c r="C198" s="37"/>
      <c r="D198" s="238" t="s">
        <v>993</v>
      </c>
      <c r="E198" s="37"/>
      <c r="F198" s="265" t="s">
        <v>1023</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993</v>
      </c>
      <c r="AU198" s="14" t="s">
        <v>85</v>
      </c>
    </row>
    <row r="199" s="2" customFormat="1" ht="21.75" customHeight="1">
      <c r="A199" s="35"/>
      <c r="B199" s="36"/>
      <c r="C199" s="224" t="s">
        <v>449</v>
      </c>
      <c r="D199" s="224" t="s">
        <v>239</v>
      </c>
      <c r="E199" s="225" t="s">
        <v>1024</v>
      </c>
      <c r="F199" s="226" t="s">
        <v>1025</v>
      </c>
      <c r="G199" s="227" t="s">
        <v>242</v>
      </c>
      <c r="H199" s="228">
        <v>16</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258</v>
      </c>
      <c r="AT199" s="236" t="s">
        <v>239</v>
      </c>
      <c r="AU199" s="236" t="s">
        <v>85</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1078</v>
      </c>
    </row>
    <row r="200" s="2" customFormat="1">
      <c r="A200" s="35"/>
      <c r="B200" s="36"/>
      <c r="C200" s="37"/>
      <c r="D200" s="238" t="s">
        <v>244</v>
      </c>
      <c r="E200" s="37"/>
      <c r="F200" s="239" t="s">
        <v>1027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85</v>
      </c>
    </row>
    <row r="201" s="2" customFormat="1" ht="24.15" customHeight="1">
      <c r="A201" s="35"/>
      <c r="B201" s="36"/>
      <c r="C201" s="243" t="s">
        <v>453</v>
      </c>
      <c r="D201" s="243" t="s">
        <v>246</v>
      </c>
      <c r="E201" s="244" t="s">
        <v>1028</v>
      </c>
      <c r="F201" s="245" t="s">
        <v>1029</v>
      </c>
      <c r="G201" s="246" t="s">
        <v>1030</v>
      </c>
      <c r="H201" s="247">
        <v>0.16</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85</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1079</v>
      </c>
    </row>
    <row r="202" s="2" customFormat="1">
      <c r="A202" s="35"/>
      <c r="B202" s="36"/>
      <c r="C202" s="37"/>
      <c r="D202" s="238" t="s">
        <v>244</v>
      </c>
      <c r="E202" s="37"/>
      <c r="F202" s="239" t="s">
        <v>1029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85</v>
      </c>
    </row>
    <row r="203" s="2" customFormat="1" ht="24.15" customHeight="1">
      <c r="A203" s="35"/>
      <c r="B203" s="36"/>
      <c r="C203" s="224" t="s">
        <v>457</v>
      </c>
      <c r="D203" s="224" t="s">
        <v>239</v>
      </c>
      <c r="E203" s="225" t="s">
        <v>1032</v>
      </c>
      <c r="F203" s="226" t="s">
        <v>1033</v>
      </c>
      <c r="G203" s="227" t="s">
        <v>242</v>
      </c>
      <c r="H203" s="228">
        <v>16</v>
      </c>
      <c r="I203" s="229"/>
      <c r="J203" s="230">
        <f>ROUND(I203*H203,2)</f>
        <v>0</v>
      </c>
      <c r="K203" s="231"/>
      <c r="L203" s="41"/>
      <c r="M203" s="232" t="s">
        <v>1</v>
      </c>
      <c r="N203" s="23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258</v>
      </c>
      <c r="AT203" s="236" t="s">
        <v>239</v>
      </c>
      <c r="AU203" s="236" t="s">
        <v>85</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1080</v>
      </c>
    </row>
    <row r="204" s="2" customFormat="1">
      <c r="A204" s="35"/>
      <c r="B204" s="36"/>
      <c r="C204" s="37"/>
      <c r="D204" s="238" t="s">
        <v>244</v>
      </c>
      <c r="E204" s="37"/>
      <c r="F204" s="239" t="s">
        <v>1033</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85</v>
      </c>
    </row>
    <row r="205" s="2" customFormat="1" ht="16.5" customHeight="1">
      <c r="A205" s="35"/>
      <c r="B205" s="36"/>
      <c r="C205" s="224" t="s">
        <v>461</v>
      </c>
      <c r="D205" s="224" t="s">
        <v>239</v>
      </c>
      <c r="E205" s="225" t="s">
        <v>1035</v>
      </c>
      <c r="F205" s="226" t="s">
        <v>1036</v>
      </c>
      <c r="G205" s="227" t="s">
        <v>487</v>
      </c>
      <c r="H205" s="228">
        <v>2</v>
      </c>
      <c r="I205" s="229"/>
      <c r="J205" s="230">
        <f>ROUND(I205*H205,2)</f>
        <v>0</v>
      </c>
      <c r="K205" s="231"/>
      <c r="L205" s="41"/>
      <c r="M205" s="232" t="s">
        <v>1</v>
      </c>
      <c r="N205" s="23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258</v>
      </c>
      <c r="AT205" s="236" t="s">
        <v>239</v>
      </c>
      <c r="AU205" s="236" t="s">
        <v>85</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1081</v>
      </c>
    </row>
    <row r="206" s="2" customFormat="1">
      <c r="A206" s="35"/>
      <c r="B206" s="36"/>
      <c r="C206" s="37"/>
      <c r="D206" s="238" t="s">
        <v>244</v>
      </c>
      <c r="E206" s="37"/>
      <c r="F206" s="239" t="s">
        <v>1038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85</v>
      </c>
    </row>
    <row r="207" s="2" customFormat="1">
      <c r="A207" s="35"/>
      <c r="B207" s="36"/>
      <c r="C207" s="37"/>
      <c r="D207" s="238" t="s">
        <v>993</v>
      </c>
      <c r="E207" s="37"/>
      <c r="F207" s="265" t="s">
        <v>1039</v>
      </c>
      <c r="G207" s="37"/>
      <c r="H207" s="37"/>
      <c r="I207" s="240"/>
      <c r="J207" s="37"/>
      <c r="K207" s="37"/>
      <c r="L207" s="41"/>
      <c r="M207" s="241"/>
      <c r="N207" s="242"/>
      <c r="O207" s="88"/>
      <c r="P207" s="88"/>
      <c r="Q207" s="88"/>
      <c r="R207" s="88"/>
      <c r="S207" s="88"/>
      <c r="T207" s="89"/>
      <c r="U207" s="35"/>
      <c r="V207" s="35"/>
      <c r="W207" s="35"/>
      <c r="X207" s="35"/>
      <c r="Y207" s="35"/>
      <c r="Z207" s="35"/>
      <c r="AA207" s="35"/>
      <c r="AB207" s="35"/>
      <c r="AC207" s="35"/>
      <c r="AD207" s="35"/>
      <c r="AE207" s="35"/>
      <c r="AT207" s="14" t="s">
        <v>993</v>
      </c>
      <c r="AU207" s="14" t="s">
        <v>85</v>
      </c>
    </row>
    <row r="208" s="12" customFormat="1" ht="22.8" customHeight="1">
      <c r="A208" s="12"/>
      <c r="B208" s="210"/>
      <c r="C208" s="211"/>
      <c r="D208" s="212" t="s">
        <v>72</v>
      </c>
      <c r="E208" s="254" t="s">
        <v>1082</v>
      </c>
      <c r="F208" s="254" t="s">
        <v>1041</v>
      </c>
      <c r="G208" s="211"/>
      <c r="H208" s="211"/>
      <c r="I208" s="214"/>
      <c r="J208" s="255">
        <f>BK208</f>
        <v>0</v>
      </c>
      <c r="K208" s="211"/>
      <c r="L208" s="216"/>
      <c r="M208" s="217"/>
      <c r="N208" s="218"/>
      <c r="O208" s="218"/>
      <c r="P208" s="219">
        <f>SUM(P209:P221)</f>
        <v>0</v>
      </c>
      <c r="Q208" s="218"/>
      <c r="R208" s="219">
        <f>SUM(R209:R221)</f>
        <v>0</v>
      </c>
      <c r="S208" s="218"/>
      <c r="T208" s="220">
        <f>SUM(T209:T221)</f>
        <v>0</v>
      </c>
      <c r="U208" s="12"/>
      <c r="V208" s="12"/>
      <c r="W208" s="12"/>
      <c r="X208" s="12"/>
      <c r="Y208" s="12"/>
      <c r="Z208" s="12"/>
      <c r="AA208" s="12"/>
      <c r="AB208" s="12"/>
      <c r="AC208" s="12"/>
      <c r="AD208" s="12"/>
      <c r="AE208" s="12"/>
      <c r="AR208" s="221" t="s">
        <v>80</v>
      </c>
      <c r="AT208" s="222" t="s">
        <v>72</v>
      </c>
      <c r="AU208" s="222" t="s">
        <v>80</v>
      </c>
      <c r="AY208" s="221" t="s">
        <v>238</v>
      </c>
      <c r="BK208" s="223">
        <f>SUM(BK209:BK221)</f>
        <v>0</v>
      </c>
    </row>
    <row r="209" s="2" customFormat="1" ht="24.15" customHeight="1">
      <c r="A209" s="35"/>
      <c r="B209" s="36"/>
      <c r="C209" s="224" t="s">
        <v>466</v>
      </c>
      <c r="D209" s="224" t="s">
        <v>239</v>
      </c>
      <c r="E209" s="225" t="s">
        <v>1042</v>
      </c>
      <c r="F209" s="226" t="s">
        <v>1043</v>
      </c>
      <c r="G209" s="227" t="s">
        <v>242</v>
      </c>
      <c r="H209" s="228">
        <v>8</v>
      </c>
      <c r="I209" s="229"/>
      <c r="J209" s="230">
        <f>ROUND(I209*H209,2)</f>
        <v>0</v>
      </c>
      <c r="K209" s="231"/>
      <c r="L209" s="41"/>
      <c r="M209" s="232" t="s">
        <v>1</v>
      </c>
      <c r="N209" s="23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253</v>
      </c>
      <c r="AT209" s="236" t="s">
        <v>239</v>
      </c>
      <c r="AU209" s="236" t="s">
        <v>85</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253</v>
      </c>
      <c r="BM209" s="236" t="s">
        <v>1083</v>
      </c>
    </row>
    <row r="210" s="2" customFormat="1">
      <c r="A210" s="35"/>
      <c r="B210" s="36"/>
      <c r="C210" s="37"/>
      <c r="D210" s="238" t="s">
        <v>244</v>
      </c>
      <c r="E210" s="37"/>
      <c r="F210" s="239" t="s">
        <v>1045</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85</v>
      </c>
    </row>
    <row r="211" s="2" customFormat="1">
      <c r="A211" s="35"/>
      <c r="B211" s="36"/>
      <c r="C211" s="37"/>
      <c r="D211" s="238" t="s">
        <v>993</v>
      </c>
      <c r="E211" s="37"/>
      <c r="F211" s="265" t="s">
        <v>1046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993</v>
      </c>
      <c r="AU211" s="14" t="s">
        <v>85</v>
      </c>
    </row>
    <row r="212" s="2" customFormat="1" ht="16.5" customHeight="1">
      <c r="A212" s="35"/>
      <c r="B212" s="36"/>
      <c r="C212" s="224" t="s">
        <v>471</v>
      </c>
      <c r="D212" s="224" t="s">
        <v>239</v>
      </c>
      <c r="E212" s="225" t="s">
        <v>1047</v>
      </c>
      <c r="F212" s="226" t="s">
        <v>1048</v>
      </c>
      <c r="G212" s="227" t="s">
        <v>487</v>
      </c>
      <c r="H212" s="228">
        <v>2</v>
      </c>
      <c r="I212" s="229"/>
      <c r="J212" s="230">
        <f>ROUND(I212*H212,2)</f>
        <v>0</v>
      </c>
      <c r="K212" s="231"/>
      <c r="L212" s="41"/>
      <c r="M212" s="232" t="s">
        <v>1</v>
      </c>
      <c r="N212" s="23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253</v>
      </c>
      <c r="AT212" s="236" t="s">
        <v>239</v>
      </c>
      <c r="AU212" s="236" t="s">
        <v>85</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253</v>
      </c>
      <c r="BM212" s="236" t="s">
        <v>1084</v>
      </c>
    </row>
    <row r="213" s="2" customFormat="1">
      <c r="A213" s="35"/>
      <c r="B213" s="36"/>
      <c r="C213" s="37"/>
      <c r="D213" s="238" t="s">
        <v>244</v>
      </c>
      <c r="E213" s="37"/>
      <c r="F213" s="239" t="s">
        <v>1050</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85</v>
      </c>
    </row>
    <row r="214" s="2" customFormat="1">
      <c r="A214" s="35"/>
      <c r="B214" s="36"/>
      <c r="C214" s="37"/>
      <c r="D214" s="238" t="s">
        <v>993</v>
      </c>
      <c r="E214" s="37"/>
      <c r="F214" s="265" t="s">
        <v>1051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85</v>
      </c>
    </row>
    <row r="215" s="2" customFormat="1" ht="33" customHeight="1">
      <c r="A215" s="35"/>
      <c r="B215" s="36"/>
      <c r="C215" s="224" t="s">
        <v>475</v>
      </c>
      <c r="D215" s="224" t="s">
        <v>239</v>
      </c>
      <c r="E215" s="225" t="s">
        <v>1052</v>
      </c>
      <c r="F215" s="226" t="s">
        <v>1053</v>
      </c>
      <c r="G215" s="227" t="s">
        <v>242</v>
      </c>
      <c r="H215" s="228">
        <v>1</v>
      </c>
      <c r="I215" s="229"/>
      <c r="J215" s="230">
        <f>ROUND(I215*H215,2)</f>
        <v>0</v>
      </c>
      <c r="K215" s="231"/>
      <c r="L215" s="41"/>
      <c r="M215" s="232" t="s">
        <v>1</v>
      </c>
      <c r="N215" s="23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258</v>
      </c>
      <c r="AT215" s="236" t="s">
        <v>239</v>
      </c>
      <c r="AU215" s="236" t="s">
        <v>85</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1085</v>
      </c>
    </row>
    <row r="216" s="2" customFormat="1">
      <c r="A216" s="35"/>
      <c r="B216" s="36"/>
      <c r="C216" s="37"/>
      <c r="D216" s="238" t="s">
        <v>244</v>
      </c>
      <c r="E216" s="37"/>
      <c r="F216" s="239" t="s">
        <v>1055</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85</v>
      </c>
    </row>
    <row r="217" s="2" customFormat="1" ht="49.05" customHeight="1">
      <c r="A217" s="35"/>
      <c r="B217" s="36"/>
      <c r="C217" s="224" t="s">
        <v>479</v>
      </c>
      <c r="D217" s="224" t="s">
        <v>239</v>
      </c>
      <c r="E217" s="225" t="s">
        <v>1056</v>
      </c>
      <c r="F217" s="226" t="s">
        <v>1057</v>
      </c>
      <c r="G217" s="227" t="s">
        <v>242</v>
      </c>
      <c r="H217" s="228">
        <v>1</v>
      </c>
      <c r="I217" s="229"/>
      <c r="J217" s="230">
        <f>ROUND(I217*H217,2)</f>
        <v>0</v>
      </c>
      <c r="K217" s="231"/>
      <c r="L217" s="41"/>
      <c r="M217" s="232" t="s">
        <v>1</v>
      </c>
      <c r="N217" s="23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253</v>
      </c>
      <c r="AT217" s="236" t="s">
        <v>239</v>
      </c>
      <c r="AU217" s="236" t="s">
        <v>85</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253</v>
      </c>
      <c r="BM217" s="236" t="s">
        <v>1086</v>
      </c>
    </row>
    <row r="218" s="2" customFormat="1">
      <c r="A218" s="35"/>
      <c r="B218" s="36"/>
      <c r="C218" s="37"/>
      <c r="D218" s="238" t="s">
        <v>244</v>
      </c>
      <c r="E218" s="37"/>
      <c r="F218" s="239" t="s">
        <v>1059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85</v>
      </c>
    </row>
    <row r="219" s="2" customFormat="1" ht="24.15" customHeight="1">
      <c r="A219" s="35"/>
      <c r="B219" s="36"/>
      <c r="C219" s="224" t="s">
        <v>639</v>
      </c>
      <c r="D219" s="224" t="s">
        <v>239</v>
      </c>
      <c r="E219" s="225" t="s">
        <v>1060</v>
      </c>
      <c r="F219" s="226" t="s">
        <v>1061</v>
      </c>
      <c r="G219" s="227" t="s">
        <v>242</v>
      </c>
      <c r="H219" s="228">
        <v>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253</v>
      </c>
      <c r="AT219" s="236" t="s">
        <v>239</v>
      </c>
      <c r="AU219" s="236" t="s">
        <v>85</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253</v>
      </c>
      <c r="BM219" s="236" t="s">
        <v>1087</v>
      </c>
    </row>
    <row r="220" s="2" customFormat="1">
      <c r="A220" s="35"/>
      <c r="B220" s="36"/>
      <c r="C220" s="37"/>
      <c r="D220" s="238" t="s">
        <v>244</v>
      </c>
      <c r="E220" s="37"/>
      <c r="F220" s="239" t="s">
        <v>1063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85</v>
      </c>
    </row>
    <row r="221" s="2" customFormat="1">
      <c r="A221" s="35"/>
      <c r="B221" s="36"/>
      <c r="C221" s="37"/>
      <c r="D221" s="238" t="s">
        <v>993</v>
      </c>
      <c r="E221" s="37"/>
      <c r="F221" s="265" t="s">
        <v>1064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85</v>
      </c>
    </row>
    <row r="222" s="12" customFormat="1" ht="25.92" customHeight="1">
      <c r="A222" s="12"/>
      <c r="B222" s="210"/>
      <c r="C222" s="211"/>
      <c r="D222" s="212" t="s">
        <v>72</v>
      </c>
      <c r="E222" s="213" t="s">
        <v>1088</v>
      </c>
      <c r="F222" s="213" t="s">
        <v>1089</v>
      </c>
      <c r="G222" s="211"/>
      <c r="H222" s="211"/>
      <c r="I222" s="214"/>
      <c r="J222" s="215">
        <f>BK222</f>
        <v>0</v>
      </c>
      <c r="K222" s="211"/>
      <c r="L222" s="216"/>
      <c r="M222" s="217"/>
      <c r="N222" s="218"/>
      <c r="O222" s="218"/>
      <c r="P222" s="219">
        <f>SUM(P223:P246)</f>
        <v>0</v>
      </c>
      <c r="Q222" s="218"/>
      <c r="R222" s="219">
        <f>SUM(R223:R246)</f>
        <v>0</v>
      </c>
      <c r="S222" s="218"/>
      <c r="T222" s="220">
        <f>SUM(T223:T246)</f>
        <v>0</v>
      </c>
      <c r="U222" s="12"/>
      <c r="V222" s="12"/>
      <c r="W222" s="12"/>
      <c r="X222" s="12"/>
      <c r="Y222" s="12"/>
      <c r="Z222" s="12"/>
      <c r="AA222" s="12"/>
      <c r="AB222" s="12"/>
      <c r="AC222" s="12"/>
      <c r="AD222" s="12"/>
      <c r="AE222" s="12"/>
      <c r="AR222" s="221" t="s">
        <v>80</v>
      </c>
      <c r="AT222" s="222" t="s">
        <v>72</v>
      </c>
      <c r="AU222" s="222" t="s">
        <v>73</v>
      </c>
      <c r="AY222" s="221" t="s">
        <v>238</v>
      </c>
      <c r="BK222" s="223">
        <f>SUM(BK223:BK246)</f>
        <v>0</v>
      </c>
    </row>
    <row r="223" s="2" customFormat="1" ht="16.5" customHeight="1">
      <c r="A223" s="35"/>
      <c r="B223" s="36"/>
      <c r="C223" s="243" t="s">
        <v>641</v>
      </c>
      <c r="D223" s="243" t="s">
        <v>246</v>
      </c>
      <c r="E223" s="244" t="s">
        <v>1090</v>
      </c>
      <c r="F223" s="245" t="s">
        <v>1091</v>
      </c>
      <c r="G223" s="246" t="s">
        <v>242</v>
      </c>
      <c r="H223" s="247">
        <v>480</v>
      </c>
      <c r="I223" s="248"/>
      <c r="J223" s="249">
        <f>ROUND(I223*H223,2)</f>
        <v>0</v>
      </c>
      <c r="K223" s="250"/>
      <c r="L223" s="251"/>
      <c r="M223" s="252" t="s">
        <v>1</v>
      </c>
      <c r="N223" s="253" t="s">
        <v>38</v>
      </c>
      <c r="O223" s="88"/>
      <c r="P223" s="234">
        <f>O223*H223</f>
        <v>0</v>
      </c>
      <c r="Q223" s="234">
        <v>0</v>
      </c>
      <c r="R223" s="234">
        <f>Q223*H223</f>
        <v>0</v>
      </c>
      <c r="S223" s="234">
        <v>0</v>
      </c>
      <c r="T223" s="235">
        <f>S223*H223</f>
        <v>0</v>
      </c>
      <c r="U223" s="35"/>
      <c r="V223" s="35"/>
      <c r="W223" s="35"/>
      <c r="X223" s="35"/>
      <c r="Y223" s="35"/>
      <c r="Z223" s="35"/>
      <c r="AA223" s="35"/>
      <c r="AB223" s="35"/>
      <c r="AC223" s="35"/>
      <c r="AD223" s="35"/>
      <c r="AE223" s="35"/>
      <c r="AR223" s="236" t="s">
        <v>277</v>
      </c>
      <c r="AT223" s="236" t="s">
        <v>246</v>
      </c>
      <c r="AU223" s="236" t="s">
        <v>80</v>
      </c>
      <c r="AY223" s="14" t="s">
        <v>238</v>
      </c>
      <c r="BE223" s="237">
        <f>IF(N223="základní",J223,0)</f>
        <v>0</v>
      </c>
      <c r="BF223" s="237">
        <f>IF(N223="snížená",J223,0)</f>
        <v>0</v>
      </c>
      <c r="BG223" s="237">
        <f>IF(N223="zákl. přenesená",J223,0)</f>
        <v>0</v>
      </c>
      <c r="BH223" s="237">
        <f>IF(N223="sníž. přenesená",J223,0)</f>
        <v>0</v>
      </c>
      <c r="BI223" s="237">
        <f>IF(N223="nulová",J223,0)</f>
        <v>0</v>
      </c>
      <c r="BJ223" s="14" t="s">
        <v>80</v>
      </c>
      <c r="BK223" s="237">
        <f>ROUND(I223*H223,2)</f>
        <v>0</v>
      </c>
      <c r="BL223" s="14" t="s">
        <v>258</v>
      </c>
      <c r="BM223" s="236" t="s">
        <v>1092</v>
      </c>
    </row>
    <row r="224" s="2" customFormat="1">
      <c r="A224" s="35"/>
      <c r="B224" s="36"/>
      <c r="C224" s="37"/>
      <c r="D224" s="238" t="s">
        <v>244</v>
      </c>
      <c r="E224" s="37"/>
      <c r="F224" s="239" t="s">
        <v>1091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244</v>
      </c>
      <c r="AU224" s="14" t="s">
        <v>80</v>
      </c>
    </row>
    <row r="225" s="2" customFormat="1">
      <c r="A225" s="35"/>
      <c r="B225" s="36"/>
      <c r="C225" s="37"/>
      <c r="D225" s="238" t="s">
        <v>993</v>
      </c>
      <c r="E225" s="37"/>
      <c r="F225" s="265" t="s">
        <v>1093</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993</v>
      </c>
      <c r="AU225" s="14" t="s">
        <v>80</v>
      </c>
    </row>
    <row r="226" s="2" customFormat="1" ht="33" customHeight="1">
      <c r="A226" s="35"/>
      <c r="B226" s="36"/>
      <c r="C226" s="224" t="s">
        <v>484</v>
      </c>
      <c r="D226" s="224" t="s">
        <v>239</v>
      </c>
      <c r="E226" s="225" t="s">
        <v>342</v>
      </c>
      <c r="F226" s="226" t="s">
        <v>343</v>
      </c>
      <c r="G226" s="227" t="s">
        <v>242</v>
      </c>
      <c r="H226" s="228">
        <v>480</v>
      </c>
      <c r="I226" s="229"/>
      <c r="J226" s="230">
        <f>ROUND(I226*H226,2)</f>
        <v>0</v>
      </c>
      <c r="K226" s="231"/>
      <c r="L226" s="41"/>
      <c r="M226" s="232" t="s">
        <v>1</v>
      </c>
      <c r="N226" s="23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258</v>
      </c>
      <c r="AT226" s="236" t="s">
        <v>239</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1094</v>
      </c>
    </row>
    <row r="227" s="2" customFormat="1">
      <c r="A227" s="35"/>
      <c r="B227" s="36"/>
      <c r="C227" s="37"/>
      <c r="D227" s="238" t="s">
        <v>244</v>
      </c>
      <c r="E227" s="37"/>
      <c r="F227" s="239" t="s">
        <v>343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1095</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33" customHeight="1">
      <c r="A229" s="35"/>
      <c r="B229" s="36"/>
      <c r="C229" s="243" t="s">
        <v>493</v>
      </c>
      <c r="D229" s="243" t="s">
        <v>246</v>
      </c>
      <c r="E229" s="244" t="s">
        <v>1096</v>
      </c>
      <c r="F229" s="245" t="s">
        <v>1097</v>
      </c>
      <c r="G229" s="246" t="s">
        <v>242</v>
      </c>
      <c r="H229" s="247">
        <v>218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1098</v>
      </c>
    </row>
    <row r="230" s="2" customFormat="1">
      <c r="A230" s="35"/>
      <c r="B230" s="36"/>
      <c r="C230" s="37"/>
      <c r="D230" s="238" t="s">
        <v>244</v>
      </c>
      <c r="E230" s="37"/>
      <c r="F230" s="239" t="s">
        <v>1097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1099</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76.35" customHeight="1">
      <c r="A232" s="35"/>
      <c r="B232" s="36"/>
      <c r="C232" s="224" t="s">
        <v>489</v>
      </c>
      <c r="D232" s="224" t="s">
        <v>239</v>
      </c>
      <c r="E232" s="225" t="s">
        <v>1100</v>
      </c>
      <c r="F232" s="226" t="s">
        <v>1101</v>
      </c>
      <c r="G232" s="227" t="s">
        <v>242</v>
      </c>
      <c r="H232" s="228">
        <v>218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1102</v>
      </c>
    </row>
    <row r="233" s="2" customFormat="1">
      <c r="A233" s="35"/>
      <c r="B233" s="36"/>
      <c r="C233" s="37"/>
      <c r="D233" s="238" t="s">
        <v>244</v>
      </c>
      <c r="E233" s="37"/>
      <c r="F233" s="239" t="s">
        <v>1103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1104</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33" customHeight="1">
      <c r="A235" s="35"/>
      <c r="B235" s="36"/>
      <c r="C235" s="243" t="s">
        <v>1105</v>
      </c>
      <c r="D235" s="243" t="s">
        <v>246</v>
      </c>
      <c r="E235" s="244" t="s">
        <v>1106</v>
      </c>
      <c r="F235" s="245" t="s">
        <v>1107</v>
      </c>
      <c r="G235" s="246" t="s">
        <v>242</v>
      </c>
      <c r="H235" s="247">
        <v>14</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1108</v>
      </c>
    </row>
    <row r="236" s="2" customFormat="1">
      <c r="A236" s="35"/>
      <c r="B236" s="36"/>
      <c r="C236" s="37"/>
      <c r="D236" s="238" t="s">
        <v>244</v>
      </c>
      <c r="E236" s="37"/>
      <c r="F236" s="239" t="s">
        <v>1107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1109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76.35" customHeight="1">
      <c r="A238" s="35"/>
      <c r="B238" s="36"/>
      <c r="C238" s="224" t="s">
        <v>1110</v>
      </c>
      <c r="D238" s="224" t="s">
        <v>239</v>
      </c>
      <c r="E238" s="225" t="s">
        <v>1111</v>
      </c>
      <c r="F238" s="226" t="s">
        <v>1112</v>
      </c>
      <c r="G238" s="227" t="s">
        <v>242</v>
      </c>
      <c r="H238" s="228">
        <v>14</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1113</v>
      </c>
    </row>
    <row r="239" s="2" customFormat="1">
      <c r="A239" s="35"/>
      <c r="B239" s="36"/>
      <c r="C239" s="37"/>
      <c r="D239" s="238" t="s">
        <v>244</v>
      </c>
      <c r="E239" s="37"/>
      <c r="F239" s="239" t="s">
        <v>1114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c r="A240" s="35"/>
      <c r="B240" s="36"/>
      <c r="C240" s="37"/>
      <c r="D240" s="238" t="s">
        <v>993</v>
      </c>
      <c r="E240" s="37"/>
      <c r="F240" s="265" t="s">
        <v>1115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80</v>
      </c>
    </row>
    <row r="241" s="2" customFormat="1" ht="33" customHeight="1">
      <c r="A241" s="35"/>
      <c r="B241" s="36"/>
      <c r="C241" s="243" t="s">
        <v>1116</v>
      </c>
      <c r="D241" s="243" t="s">
        <v>246</v>
      </c>
      <c r="E241" s="244" t="s">
        <v>1117</v>
      </c>
      <c r="F241" s="245" t="s">
        <v>1118</v>
      </c>
      <c r="G241" s="246" t="s">
        <v>242</v>
      </c>
      <c r="H241" s="247">
        <v>16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80</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1119</v>
      </c>
    </row>
    <row r="242" s="2" customFormat="1">
      <c r="A242" s="35"/>
      <c r="B242" s="36"/>
      <c r="C242" s="37"/>
      <c r="D242" s="238" t="s">
        <v>244</v>
      </c>
      <c r="E242" s="37"/>
      <c r="F242" s="239" t="s">
        <v>1118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80</v>
      </c>
    </row>
    <row r="243" s="2" customFormat="1">
      <c r="A243" s="35"/>
      <c r="B243" s="36"/>
      <c r="C243" s="37"/>
      <c r="D243" s="238" t="s">
        <v>993</v>
      </c>
      <c r="E243" s="37"/>
      <c r="F243" s="265" t="s">
        <v>1120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80</v>
      </c>
    </row>
    <row r="244" s="2" customFormat="1" ht="76.35" customHeight="1">
      <c r="A244" s="35"/>
      <c r="B244" s="36"/>
      <c r="C244" s="224" t="s">
        <v>1121</v>
      </c>
      <c r="D244" s="224" t="s">
        <v>239</v>
      </c>
      <c r="E244" s="225" t="s">
        <v>1122</v>
      </c>
      <c r="F244" s="226" t="s">
        <v>1123</v>
      </c>
      <c r="G244" s="227" t="s">
        <v>242</v>
      </c>
      <c r="H244" s="228">
        <v>16</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1124</v>
      </c>
    </row>
    <row r="245" s="2" customFormat="1">
      <c r="A245" s="35"/>
      <c r="B245" s="36"/>
      <c r="C245" s="37"/>
      <c r="D245" s="238" t="s">
        <v>244</v>
      </c>
      <c r="E245" s="37"/>
      <c r="F245" s="239" t="s">
        <v>1125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1126</v>
      </c>
      <c r="G246" s="37"/>
      <c r="H246" s="37"/>
      <c r="I246" s="240"/>
      <c r="J246" s="37"/>
      <c r="K246" s="37"/>
      <c r="L246" s="41"/>
      <c r="M246" s="256"/>
      <c r="N246" s="257"/>
      <c r="O246" s="258"/>
      <c r="P246" s="258"/>
      <c r="Q246" s="258"/>
      <c r="R246" s="258"/>
      <c r="S246" s="258"/>
      <c r="T246" s="259"/>
      <c r="U246" s="35"/>
      <c r="V246" s="35"/>
      <c r="W246" s="35"/>
      <c r="X246" s="35"/>
      <c r="Y246" s="35"/>
      <c r="Z246" s="35"/>
      <c r="AA246" s="35"/>
      <c r="AB246" s="35"/>
      <c r="AC246" s="35"/>
      <c r="AD246" s="35"/>
      <c r="AE246" s="35"/>
      <c r="AT246" s="14" t="s">
        <v>993</v>
      </c>
      <c r="AU246" s="14" t="s">
        <v>80</v>
      </c>
    </row>
    <row r="247" s="2" customFormat="1" ht="6.96" customHeight="1">
      <c r="A247" s="35"/>
      <c r="B247" s="63"/>
      <c r="C247" s="64"/>
      <c r="D247" s="64"/>
      <c r="E247" s="64"/>
      <c r="F247" s="64"/>
      <c r="G247" s="64"/>
      <c r="H247" s="64"/>
      <c r="I247" s="64"/>
      <c r="J247" s="64"/>
      <c r="K247" s="64"/>
      <c r="L247" s="41"/>
      <c r="M247" s="35"/>
      <c r="O247" s="35"/>
      <c r="P247" s="35"/>
      <c r="Q247" s="35"/>
      <c r="R247" s="35"/>
      <c r="S247" s="35"/>
      <c r="T247" s="35"/>
      <c r="U247" s="35"/>
      <c r="V247" s="35"/>
      <c r="W247" s="35"/>
      <c r="X247" s="35"/>
      <c r="Y247" s="35"/>
      <c r="Z247" s="35"/>
      <c r="AA247" s="35"/>
      <c r="AB247" s="35"/>
      <c r="AC247" s="35"/>
      <c r="AD247" s="35"/>
      <c r="AE247" s="35"/>
    </row>
  </sheetData>
  <sheetProtection sheet="1" autoFilter="0" formatColumns="0" formatRows="0" objects="1" scenarios="1" spinCount="100000" saltValue="x9lDTJ7AcNbTemv78TLEBo2VBDWdgLox7ae4JLyp3ZmrNW5C34UQq24UiUDzyHM8FsEoJNwRnKR0VlIzXScxIw==" hashValue="Qn6pji09+IKLzGcQ5I1xUdv6xk/H2r7pJXzumWnG3JgXKq+G2X2XHbMEd9iAtDxZFTRK9uQPV0J+bF2B5hOrxQ==" algorithmName="SHA-512" password="CC35"/>
  <autoFilter ref="C128:K246"/>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1127</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ROUND(J124,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ROUND((SUM(BE124:BE158)),  2)</f>
        <v>0</v>
      </c>
      <c r="G35" s="35"/>
      <c r="H35" s="35"/>
      <c r="I35" s="162">
        <v>0.20999999999999999</v>
      </c>
      <c r="J35" s="161">
        <f>ROUND(((SUM(BE124:BE158))*I35),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ROUND((SUM(BF124:BF158)),  2)</f>
        <v>0</v>
      </c>
      <c r="G36" s="35"/>
      <c r="H36" s="35"/>
      <c r="I36" s="162">
        <v>0.12</v>
      </c>
      <c r="J36" s="161">
        <f>ROUND(((SUM(BF124:BF158))*I36),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ROUND((SUM(BG124:BG158)),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ROUND((SUM(BH124:BH158)),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ROUND((SUM(BI124:BI158)),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R02 - Stavební část</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J124</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J125</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J126</f>
        <v>0</v>
      </c>
      <c r="K100" s="129"/>
      <c r="L100" s="197"/>
      <c r="S100" s="10"/>
      <c r="T100" s="10"/>
      <c r="U100" s="10"/>
      <c r="V100" s="10"/>
      <c r="W100" s="10"/>
      <c r="X100" s="10"/>
      <c r="Y100" s="10"/>
      <c r="Z100" s="10"/>
      <c r="AA100" s="10"/>
      <c r="AB100" s="10"/>
      <c r="AC100" s="10"/>
      <c r="AD100" s="10"/>
      <c r="AE100" s="10"/>
    </row>
    <row r="101" s="9" customFormat="1" ht="24.96" customHeight="1">
      <c r="A101" s="9"/>
      <c r="B101" s="187"/>
      <c r="C101" s="188"/>
      <c r="D101" s="189" t="s">
        <v>980</v>
      </c>
      <c r="E101" s="190"/>
      <c r="F101" s="190"/>
      <c r="G101" s="190"/>
      <c r="H101" s="190"/>
      <c r="I101" s="190"/>
      <c r="J101" s="191">
        <f>J142</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981</v>
      </c>
      <c r="E102" s="195"/>
      <c r="F102" s="195"/>
      <c r="G102" s="195"/>
      <c r="H102" s="195"/>
      <c r="I102" s="195"/>
      <c r="J102" s="196">
        <f>J143</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2" customFormat="1" ht="16.5" customHeight="1">
      <c r="A114" s="35"/>
      <c r="B114" s="36"/>
      <c r="C114" s="37"/>
      <c r="D114" s="37"/>
      <c r="E114" s="181" t="s">
        <v>974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209</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E11</f>
        <v>R02 - Stavební část</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F14</f>
        <v xml:space="preserve"> </v>
      </c>
      <c r="G118" s="37"/>
      <c r="H118" s="37"/>
      <c r="I118" s="29" t="s">
        <v>22</v>
      </c>
      <c r="J118" s="76" t="str">
        <f>IF(J14="","",J14)</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E17</f>
        <v xml:space="preserve"> </v>
      </c>
      <c r="G120" s="37"/>
      <c r="H120" s="37"/>
      <c r="I120" s="29" t="s">
        <v>29</v>
      </c>
      <c r="J120" s="33" t="str">
        <f>E23</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IF(E20="","",E20)</f>
        <v>Vyplň údaj</v>
      </c>
      <c r="G121" s="37"/>
      <c r="H121" s="37"/>
      <c r="I121" s="29" t="s">
        <v>31</v>
      </c>
      <c r="J121" s="33" t="str">
        <f>E26</f>
        <v xml:space="preserve"> </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P125+P142</f>
        <v>0</v>
      </c>
      <c r="Q124" s="101"/>
      <c r="R124" s="207">
        <f>R125+R142</f>
        <v>0</v>
      </c>
      <c r="S124" s="101"/>
      <c r="T124" s="208">
        <f>T125+T142</f>
        <v>0</v>
      </c>
      <c r="U124" s="35"/>
      <c r="V124" s="35"/>
      <c r="W124" s="35"/>
      <c r="X124" s="35"/>
      <c r="Y124" s="35"/>
      <c r="Z124" s="35"/>
      <c r="AA124" s="35"/>
      <c r="AB124" s="35"/>
      <c r="AC124" s="35"/>
      <c r="AD124" s="35"/>
      <c r="AE124" s="35"/>
      <c r="AT124" s="14" t="s">
        <v>72</v>
      </c>
      <c r="AU124" s="14" t="s">
        <v>219</v>
      </c>
      <c r="BK124" s="209">
        <f>BK125+BK142</f>
        <v>0</v>
      </c>
    </row>
    <row r="125" s="12" customFormat="1" ht="25.92" customHeight="1">
      <c r="A125" s="12"/>
      <c r="B125" s="210"/>
      <c r="C125" s="211"/>
      <c r="D125" s="212" t="s">
        <v>72</v>
      </c>
      <c r="E125" s="213" t="s">
        <v>985</v>
      </c>
      <c r="F125" s="213" t="s">
        <v>986</v>
      </c>
      <c r="G125" s="211"/>
      <c r="H125" s="211"/>
      <c r="I125" s="214"/>
      <c r="J125" s="215">
        <f>BK125</f>
        <v>0</v>
      </c>
      <c r="K125" s="211"/>
      <c r="L125" s="216"/>
      <c r="M125" s="217"/>
      <c r="N125" s="218"/>
      <c r="O125" s="218"/>
      <c r="P125" s="219">
        <f>P126</f>
        <v>0</v>
      </c>
      <c r="Q125" s="218"/>
      <c r="R125" s="219">
        <f>R126</f>
        <v>0</v>
      </c>
      <c r="S125" s="218"/>
      <c r="T125" s="220">
        <f>T126</f>
        <v>0</v>
      </c>
      <c r="U125" s="12"/>
      <c r="V125" s="12"/>
      <c r="W125" s="12"/>
      <c r="X125" s="12"/>
      <c r="Y125" s="12"/>
      <c r="Z125" s="12"/>
      <c r="AA125" s="12"/>
      <c r="AB125" s="12"/>
      <c r="AC125" s="12"/>
      <c r="AD125" s="12"/>
      <c r="AE125" s="12"/>
      <c r="AR125" s="221" t="s">
        <v>80</v>
      </c>
      <c r="AT125" s="222" t="s">
        <v>72</v>
      </c>
      <c r="AU125" s="222" t="s">
        <v>73</v>
      </c>
      <c r="AY125" s="221" t="s">
        <v>238</v>
      </c>
      <c r="BK125" s="223">
        <f>BK126</f>
        <v>0</v>
      </c>
    </row>
    <row r="126" s="12" customFormat="1" ht="22.8" customHeight="1">
      <c r="A126" s="12"/>
      <c r="B126" s="210"/>
      <c r="C126" s="211"/>
      <c r="D126" s="212" t="s">
        <v>72</v>
      </c>
      <c r="E126" s="254" t="s">
        <v>987</v>
      </c>
      <c r="F126" s="254" t="s">
        <v>988</v>
      </c>
      <c r="G126" s="211"/>
      <c r="H126" s="211"/>
      <c r="I126" s="214"/>
      <c r="J126" s="255">
        <f>BK126</f>
        <v>0</v>
      </c>
      <c r="K126" s="211"/>
      <c r="L126" s="216"/>
      <c r="M126" s="217"/>
      <c r="N126" s="218"/>
      <c r="O126" s="218"/>
      <c r="P126" s="219">
        <f>SUM(P127:P141)</f>
        <v>0</v>
      </c>
      <c r="Q126" s="218"/>
      <c r="R126" s="219">
        <f>SUM(R127:R141)</f>
        <v>0</v>
      </c>
      <c r="S126" s="218"/>
      <c r="T126" s="220">
        <f>SUM(T127:T141)</f>
        <v>0</v>
      </c>
      <c r="U126" s="12"/>
      <c r="V126" s="12"/>
      <c r="W126" s="12"/>
      <c r="X126" s="12"/>
      <c r="Y126" s="12"/>
      <c r="Z126" s="12"/>
      <c r="AA126" s="12"/>
      <c r="AB126" s="12"/>
      <c r="AC126" s="12"/>
      <c r="AD126" s="12"/>
      <c r="AE126" s="12"/>
      <c r="AR126" s="221" t="s">
        <v>80</v>
      </c>
      <c r="AT126" s="222" t="s">
        <v>72</v>
      </c>
      <c r="AU126" s="222" t="s">
        <v>80</v>
      </c>
      <c r="AY126" s="221" t="s">
        <v>238</v>
      </c>
      <c r="BK126" s="223">
        <f>SUM(BK127:BK141)</f>
        <v>0</v>
      </c>
    </row>
    <row r="127" s="2" customFormat="1" ht="24.15" customHeight="1">
      <c r="A127" s="35"/>
      <c r="B127" s="36"/>
      <c r="C127" s="224" t="s">
        <v>80</v>
      </c>
      <c r="D127" s="224" t="s">
        <v>239</v>
      </c>
      <c r="E127" s="225" t="s">
        <v>368</v>
      </c>
      <c r="F127" s="226" t="s">
        <v>1128</v>
      </c>
      <c r="G127" s="227" t="s">
        <v>242</v>
      </c>
      <c r="H127" s="228">
        <v>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85</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1129</v>
      </c>
    </row>
    <row r="128" s="2" customFormat="1">
      <c r="A128" s="35"/>
      <c r="B128" s="36"/>
      <c r="C128" s="37"/>
      <c r="D128" s="238" t="s">
        <v>244</v>
      </c>
      <c r="E128" s="37"/>
      <c r="F128" s="239" t="s">
        <v>369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85</v>
      </c>
    </row>
    <row r="129" s="2" customFormat="1" ht="24.15" customHeight="1">
      <c r="A129" s="35"/>
      <c r="B129" s="36"/>
      <c r="C129" s="224" t="s">
        <v>85</v>
      </c>
      <c r="D129" s="224" t="s">
        <v>239</v>
      </c>
      <c r="E129" s="225" t="s">
        <v>365</v>
      </c>
      <c r="F129" s="226" t="s">
        <v>1130</v>
      </c>
      <c r="G129" s="227" t="s">
        <v>242</v>
      </c>
      <c r="H129" s="228">
        <v>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1131</v>
      </c>
    </row>
    <row r="130" s="2" customFormat="1">
      <c r="A130" s="35"/>
      <c r="B130" s="36"/>
      <c r="C130" s="37"/>
      <c r="D130" s="238" t="s">
        <v>244</v>
      </c>
      <c r="E130" s="37"/>
      <c r="F130" s="239" t="s">
        <v>366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33" customHeight="1">
      <c r="A131" s="35"/>
      <c r="B131" s="36"/>
      <c r="C131" s="224" t="s">
        <v>89</v>
      </c>
      <c r="D131" s="224" t="s">
        <v>239</v>
      </c>
      <c r="E131" s="225" t="s">
        <v>1132</v>
      </c>
      <c r="F131" s="226" t="s">
        <v>1133</v>
      </c>
      <c r="G131" s="227" t="s">
        <v>249</v>
      </c>
      <c r="H131" s="228">
        <v>13</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1134</v>
      </c>
    </row>
    <row r="132" s="2" customFormat="1">
      <c r="A132" s="35"/>
      <c r="B132" s="36"/>
      <c r="C132" s="37"/>
      <c r="D132" s="238" t="s">
        <v>244</v>
      </c>
      <c r="E132" s="37"/>
      <c r="F132" s="239" t="s">
        <v>1135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c r="A133" s="35"/>
      <c r="B133" s="36"/>
      <c r="C133" s="37"/>
      <c r="D133" s="238" t="s">
        <v>993</v>
      </c>
      <c r="E133" s="37"/>
      <c r="F133" s="265" t="s">
        <v>1136</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85</v>
      </c>
    </row>
    <row r="134" s="2" customFormat="1" ht="37.8" customHeight="1">
      <c r="A134" s="35"/>
      <c r="B134" s="36"/>
      <c r="C134" s="224" t="s">
        <v>258</v>
      </c>
      <c r="D134" s="224" t="s">
        <v>239</v>
      </c>
      <c r="E134" s="225" t="s">
        <v>1137</v>
      </c>
      <c r="F134" s="226" t="s">
        <v>1138</v>
      </c>
      <c r="G134" s="227" t="s">
        <v>1139</v>
      </c>
      <c r="H134" s="228">
        <v>8</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258</v>
      </c>
      <c r="AT134" s="236" t="s">
        <v>239</v>
      </c>
      <c r="AU134" s="236" t="s">
        <v>85</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1140</v>
      </c>
    </row>
    <row r="135" s="2" customFormat="1">
      <c r="A135" s="35"/>
      <c r="B135" s="36"/>
      <c r="C135" s="37"/>
      <c r="D135" s="238" t="s">
        <v>244</v>
      </c>
      <c r="E135" s="37"/>
      <c r="F135" s="239" t="s">
        <v>1141</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85</v>
      </c>
    </row>
    <row r="136" s="2" customFormat="1">
      <c r="A136" s="35"/>
      <c r="B136" s="36"/>
      <c r="C136" s="37"/>
      <c r="D136" s="238" t="s">
        <v>993</v>
      </c>
      <c r="E136" s="37"/>
      <c r="F136" s="265" t="s">
        <v>1142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993</v>
      </c>
      <c r="AU136" s="14" t="s">
        <v>85</v>
      </c>
    </row>
    <row r="137" s="2" customFormat="1" ht="24.15" customHeight="1">
      <c r="A137" s="35"/>
      <c r="B137" s="36"/>
      <c r="C137" s="224" t="s">
        <v>263</v>
      </c>
      <c r="D137" s="224" t="s">
        <v>239</v>
      </c>
      <c r="E137" s="225" t="s">
        <v>1143</v>
      </c>
      <c r="F137" s="226" t="s">
        <v>1144</v>
      </c>
      <c r="G137" s="227" t="s">
        <v>1139</v>
      </c>
      <c r="H137" s="228">
        <v>8</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258</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258</v>
      </c>
      <c r="BM137" s="236" t="s">
        <v>1145</v>
      </c>
    </row>
    <row r="138" s="2" customFormat="1">
      <c r="A138" s="35"/>
      <c r="B138" s="36"/>
      <c r="C138" s="37"/>
      <c r="D138" s="238" t="s">
        <v>244</v>
      </c>
      <c r="E138" s="37"/>
      <c r="F138" s="239" t="s">
        <v>1146</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c r="A139" s="35"/>
      <c r="B139" s="36"/>
      <c r="C139" s="37"/>
      <c r="D139" s="238" t="s">
        <v>993</v>
      </c>
      <c r="E139" s="37"/>
      <c r="F139" s="265" t="s">
        <v>1147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993</v>
      </c>
      <c r="AU139" s="14" t="s">
        <v>85</v>
      </c>
    </row>
    <row r="140" s="2" customFormat="1" ht="24.15" customHeight="1">
      <c r="A140" s="35"/>
      <c r="B140" s="36"/>
      <c r="C140" s="224" t="s">
        <v>269</v>
      </c>
      <c r="D140" s="224" t="s">
        <v>239</v>
      </c>
      <c r="E140" s="225" t="s">
        <v>1148</v>
      </c>
      <c r="F140" s="226" t="s">
        <v>1149</v>
      </c>
      <c r="G140" s="227" t="s">
        <v>1150</v>
      </c>
      <c r="H140" s="228">
        <v>20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258</v>
      </c>
      <c r="AT140" s="236" t="s">
        <v>239</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1151</v>
      </c>
    </row>
    <row r="141" s="2" customFormat="1">
      <c r="A141" s="35"/>
      <c r="B141" s="36"/>
      <c r="C141" s="37"/>
      <c r="D141" s="238" t="s">
        <v>244</v>
      </c>
      <c r="E141" s="37"/>
      <c r="F141" s="239" t="s">
        <v>1152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1065</v>
      </c>
      <c r="F142" s="213" t="s">
        <v>1066</v>
      </c>
      <c r="G142" s="211"/>
      <c r="H142" s="211"/>
      <c r="I142" s="214"/>
      <c r="J142" s="215">
        <f>BK142</f>
        <v>0</v>
      </c>
      <c r="K142" s="211"/>
      <c r="L142" s="216"/>
      <c r="M142" s="217"/>
      <c r="N142" s="218"/>
      <c r="O142" s="218"/>
      <c r="P142" s="219">
        <f>P143</f>
        <v>0</v>
      </c>
      <c r="Q142" s="218"/>
      <c r="R142" s="219">
        <f>R143</f>
        <v>0</v>
      </c>
      <c r="S142" s="218"/>
      <c r="T142" s="220">
        <f>T143</f>
        <v>0</v>
      </c>
      <c r="U142" s="12"/>
      <c r="V142" s="12"/>
      <c r="W142" s="12"/>
      <c r="X142" s="12"/>
      <c r="Y142" s="12"/>
      <c r="Z142" s="12"/>
      <c r="AA142" s="12"/>
      <c r="AB142" s="12"/>
      <c r="AC142" s="12"/>
      <c r="AD142" s="12"/>
      <c r="AE142" s="12"/>
      <c r="AR142" s="221" t="s">
        <v>80</v>
      </c>
      <c r="AT142" s="222" t="s">
        <v>72</v>
      </c>
      <c r="AU142" s="222" t="s">
        <v>73</v>
      </c>
      <c r="AY142" s="221" t="s">
        <v>238</v>
      </c>
      <c r="BK142" s="223">
        <f>BK143</f>
        <v>0</v>
      </c>
    </row>
    <row r="143" s="12" customFormat="1" ht="22.8" customHeight="1">
      <c r="A143" s="12"/>
      <c r="B143" s="210"/>
      <c r="C143" s="211"/>
      <c r="D143" s="212" t="s">
        <v>72</v>
      </c>
      <c r="E143" s="254" t="s">
        <v>1067</v>
      </c>
      <c r="F143" s="254" t="s">
        <v>988</v>
      </c>
      <c r="G143" s="211"/>
      <c r="H143" s="211"/>
      <c r="I143" s="214"/>
      <c r="J143" s="255">
        <f>BK143</f>
        <v>0</v>
      </c>
      <c r="K143" s="211"/>
      <c r="L143" s="216"/>
      <c r="M143" s="217"/>
      <c r="N143" s="218"/>
      <c r="O143" s="218"/>
      <c r="P143" s="219">
        <f>SUM(P144:P158)</f>
        <v>0</v>
      </c>
      <c r="Q143" s="218"/>
      <c r="R143" s="219">
        <f>SUM(R144:R158)</f>
        <v>0</v>
      </c>
      <c r="S143" s="218"/>
      <c r="T143" s="220">
        <f>SUM(T144:T158)</f>
        <v>0</v>
      </c>
      <c r="U143" s="12"/>
      <c r="V143" s="12"/>
      <c r="W143" s="12"/>
      <c r="X143" s="12"/>
      <c r="Y143" s="12"/>
      <c r="Z143" s="12"/>
      <c r="AA143" s="12"/>
      <c r="AB143" s="12"/>
      <c r="AC143" s="12"/>
      <c r="AD143" s="12"/>
      <c r="AE143" s="12"/>
      <c r="AR143" s="221" t="s">
        <v>80</v>
      </c>
      <c r="AT143" s="222" t="s">
        <v>72</v>
      </c>
      <c r="AU143" s="222" t="s">
        <v>80</v>
      </c>
      <c r="AY143" s="221" t="s">
        <v>238</v>
      </c>
      <c r="BK143" s="223">
        <f>SUM(BK144:BK158)</f>
        <v>0</v>
      </c>
    </row>
    <row r="144" s="2" customFormat="1" ht="24.15" customHeight="1">
      <c r="A144" s="35"/>
      <c r="B144" s="36"/>
      <c r="C144" s="224" t="s">
        <v>273</v>
      </c>
      <c r="D144" s="224" t="s">
        <v>239</v>
      </c>
      <c r="E144" s="225" t="s">
        <v>368</v>
      </c>
      <c r="F144" s="226" t="s">
        <v>1128</v>
      </c>
      <c r="G144" s="227" t="s">
        <v>242</v>
      </c>
      <c r="H144" s="228">
        <v>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1153</v>
      </c>
    </row>
    <row r="145" s="2" customFormat="1">
      <c r="A145" s="35"/>
      <c r="B145" s="36"/>
      <c r="C145" s="37"/>
      <c r="D145" s="238" t="s">
        <v>244</v>
      </c>
      <c r="E145" s="37"/>
      <c r="F145" s="239" t="s">
        <v>369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24.15" customHeight="1">
      <c r="A146" s="35"/>
      <c r="B146" s="36"/>
      <c r="C146" s="224" t="s">
        <v>277</v>
      </c>
      <c r="D146" s="224" t="s">
        <v>239</v>
      </c>
      <c r="E146" s="225" t="s">
        <v>365</v>
      </c>
      <c r="F146" s="226" t="s">
        <v>1130</v>
      </c>
      <c r="G146" s="227" t="s">
        <v>242</v>
      </c>
      <c r="H146" s="228">
        <v>1</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357</v>
      </c>
      <c r="AT146" s="236" t="s">
        <v>239</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1154</v>
      </c>
    </row>
    <row r="147" s="2" customFormat="1">
      <c r="A147" s="35"/>
      <c r="B147" s="36"/>
      <c r="C147" s="37"/>
      <c r="D147" s="238" t="s">
        <v>244</v>
      </c>
      <c r="E147" s="37"/>
      <c r="F147" s="239" t="s">
        <v>366</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33" customHeight="1">
      <c r="A148" s="35"/>
      <c r="B148" s="36"/>
      <c r="C148" s="224" t="s">
        <v>281</v>
      </c>
      <c r="D148" s="224" t="s">
        <v>239</v>
      </c>
      <c r="E148" s="225" t="s">
        <v>1132</v>
      </c>
      <c r="F148" s="226" t="s">
        <v>1133</v>
      </c>
      <c r="G148" s="227" t="s">
        <v>249</v>
      </c>
      <c r="H148" s="228">
        <v>12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258</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258</v>
      </c>
      <c r="BM148" s="236" t="s">
        <v>1155</v>
      </c>
    </row>
    <row r="149" s="2" customFormat="1">
      <c r="A149" s="35"/>
      <c r="B149" s="36"/>
      <c r="C149" s="37"/>
      <c r="D149" s="238" t="s">
        <v>244</v>
      </c>
      <c r="E149" s="37"/>
      <c r="F149" s="239" t="s">
        <v>1135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c r="A150" s="35"/>
      <c r="B150" s="36"/>
      <c r="C150" s="37"/>
      <c r="D150" s="238" t="s">
        <v>993</v>
      </c>
      <c r="E150" s="37"/>
      <c r="F150" s="265" t="s">
        <v>1136</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993</v>
      </c>
      <c r="AU150" s="14" t="s">
        <v>85</v>
      </c>
    </row>
    <row r="151" s="2" customFormat="1" ht="37.8" customHeight="1">
      <c r="A151" s="35"/>
      <c r="B151" s="36"/>
      <c r="C151" s="224" t="s">
        <v>285</v>
      </c>
      <c r="D151" s="224" t="s">
        <v>239</v>
      </c>
      <c r="E151" s="225" t="s">
        <v>1137</v>
      </c>
      <c r="F151" s="226" t="s">
        <v>1138</v>
      </c>
      <c r="G151" s="227" t="s">
        <v>1139</v>
      </c>
      <c r="H151" s="228">
        <v>8</v>
      </c>
      <c r="I151" s="229"/>
      <c r="J151" s="230">
        <f>ROUND(I151*H151,2)</f>
        <v>0</v>
      </c>
      <c r="K151" s="231"/>
      <c r="L151" s="41"/>
      <c r="M151" s="232" t="s">
        <v>1</v>
      </c>
      <c r="N151" s="23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258</v>
      </c>
      <c r="AT151" s="236" t="s">
        <v>239</v>
      </c>
      <c r="AU151" s="236" t="s">
        <v>85</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258</v>
      </c>
      <c r="BM151" s="236" t="s">
        <v>1156</v>
      </c>
    </row>
    <row r="152" s="2" customFormat="1">
      <c r="A152" s="35"/>
      <c r="B152" s="36"/>
      <c r="C152" s="37"/>
      <c r="D152" s="238" t="s">
        <v>244</v>
      </c>
      <c r="E152" s="37"/>
      <c r="F152" s="239" t="s">
        <v>1141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85</v>
      </c>
    </row>
    <row r="153" s="2" customFormat="1">
      <c r="A153" s="35"/>
      <c r="B153" s="36"/>
      <c r="C153" s="37"/>
      <c r="D153" s="238" t="s">
        <v>993</v>
      </c>
      <c r="E153" s="37"/>
      <c r="F153" s="265" t="s">
        <v>1142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993</v>
      </c>
      <c r="AU153" s="14" t="s">
        <v>85</v>
      </c>
    </row>
    <row r="154" s="2" customFormat="1" ht="24.15" customHeight="1">
      <c r="A154" s="35"/>
      <c r="B154" s="36"/>
      <c r="C154" s="224" t="s">
        <v>289</v>
      </c>
      <c r="D154" s="224" t="s">
        <v>239</v>
      </c>
      <c r="E154" s="225" t="s">
        <v>1143</v>
      </c>
      <c r="F154" s="226" t="s">
        <v>1144</v>
      </c>
      <c r="G154" s="227" t="s">
        <v>1139</v>
      </c>
      <c r="H154" s="228">
        <v>8</v>
      </c>
      <c r="I154" s="229"/>
      <c r="J154" s="230">
        <f>ROUND(I154*H154,2)</f>
        <v>0</v>
      </c>
      <c r="K154" s="231"/>
      <c r="L154" s="41"/>
      <c r="M154" s="232" t="s">
        <v>1</v>
      </c>
      <c r="N154" s="23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258</v>
      </c>
      <c r="AT154" s="236" t="s">
        <v>239</v>
      </c>
      <c r="AU154" s="236" t="s">
        <v>85</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258</v>
      </c>
      <c r="BM154" s="236" t="s">
        <v>1157</v>
      </c>
    </row>
    <row r="155" s="2" customFormat="1">
      <c r="A155" s="35"/>
      <c r="B155" s="36"/>
      <c r="C155" s="37"/>
      <c r="D155" s="238" t="s">
        <v>244</v>
      </c>
      <c r="E155" s="37"/>
      <c r="F155" s="239" t="s">
        <v>1146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85</v>
      </c>
    </row>
    <row r="156" s="2" customFormat="1">
      <c r="A156" s="35"/>
      <c r="B156" s="36"/>
      <c r="C156" s="37"/>
      <c r="D156" s="238" t="s">
        <v>993</v>
      </c>
      <c r="E156" s="37"/>
      <c r="F156" s="265" t="s">
        <v>1147</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993</v>
      </c>
      <c r="AU156" s="14" t="s">
        <v>85</v>
      </c>
    </row>
    <row r="157" s="2" customFormat="1" ht="24.15" customHeight="1">
      <c r="A157" s="35"/>
      <c r="B157" s="36"/>
      <c r="C157" s="224" t="s">
        <v>8</v>
      </c>
      <c r="D157" s="224" t="s">
        <v>239</v>
      </c>
      <c r="E157" s="225" t="s">
        <v>1148</v>
      </c>
      <c r="F157" s="226" t="s">
        <v>1149</v>
      </c>
      <c r="G157" s="227" t="s">
        <v>1150</v>
      </c>
      <c r="H157" s="228">
        <v>20</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258</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1158</v>
      </c>
    </row>
    <row r="158" s="2" customFormat="1">
      <c r="A158" s="35"/>
      <c r="B158" s="36"/>
      <c r="C158" s="37"/>
      <c r="D158" s="238" t="s">
        <v>244</v>
      </c>
      <c r="E158" s="37"/>
      <c r="F158" s="239" t="s">
        <v>1152</v>
      </c>
      <c r="G158" s="37"/>
      <c r="H158" s="37"/>
      <c r="I158" s="240"/>
      <c r="J158" s="37"/>
      <c r="K158" s="37"/>
      <c r="L158" s="41"/>
      <c r="M158" s="256"/>
      <c r="N158" s="257"/>
      <c r="O158" s="258"/>
      <c r="P158" s="258"/>
      <c r="Q158" s="258"/>
      <c r="R158" s="258"/>
      <c r="S158" s="258"/>
      <c r="T158" s="259"/>
      <c r="U158" s="35"/>
      <c r="V158" s="35"/>
      <c r="W158" s="35"/>
      <c r="X158" s="35"/>
      <c r="Y158" s="35"/>
      <c r="Z158" s="35"/>
      <c r="AA158" s="35"/>
      <c r="AB158" s="35"/>
      <c r="AC158" s="35"/>
      <c r="AD158" s="35"/>
      <c r="AE158" s="35"/>
      <c r="AT158" s="14" t="s">
        <v>244</v>
      </c>
      <c r="AU158" s="14" t="s">
        <v>85</v>
      </c>
    </row>
    <row r="159" s="2" customFormat="1" ht="6.96" customHeight="1">
      <c r="A159" s="35"/>
      <c r="B159" s="63"/>
      <c r="C159" s="64"/>
      <c r="D159" s="64"/>
      <c r="E159" s="64"/>
      <c r="F159" s="64"/>
      <c r="G159" s="64"/>
      <c r="H159" s="64"/>
      <c r="I159" s="64"/>
      <c r="J159" s="64"/>
      <c r="K159" s="64"/>
      <c r="L159" s="41"/>
      <c r="M159" s="35"/>
      <c r="O159" s="35"/>
      <c r="P159" s="35"/>
      <c r="Q159" s="35"/>
      <c r="R159" s="35"/>
      <c r="S159" s="35"/>
      <c r="T159" s="35"/>
      <c r="U159" s="35"/>
      <c r="V159" s="35"/>
      <c r="W159" s="35"/>
      <c r="X159" s="35"/>
      <c r="Y159" s="35"/>
      <c r="Z159" s="35"/>
      <c r="AA159" s="35"/>
      <c r="AB159" s="35"/>
      <c r="AC159" s="35"/>
      <c r="AD159" s="35"/>
      <c r="AE159" s="35"/>
    </row>
  </sheetData>
  <sheetProtection sheet="1" autoFilter="0" formatColumns="0" formatRows="0" objects="1" scenarios="1" spinCount="100000" saltValue="VrUt/nr2iYtUcBX4wNnhr6ADwZJCa+WDCOt/ESbACOMEszCfwtpYxdYmMv/ROfFvgiBFIS1E+u+1fMSKXXoccQ==" hashValue="rG0AKbGfLEVSNWT/reQOX4rd0E6mwy0OHgybykj5pAWT946OcRHx9qv3MCanaBL0VMy+Ppeynww2DjVqPuuU5Q==" algorithmName="SHA-512" password="CC35"/>
  <autoFilter ref="C123:K158"/>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1159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ROUND((SUM(BE116:BE371)),  2)</f>
        <v>0</v>
      </c>
      <c r="G33" s="35"/>
      <c r="H33" s="35"/>
      <c r="I33" s="162">
        <v>0.20999999999999999</v>
      </c>
      <c r="J33" s="161">
        <f>ROUND(((SUM(BE116:BE371))*I33),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ROUND((SUM(BF116:BF371)),  2)</f>
        <v>0</v>
      </c>
      <c r="G34" s="35"/>
      <c r="H34" s="35"/>
      <c r="I34" s="162">
        <v>0.12</v>
      </c>
      <c r="J34" s="161">
        <f>ROUND(((SUM(BF116:BF371))*I34),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01 - Práce na žel. svršku v TÚ Pardubice –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01 - Práce na žel. svršku v TÚ Pardubice –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SUM(P117:P371)</f>
        <v>0</v>
      </c>
      <c r="Q116" s="101"/>
      <c r="R116" s="207">
        <f>SUM(R117:R371)</f>
        <v>0</v>
      </c>
      <c r="S116" s="101"/>
      <c r="T116" s="208">
        <f>SUM(T117:T371)</f>
        <v>0</v>
      </c>
      <c r="U116" s="35"/>
      <c r="V116" s="35"/>
      <c r="W116" s="35"/>
      <c r="X116" s="35"/>
      <c r="Y116" s="35"/>
      <c r="Z116" s="35"/>
      <c r="AA116" s="35"/>
      <c r="AB116" s="35"/>
      <c r="AC116" s="35"/>
      <c r="AD116" s="35"/>
      <c r="AE116" s="35"/>
      <c r="AT116" s="14" t="s">
        <v>72</v>
      </c>
      <c r="AU116" s="14" t="s">
        <v>219</v>
      </c>
      <c r="BK116" s="209">
        <f>SUM(BK117:BK371)</f>
        <v>0</v>
      </c>
    </row>
    <row r="117" s="2" customFormat="1" ht="49.05" customHeight="1">
      <c r="A117" s="35"/>
      <c r="B117" s="36"/>
      <c r="C117" s="224" t="s">
        <v>80</v>
      </c>
      <c r="D117" s="224" t="s">
        <v>239</v>
      </c>
      <c r="E117" s="225" t="s">
        <v>1160</v>
      </c>
      <c r="F117" s="226" t="s">
        <v>1161</v>
      </c>
      <c r="G117" s="227" t="s">
        <v>242</v>
      </c>
      <c r="H117" s="228">
        <v>144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1162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0.125</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1167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1168</v>
      </c>
      <c r="F123" s="226" t="s">
        <v>1169</v>
      </c>
      <c r="G123" s="227" t="s">
        <v>1139</v>
      </c>
      <c r="H123" s="228">
        <v>209.09999999999999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1170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1171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1172</v>
      </c>
      <c r="F126" s="226" t="s">
        <v>1173</v>
      </c>
      <c r="G126" s="227" t="s">
        <v>1150</v>
      </c>
      <c r="H126" s="228">
        <v>182.58000000000001</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1175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543.10500000000002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1180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76.35" customHeight="1">
      <c r="A132" s="35"/>
      <c r="B132" s="36"/>
      <c r="C132" s="224" t="s">
        <v>269</v>
      </c>
      <c r="D132" s="224" t="s">
        <v>239</v>
      </c>
      <c r="E132" s="225" t="s">
        <v>1181</v>
      </c>
      <c r="F132" s="226" t="s">
        <v>1182</v>
      </c>
      <c r="G132" s="227" t="s">
        <v>1178</v>
      </c>
      <c r="H132" s="228">
        <v>543.10500000000002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1183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1184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162.93199999999999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1185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162.93199999999999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1189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1190</v>
      </c>
      <c r="F141" s="226" t="s">
        <v>1191</v>
      </c>
      <c r="G141" s="227" t="s">
        <v>1178</v>
      </c>
      <c r="H141" s="228">
        <v>162.93199999999999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1192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1193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1194</v>
      </c>
      <c r="F144" s="226" t="s">
        <v>1195</v>
      </c>
      <c r="G144" s="227" t="s">
        <v>1165</v>
      </c>
      <c r="H144" s="228">
        <v>0.125</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1196</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1167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20.692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1200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1201</v>
      </c>
      <c r="F150" s="226" t="s">
        <v>1202</v>
      </c>
      <c r="G150" s="227" t="s">
        <v>1165</v>
      </c>
      <c r="H150" s="228">
        <v>5</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1203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1204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1205</v>
      </c>
      <c r="F153" s="226" t="s">
        <v>1206</v>
      </c>
      <c r="G153" s="227" t="s">
        <v>1139</v>
      </c>
      <c r="H153" s="228">
        <v>1843.8199999999999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1207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1208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21.75" customHeight="1">
      <c r="A156" s="35"/>
      <c r="B156" s="36"/>
      <c r="C156" s="243" t="s">
        <v>300</v>
      </c>
      <c r="D156" s="243" t="s">
        <v>246</v>
      </c>
      <c r="E156" s="244" t="s">
        <v>1209</v>
      </c>
      <c r="F156" s="245" t="s">
        <v>1210</v>
      </c>
      <c r="G156" s="246" t="s">
        <v>1178</v>
      </c>
      <c r="H156" s="247">
        <v>4363.4669999999996</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277</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1210</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1211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4363.4669999999996</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1212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1186</v>
      </c>
      <c r="F162" s="226" t="s">
        <v>1187</v>
      </c>
      <c r="G162" s="227" t="s">
        <v>1178</v>
      </c>
      <c r="H162" s="228">
        <v>21817.337</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1213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55.5" customHeight="1">
      <c r="A165" s="35"/>
      <c r="B165" s="36"/>
      <c r="C165" s="224" t="s">
        <v>312</v>
      </c>
      <c r="D165" s="224" t="s">
        <v>239</v>
      </c>
      <c r="E165" s="225" t="s">
        <v>1214</v>
      </c>
      <c r="F165" s="226" t="s">
        <v>1215</v>
      </c>
      <c r="G165" s="227" t="s">
        <v>1165</v>
      </c>
      <c r="H165" s="228">
        <v>22.692</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1215</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1216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76.35" customHeight="1">
      <c r="A168" s="35"/>
      <c r="B168" s="36"/>
      <c r="C168" s="224" t="s">
        <v>316</v>
      </c>
      <c r="D168" s="224" t="s">
        <v>239</v>
      </c>
      <c r="E168" s="225" t="s">
        <v>1217</v>
      </c>
      <c r="F168" s="226" t="s">
        <v>1218</v>
      </c>
      <c r="G168" s="227" t="s">
        <v>249</v>
      </c>
      <c r="H168" s="228">
        <v>725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484</v>
      </c>
    </row>
    <row r="169" s="2" customFormat="1">
      <c r="A169" s="35"/>
      <c r="B169" s="36"/>
      <c r="C169" s="37"/>
      <c r="D169" s="238" t="s">
        <v>244</v>
      </c>
      <c r="E169" s="37"/>
      <c r="F169" s="239" t="s">
        <v>1219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1220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76.35" customHeight="1">
      <c r="A171" s="35"/>
      <c r="B171" s="36"/>
      <c r="C171" s="224" t="s">
        <v>320</v>
      </c>
      <c r="D171" s="224" t="s">
        <v>239</v>
      </c>
      <c r="E171" s="225" t="s">
        <v>1221</v>
      </c>
      <c r="F171" s="226" t="s">
        <v>1222</v>
      </c>
      <c r="G171" s="227" t="s">
        <v>242</v>
      </c>
      <c r="H171" s="228">
        <v>372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489</v>
      </c>
    </row>
    <row r="172" s="2" customFormat="1">
      <c r="A172" s="35"/>
      <c r="B172" s="36"/>
      <c r="C172" s="37"/>
      <c r="D172" s="238" t="s">
        <v>244</v>
      </c>
      <c r="E172" s="37"/>
      <c r="F172" s="239" t="s">
        <v>1223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1224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76.35" customHeight="1">
      <c r="A174" s="35"/>
      <c r="B174" s="36"/>
      <c r="C174" s="224" t="s">
        <v>324</v>
      </c>
      <c r="D174" s="224" t="s">
        <v>239</v>
      </c>
      <c r="E174" s="225" t="s">
        <v>1225</v>
      </c>
      <c r="F174" s="226" t="s">
        <v>1226</v>
      </c>
      <c r="G174" s="227" t="s">
        <v>249</v>
      </c>
      <c r="H174" s="228">
        <v>40</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1110</v>
      </c>
    </row>
    <row r="175" s="2" customFormat="1">
      <c r="A175" s="35"/>
      <c r="B175" s="36"/>
      <c r="C175" s="37"/>
      <c r="D175" s="238" t="s">
        <v>244</v>
      </c>
      <c r="E175" s="37"/>
      <c r="F175" s="239" t="s">
        <v>1227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1228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1229</v>
      </c>
      <c r="F177" s="226" t="s">
        <v>1230</v>
      </c>
      <c r="G177" s="227" t="s">
        <v>1178</v>
      </c>
      <c r="H177" s="228">
        <v>251.78700000000001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1121</v>
      </c>
    </row>
    <row r="178" s="2" customFormat="1">
      <c r="A178" s="35"/>
      <c r="B178" s="36"/>
      <c r="C178" s="37"/>
      <c r="D178" s="238" t="s">
        <v>244</v>
      </c>
      <c r="E178" s="37"/>
      <c r="F178" s="239" t="s">
        <v>1231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1232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1233</v>
      </c>
      <c r="F180" s="226" t="s">
        <v>1234</v>
      </c>
      <c r="G180" s="227" t="s">
        <v>1178</v>
      </c>
      <c r="H180" s="228">
        <v>442.351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1235</v>
      </c>
    </row>
    <row r="181" s="2" customFormat="1">
      <c r="A181" s="35"/>
      <c r="B181" s="36"/>
      <c r="C181" s="37"/>
      <c r="D181" s="238" t="s">
        <v>244</v>
      </c>
      <c r="E181" s="37"/>
      <c r="F181" s="239" t="s">
        <v>1236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1237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1229</v>
      </c>
      <c r="F183" s="226" t="s">
        <v>1230</v>
      </c>
      <c r="G183" s="227" t="s">
        <v>1178</v>
      </c>
      <c r="H183" s="228">
        <v>442.351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1238</v>
      </c>
    </row>
    <row r="184" s="2" customFormat="1">
      <c r="A184" s="35"/>
      <c r="B184" s="36"/>
      <c r="C184" s="37"/>
      <c r="D184" s="238" t="s">
        <v>244</v>
      </c>
      <c r="E184" s="37"/>
      <c r="F184" s="239" t="s">
        <v>1231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1239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44.25" customHeight="1">
      <c r="A186" s="35"/>
      <c r="B186" s="36"/>
      <c r="C186" s="224" t="s">
        <v>336</v>
      </c>
      <c r="D186" s="224" t="s">
        <v>239</v>
      </c>
      <c r="E186" s="225" t="s">
        <v>1240</v>
      </c>
      <c r="F186" s="226" t="s">
        <v>1241</v>
      </c>
      <c r="G186" s="227" t="s">
        <v>1178</v>
      </c>
      <c r="H186" s="228">
        <v>442.351</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1242</v>
      </c>
    </row>
    <row r="187" s="2" customFormat="1">
      <c r="A187" s="35"/>
      <c r="B187" s="36"/>
      <c r="C187" s="37"/>
      <c r="D187" s="238" t="s">
        <v>244</v>
      </c>
      <c r="E187" s="37"/>
      <c r="F187" s="239" t="s">
        <v>1241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1243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24.15" customHeight="1">
      <c r="A189" s="35"/>
      <c r="B189" s="36"/>
      <c r="C189" s="224" t="s">
        <v>341</v>
      </c>
      <c r="D189" s="224" t="s">
        <v>239</v>
      </c>
      <c r="E189" s="225" t="s">
        <v>1244</v>
      </c>
      <c r="F189" s="226" t="s">
        <v>1245</v>
      </c>
      <c r="G189" s="227" t="s">
        <v>1178</v>
      </c>
      <c r="H189" s="228">
        <v>190.31399999999999</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1246</v>
      </c>
    </row>
    <row r="190" s="2" customFormat="1">
      <c r="A190" s="35"/>
      <c r="B190" s="36"/>
      <c r="C190" s="37"/>
      <c r="D190" s="238" t="s">
        <v>244</v>
      </c>
      <c r="E190" s="37"/>
      <c r="F190" s="239" t="s">
        <v>1245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1247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190.31399999999999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1248</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1249</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1250</v>
      </c>
      <c r="F195" s="226" t="s">
        <v>1251</v>
      </c>
      <c r="G195" s="227" t="s">
        <v>1178</v>
      </c>
      <c r="H195" s="228">
        <v>190.31399999999999</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1252</v>
      </c>
    </row>
    <row r="196" s="2" customFormat="1">
      <c r="A196" s="35"/>
      <c r="B196" s="36"/>
      <c r="C196" s="37"/>
      <c r="D196" s="238" t="s">
        <v>244</v>
      </c>
      <c r="E196" s="37"/>
      <c r="F196" s="239" t="s">
        <v>1253</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1254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1255</v>
      </c>
      <c r="F198" s="226" t="s">
        <v>1256</v>
      </c>
      <c r="G198" s="227" t="s">
        <v>1178</v>
      </c>
      <c r="H198" s="228">
        <v>190.31399999999999</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1257</v>
      </c>
    </row>
    <row r="199" s="2" customFormat="1">
      <c r="A199" s="35"/>
      <c r="B199" s="36"/>
      <c r="C199" s="37"/>
      <c r="D199" s="238" t="s">
        <v>244</v>
      </c>
      <c r="E199" s="37"/>
      <c r="F199" s="239" t="s">
        <v>1258</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1259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1176</v>
      </c>
      <c r="F201" s="226" t="s">
        <v>1177</v>
      </c>
      <c r="G201" s="227" t="s">
        <v>1178</v>
      </c>
      <c r="H201" s="228">
        <v>0.29099999999999998</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1260</v>
      </c>
    </row>
    <row r="202" s="2" customFormat="1">
      <c r="A202" s="35"/>
      <c r="B202" s="36"/>
      <c r="C202" s="37"/>
      <c r="D202" s="238" t="s">
        <v>244</v>
      </c>
      <c r="E202" s="37"/>
      <c r="F202" s="239" t="s">
        <v>1179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1261</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37.8" customHeight="1">
      <c r="A204" s="35"/>
      <c r="B204" s="36"/>
      <c r="C204" s="224" t="s">
        <v>457</v>
      </c>
      <c r="D204" s="224" t="s">
        <v>239</v>
      </c>
      <c r="E204" s="225" t="s">
        <v>1262</v>
      </c>
      <c r="F204" s="226" t="s">
        <v>1263</v>
      </c>
      <c r="G204" s="227" t="s">
        <v>1178</v>
      </c>
      <c r="H204" s="228">
        <v>0.29099999999999998</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1264</v>
      </c>
    </row>
    <row r="205" s="2" customFormat="1">
      <c r="A205" s="35"/>
      <c r="B205" s="36"/>
      <c r="C205" s="37"/>
      <c r="D205" s="238" t="s">
        <v>244</v>
      </c>
      <c r="E205" s="37"/>
      <c r="F205" s="239" t="s">
        <v>1263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1265</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1266</v>
      </c>
      <c r="D207" s="224" t="s">
        <v>239</v>
      </c>
      <c r="E207" s="225" t="s">
        <v>1267</v>
      </c>
      <c r="F207" s="226" t="s">
        <v>1268</v>
      </c>
      <c r="G207" s="227" t="s">
        <v>1178</v>
      </c>
      <c r="H207" s="228">
        <v>0.29099999999999998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1269</v>
      </c>
    </row>
    <row r="208" s="2" customFormat="1">
      <c r="A208" s="35"/>
      <c r="B208" s="36"/>
      <c r="C208" s="37"/>
      <c r="D208" s="238" t="s">
        <v>244</v>
      </c>
      <c r="E208" s="37"/>
      <c r="F208" s="239" t="s">
        <v>1270</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1271</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461</v>
      </c>
      <c r="D210" s="224" t="s">
        <v>239</v>
      </c>
      <c r="E210" s="225" t="s">
        <v>1272</v>
      </c>
      <c r="F210" s="226" t="s">
        <v>1273</v>
      </c>
      <c r="G210" s="227" t="s">
        <v>1274</v>
      </c>
      <c r="H210" s="228">
        <v>144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1275</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1276</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466</v>
      </c>
      <c r="D213" s="224" t="s">
        <v>239</v>
      </c>
      <c r="E213" s="225" t="s">
        <v>1277</v>
      </c>
      <c r="F213" s="226" t="s">
        <v>1278</v>
      </c>
      <c r="G213" s="227" t="s">
        <v>1274</v>
      </c>
      <c r="H213" s="228">
        <v>72</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1279</v>
      </c>
    </row>
    <row r="214" s="2" customFormat="1">
      <c r="A214" s="35"/>
      <c r="B214" s="36"/>
      <c r="C214" s="37"/>
      <c r="D214" s="238" t="s">
        <v>244</v>
      </c>
      <c r="E214" s="37"/>
      <c r="F214" s="239" t="s">
        <v>1280</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1281</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471</v>
      </c>
      <c r="D216" s="224" t="s">
        <v>239</v>
      </c>
      <c r="E216" s="225" t="s">
        <v>1282</v>
      </c>
      <c r="F216" s="226" t="s">
        <v>1283</v>
      </c>
      <c r="G216" s="227" t="s">
        <v>249</v>
      </c>
      <c r="H216" s="228">
        <v>7200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1284</v>
      </c>
    </row>
    <row r="217" s="2" customFormat="1">
      <c r="A217" s="35"/>
      <c r="B217" s="36"/>
      <c r="C217" s="37"/>
      <c r="D217" s="238" t="s">
        <v>244</v>
      </c>
      <c r="E217" s="37"/>
      <c r="F217" s="239" t="s">
        <v>1285</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1286</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475</v>
      </c>
      <c r="D219" s="224" t="s">
        <v>239</v>
      </c>
      <c r="E219" s="225" t="s">
        <v>1287</v>
      </c>
      <c r="F219" s="226" t="s">
        <v>1288</v>
      </c>
      <c r="G219" s="227" t="s">
        <v>249</v>
      </c>
      <c r="H219" s="228">
        <v>7200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1289</v>
      </c>
    </row>
    <row r="220" s="2" customFormat="1">
      <c r="A220" s="35"/>
      <c r="B220" s="36"/>
      <c r="C220" s="37"/>
      <c r="D220" s="238" t="s">
        <v>244</v>
      </c>
      <c r="E220" s="37"/>
      <c r="F220" s="239" t="s">
        <v>1290</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1291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55.5" customHeight="1">
      <c r="A222" s="35"/>
      <c r="B222" s="36"/>
      <c r="C222" s="224" t="s">
        <v>479</v>
      </c>
      <c r="D222" s="224" t="s">
        <v>239</v>
      </c>
      <c r="E222" s="225" t="s">
        <v>1292</v>
      </c>
      <c r="F222" s="226" t="s">
        <v>1293</v>
      </c>
      <c r="G222" s="227" t="s">
        <v>249</v>
      </c>
      <c r="H222" s="228">
        <v>28.800000000000001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1294</v>
      </c>
    </row>
    <row r="223" s="2" customFormat="1">
      <c r="A223" s="35"/>
      <c r="B223" s="36"/>
      <c r="C223" s="37"/>
      <c r="D223" s="238" t="s">
        <v>244</v>
      </c>
      <c r="E223" s="37"/>
      <c r="F223" s="239" t="s">
        <v>1293</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1295</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2.7" customHeight="1">
      <c r="A225" s="35"/>
      <c r="B225" s="36"/>
      <c r="C225" s="224" t="s">
        <v>639</v>
      </c>
      <c r="D225" s="224" t="s">
        <v>239</v>
      </c>
      <c r="E225" s="225" t="s">
        <v>1296</v>
      </c>
      <c r="F225" s="226" t="s">
        <v>1297</v>
      </c>
      <c r="G225" s="227" t="s">
        <v>249</v>
      </c>
      <c r="H225" s="228">
        <v>28.800000000000001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1298</v>
      </c>
    </row>
    <row r="226" s="2" customFormat="1">
      <c r="A226" s="35"/>
      <c r="B226" s="36"/>
      <c r="C226" s="37"/>
      <c r="D226" s="238" t="s">
        <v>244</v>
      </c>
      <c r="E226" s="37"/>
      <c r="F226" s="239" t="s">
        <v>1297</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1295</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2.7" customHeight="1">
      <c r="A228" s="35"/>
      <c r="B228" s="36"/>
      <c r="C228" s="224" t="s">
        <v>641</v>
      </c>
      <c r="D228" s="224" t="s">
        <v>239</v>
      </c>
      <c r="E228" s="225" t="s">
        <v>1299</v>
      </c>
      <c r="F228" s="226" t="s">
        <v>1300</v>
      </c>
      <c r="G228" s="227" t="s">
        <v>249</v>
      </c>
      <c r="H228" s="228">
        <v>16.800000000000001</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1301</v>
      </c>
    </row>
    <row r="229" s="2" customFormat="1">
      <c r="A229" s="35"/>
      <c r="B229" s="36"/>
      <c r="C229" s="37"/>
      <c r="D229" s="238" t="s">
        <v>244</v>
      </c>
      <c r="E229" s="37"/>
      <c r="F229" s="239" t="s">
        <v>1300</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1302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484</v>
      </c>
      <c r="D231" s="224" t="s">
        <v>239</v>
      </c>
      <c r="E231" s="225" t="s">
        <v>1303</v>
      </c>
      <c r="F231" s="226" t="s">
        <v>1304</v>
      </c>
      <c r="G231" s="227" t="s">
        <v>249</v>
      </c>
      <c r="H231" s="228">
        <v>16.800000000000001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1305</v>
      </c>
    </row>
    <row r="232" s="2" customFormat="1">
      <c r="A232" s="35"/>
      <c r="B232" s="36"/>
      <c r="C232" s="37"/>
      <c r="D232" s="238" t="s">
        <v>244</v>
      </c>
      <c r="E232" s="37"/>
      <c r="F232" s="239" t="s">
        <v>1304</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1302</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9.05" customHeight="1">
      <c r="A234" s="35"/>
      <c r="B234" s="36"/>
      <c r="C234" s="224" t="s">
        <v>493</v>
      </c>
      <c r="D234" s="224" t="s">
        <v>239</v>
      </c>
      <c r="E234" s="225" t="s">
        <v>1306</v>
      </c>
      <c r="F234" s="226" t="s">
        <v>1307</v>
      </c>
      <c r="G234" s="227" t="s">
        <v>242</v>
      </c>
      <c r="H234" s="228">
        <v>600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1308</v>
      </c>
    </row>
    <row r="235" s="2" customFormat="1">
      <c r="A235" s="35"/>
      <c r="B235" s="36"/>
      <c r="C235" s="37"/>
      <c r="D235" s="238" t="s">
        <v>244</v>
      </c>
      <c r="E235" s="37"/>
      <c r="F235" s="239" t="s">
        <v>1307</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1309</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55.5" customHeight="1">
      <c r="A237" s="35"/>
      <c r="B237" s="36"/>
      <c r="C237" s="224" t="s">
        <v>489</v>
      </c>
      <c r="D237" s="224" t="s">
        <v>239</v>
      </c>
      <c r="E237" s="225" t="s">
        <v>1310</v>
      </c>
      <c r="F237" s="226" t="s">
        <v>1311</v>
      </c>
      <c r="G237" s="227" t="s">
        <v>242</v>
      </c>
      <c r="H237" s="228">
        <v>600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1312</v>
      </c>
    </row>
    <row r="238" s="2" customFormat="1">
      <c r="A238" s="35"/>
      <c r="B238" s="36"/>
      <c r="C238" s="37"/>
      <c r="D238" s="238" t="s">
        <v>244</v>
      </c>
      <c r="E238" s="37"/>
      <c r="F238" s="239" t="s">
        <v>1311</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1309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16.5" customHeight="1">
      <c r="A240" s="35"/>
      <c r="B240" s="36"/>
      <c r="C240" s="224" t="s">
        <v>1105</v>
      </c>
      <c r="D240" s="224" t="s">
        <v>239</v>
      </c>
      <c r="E240" s="225" t="s">
        <v>1313</v>
      </c>
      <c r="F240" s="226" t="s">
        <v>1314</v>
      </c>
      <c r="G240" s="227" t="s">
        <v>242</v>
      </c>
      <c r="H240" s="228">
        <v>1</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1315</v>
      </c>
    </row>
    <row r="241" s="2" customFormat="1">
      <c r="A241" s="35"/>
      <c r="B241" s="36"/>
      <c r="C241" s="37"/>
      <c r="D241" s="238" t="s">
        <v>244</v>
      </c>
      <c r="E241" s="37"/>
      <c r="F241" s="239" t="s">
        <v>1314</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1316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24" t="s">
        <v>1110</v>
      </c>
      <c r="D243" s="224" t="s">
        <v>239</v>
      </c>
      <c r="E243" s="225" t="s">
        <v>1317</v>
      </c>
      <c r="F243" s="226" t="s">
        <v>1318</v>
      </c>
      <c r="G243" s="227" t="s">
        <v>242</v>
      </c>
      <c r="H243" s="228">
        <v>1</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1319</v>
      </c>
    </row>
    <row r="244" s="2" customFormat="1">
      <c r="A244" s="35"/>
      <c r="B244" s="36"/>
      <c r="C244" s="37"/>
      <c r="D244" s="238" t="s">
        <v>244</v>
      </c>
      <c r="E244" s="37"/>
      <c r="F244" s="239" t="s">
        <v>1318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1316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16.5" customHeight="1">
      <c r="A246" s="35"/>
      <c r="B246" s="36"/>
      <c r="C246" s="224" t="s">
        <v>1116</v>
      </c>
      <c r="D246" s="224" t="s">
        <v>239</v>
      </c>
      <c r="E246" s="225" t="s">
        <v>1320</v>
      </c>
      <c r="F246" s="226" t="s">
        <v>1321</v>
      </c>
      <c r="G246" s="227" t="s">
        <v>242</v>
      </c>
      <c r="H246" s="228">
        <v>1</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1322</v>
      </c>
    </row>
    <row r="247" s="2" customFormat="1">
      <c r="A247" s="35"/>
      <c r="B247" s="36"/>
      <c r="C247" s="37"/>
      <c r="D247" s="238" t="s">
        <v>244</v>
      </c>
      <c r="E247" s="37"/>
      <c r="F247" s="239" t="s">
        <v>1321</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1316</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24" t="s">
        <v>1121</v>
      </c>
      <c r="D249" s="224" t="s">
        <v>239</v>
      </c>
      <c r="E249" s="225" t="s">
        <v>1323</v>
      </c>
      <c r="F249" s="226" t="s">
        <v>1324</v>
      </c>
      <c r="G249" s="227" t="s">
        <v>242</v>
      </c>
      <c r="H249" s="228">
        <v>1</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1325</v>
      </c>
    </row>
    <row r="250" s="2" customFormat="1">
      <c r="A250" s="35"/>
      <c r="B250" s="36"/>
      <c r="C250" s="37"/>
      <c r="D250" s="238" t="s">
        <v>244</v>
      </c>
      <c r="E250" s="37"/>
      <c r="F250" s="239" t="s">
        <v>1324</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1316</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16.5" customHeight="1">
      <c r="A252" s="35"/>
      <c r="B252" s="36"/>
      <c r="C252" s="224" t="s">
        <v>1326</v>
      </c>
      <c r="D252" s="224" t="s">
        <v>239</v>
      </c>
      <c r="E252" s="225" t="s">
        <v>1327</v>
      </c>
      <c r="F252" s="226" t="s">
        <v>1328</v>
      </c>
      <c r="G252" s="227" t="s">
        <v>242</v>
      </c>
      <c r="H252" s="228">
        <v>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1329</v>
      </c>
    </row>
    <row r="253" s="2" customFormat="1">
      <c r="A253" s="35"/>
      <c r="B253" s="36"/>
      <c r="C253" s="37"/>
      <c r="D253" s="238" t="s">
        <v>244</v>
      </c>
      <c r="E253" s="37"/>
      <c r="F253" s="239" t="s">
        <v>1328</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1316</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16.5" customHeight="1">
      <c r="A255" s="35"/>
      <c r="B255" s="36"/>
      <c r="C255" s="224" t="s">
        <v>1235</v>
      </c>
      <c r="D255" s="224" t="s">
        <v>239</v>
      </c>
      <c r="E255" s="225" t="s">
        <v>1330</v>
      </c>
      <c r="F255" s="226" t="s">
        <v>1331</v>
      </c>
      <c r="G255" s="227" t="s">
        <v>242</v>
      </c>
      <c r="H255" s="228">
        <v>1</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1332</v>
      </c>
    </row>
    <row r="256" s="2" customFormat="1">
      <c r="A256" s="35"/>
      <c r="B256" s="36"/>
      <c r="C256" s="37"/>
      <c r="D256" s="238" t="s">
        <v>244</v>
      </c>
      <c r="E256" s="37"/>
      <c r="F256" s="239" t="s">
        <v>1331</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1316</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1333</v>
      </c>
      <c r="D258" s="224" t="s">
        <v>239</v>
      </c>
      <c r="E258" s="225" t="s">
        <v>1334</v>
      </c>
      <c r="F258" s="226" t="s">
        <v>1335</v>
      </c>
      <c r="G258" s="227" t="s">
        <v>242</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1336</v>
      </c>
    </row>
    <row r="259" s="2" customFormat="1">
      <c r="A259" s="35"/>
      <c r="B259" s="36"/>
      <c r="C259" s="37"/>
      <c r="D259" s="238" t="s">
        <v>244</v>
      </c>
      <c r="E259" s="37"/>
      <c r="F259" s="239" t="s">
        <v>1335</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1337</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24.15" customHeight="1">
      <c r="A261" s="35"/>
      <c r="B261" s="36"/>
      <c r="C261" s="224" t="s">
        <v>1238</v>
      </c>
      <c r="D261" s="224" t="s">
        <v>239</v>
      </c>
      <c r="E261" s="225" t="s">
        <v>1338</v>
      </c>
      <c r="F261" s="226" t="s">
        <v>1339</v>
      </c>
      <c r="G261" s="227" t="s">
        <v>242</v>
      </c>
      <c r="H261" s="228">
        <v>400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1340</v>
      </c>
    </row>
    <row r="262" s="2" customFormat="1">
      <c r="A262" s="35"/>
      <c r="B262" s="36"/>
      <c r="C262" s="37"/>
      <c r="D262" s="238" t="s">
        <v>244</v>
      </c>
      <c r="E262" s="37"/>
      <c r="F262" s="239" t="s">
        <v>1339</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1341</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16.5" customHeight="1">
      <c r="A264" s="35"/>
      <c r="B264" s="36"/>
      <c r="C264" s="224" t="s">
        <v>1342</v>
      </c>
      <c r="D264" s="224" t="s">
        <v>239</v>
      </c>
      <c r="E264" s="225" t="s">
        <v>1343</v>
      </c>
      <c r="F264" s="226" t="s">
        <v>1344</v>
      </c>
      <c r="G264" s="227" t="s">
        <v>242</v>
      </c>
      <c r="H264" s="228">
        <v>15</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1345</v>
      </c>
    </row>
    <row r="265" s="2" customFormat="1">
      <c r="A265" s="35"/>
      <c r="B265" s="36"/>
      <c r="C265" s="37"/>
      <c r="D265" s="238" t="s">
        <v>244</v>
      </c>
      <c r="E265" s="37"/>
      <c r="F265" s="239" t="s">
        <v>1344</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1346</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1242</v>
      </c>
      <c r="D267" s="224" t="s">
        <v>239</v>
      </c>
      <c r="E267" s="225" t="s">
        <v>1347</v>
      </c>
      <c r="F267" s="226" t="s">
        <v>1348</v>
      </c>
      <c r="G267" s="227" t="s">
        <v>242</v>
      </c>
      <c r="H267" s="228">
        <v>32</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1349</v>
      </c>
    </row>
    <row r="268" s="2" customFormat="1">
      <c r="A268" s="35"/>
      <c r="B268" s="36"/>
      <c r="C268" s="37"/>
      <c r="D268" s="238" t="s">
        <v>244</v>
      </c>
      <c r="E268" s="37"/>
      <c r="F268" s="239" t="s">
        <v>1348</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1350</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66.75" customHeight="1">
      <c r="A270" s="35"/>
      <c r="B270" s="36"/>
      <c r="C270" s="224" t="s">
        <v>1351</v>
      </c>
      <c r="D270" s="224" t="s">
        <v>239</v>
      </c>
      <c r="E270" s="225" t="s">
        <v>1352</v>
      </c>
      <c r="F270" s="226" t="s">
        <v>1353</v>
      </c>
      <c r="G270" s="227" t="s">
        <v>242</v>
      </c>
      <c r="H270" s="228">
        <v>32</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1354</v>
      </c>
    </row>
    <row r="271" s="2" customFormat="1">
      <c r="A271" s="35"/>
      <c r="B271" s="36"/>
      <c r="C271" s="37"/>
      <c r="D271" s="238" t="s">
        <v>244</v>
      </c>
      <c r="E271" s="37"/>
      <c r="F271" s="239" t="s">
        <v>1353</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1350</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49.05" customHeight="1">
      <c r="A273" s="35"/>
      <c r="B273" s="36"/>
      <c r="C273" s="224" t="s">
        <v>1246</v>
      </c>
      <c r="D273" s="224" t="s">
        <v>239</v>
      </c>
      <c r="E273" s="225" t="s">
        <v>1355</v>
      </c>
      <c r="F273" s="226" t="s">
        <v>1356</v>
      </c>
      <c r="G273" s="227" t="s">
        <v>242</v>
      </c>
      <c r="H273" s="228">
        <v>8</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1357</v>
      </c>
    </row>
    <row r="274" s="2" customFormat="1">
      <c r="A274" s="35"/>
      <c r="B274" s="36"/>
      <c r="C274" s="37"/>
      <c r="D274" s="238" t="s">
        <v>244</v>
      </c>
      <c r="E274" s="37"/>
      <c r="F274" s="239" t="s">
        <v>1356</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1358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2.7" customHeight="1">
      <c r="A276" s="35"/>
      <c r="B276" s="36"/>
      <c r="C276" s="224" t="s">
        <v>1359</v>
      </c>
      <c r="D276" s="224" t="s">
        <v>239</v>
      </c>
      <c r="E276" s="225" t="s">
        <v>1360</v>
      </c>
      <c r="F276" s="226" t="s">
        <v>1361</v>
      </c>
      <c r="G276" s="227" t="s">
        <v>242</v>
      </c>
      <c r="H276" s="228">
        <v>8</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1362</v>
      </c>
    </row>
    <row r="277" s="2" customFormat="1">
      <c r="A277" s="35"/>
      <c r="B277" s="36"/>
      <c r="C277" s="37"/>
      <c r="D277" s="238" t="s">
        <v>244</v>
      </c>
      <c r="E277" s="37"/>
      <c r="F277" s="239" t="s">
        <v>1361</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1358</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24.15" customHeight="1">
      <c r="A279" s="35"/>
      <c r="B279" s="36"/>
      <c r="C279" s="224" t="s">
        <v>1248</v>
      </c>
      <c r="D279" s="224" t="s">
        <v>239</v>
      </c>
      <c r="E279" s="225" t="s">
        <v>278</v>
      </c>
      <c r="F279" s="226" t="s">
        <v>279</v>
      </c>
      <c r="G279" s="227" t="s">
        <v>242</v>
      </c>
      <c r="H279" s="228">
        <v>30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1363</v>
      </c>
    </row>
    <row r="280" s="2" customFormat="1">
      <c r="A280" s="35"/>
      <c r="B280" s="36"/>
      <c r="C280" s="37"/>
      <c r="D280" s="238" t="s">
        <v>244</v>
      </c>
      <c r="E280" s="37"/>
      <c r="F280" s="239" t="s">
        <v>279</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1364</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76.35" customHeight="1">
      <c r="A282" s="35"/>
      <c r="B282" s="36"/>
      <c r="C282" s="224" t="s">
        <v>1365</v>
      </c>
      <c r="D282" s="224" t="s">
        <v>239</v>
      </c>
      <c r="E282" s="225" t="s">
        <v>1366</v>
      </c>
      <c r="F282" s="226" t="s">
        <v>1367</v>
      </c>
      <c r="G282" s="227" t="s">
        <v>242</v>
      </c>
      <c r="H282" s="228">
        <v>30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1368</v>
      </c>
    </row>
    <row r="283" s="2" customFormat="1">
      <c r="A283" s="35"/>
      <c r="B283" s="36"/>
      <c r="C283" s="37"/>
      <c r="D283" s="238" t="s">
        <v>244</v>
      </c>
      <c r="E283" s="37"/>
      <c r="F283" s="239" t="s">
        <v>1369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1370</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1252</v>
      </c>
      <c r="D285" s="224" t="s">
        <v>239</v>
      </c>
      <c r="E285" s="225" t="s">
        <v>1371</v>
      </c>
      <c r="F285" s="226" t="s">
        <v>1372</v>
      </c>
      <c r="G285" s="227" t="s">
        <v>1150</v>
      </c>
      <c r="H285" s="228">
        <v>150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1373</v>
      </c>
    </row>
    <row r="286" s="2" customFormat="1">
      <c r="A286" s="35"/>
      <c r="B286" s="36"/>
      <c r="C286" s="37"/>
      <c r="D286" s="238" t="s">
        <v>244</v>
      </c>
      <c r="E286" s="37"/>
      <c r="F286" s="239" t="s">
        <v>1372</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1374</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24.15" customHeight="1">
      <c r="A288" s="35"/>
      <c r="B288" s="36"/>
      <c r="C288" s="224" t="s">
        <v>1375</v>
      </c>
      <c r="D288" s="224" t="s">
        <v>239</v>
      </c>
      <c r="E288" s="225" t="s">
        <v>1376</v>
      </c>
      <c r="F288" s="226" t="s">
        <v>1377</v>
      </c>
      <c r="G288" s="227" t="s">
        <v>1139</v>
      </c>
      <c r="H288" s="228">
        <v>9.9199999999999999</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1378</v>
      </c>
    </row>
    <row r="289" s="2" customFormat="1">
      <c r="A289" s="35"/>
      <c r="B289" s="36"/>
      <c r="C289" s="37"/>
      <c r="D289" s="238" t="s">
        <v>244</v>
      </c>
      <c r="E289" s="37"/>
      <c r="F289" s="239" t="s">
        <v>1377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1379</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24.15" customHeight="1">
      <c r="A291" s="35"/>
      <c r="B291" s="36"/>
      <c r="C291" s="224" t="s">
        <v>1257</v>
      </c>
      <c r="D291" s="224" t="s">
        <v>239</v>
      </c>
      <c r="E291" s="225" t="s">
        <v>1380</v>
      </c>
      <c r="F291" s="226" t="s">
        <v>1381</v>
      </c>
      <c r="G291" s="227" t="s">
        <v>1139</v>
      </c>
      <c r="H291" s="228">
        <v>20.25</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1382</v>
      </c>
    </row>
    <row r="292" s="2" customFormat="1">
      <c r="A292" s="35"/>
      <c r="B292" s="36"/>
      <c r="C292" s="37"/>
      <c r="D292" s="238" t="s">
        <v>244</v>
      </c>
      <c r="E292" s="37"/>
      <c r="F292" s="239" t="s">
        <v>1381</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1383</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1384</v>
      </c>
      <c r="D294" s="224" t="s">
        <v>239</v>
      </c>
      <c r="E294" s="225" t="s">
        <v>1385</v>
      </c>
      <c r="F294" s="226" t="s">
        <v>1386</v>
      </c>
      <c r="G294" s="227" t="s">
        <v>1139</v>
      </c>
      <c r="H294" s="228">
        <v>117.95999999999999</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1387</v>
      </c>
    </row>
    <row r="295" s="2" customFormat="1">
      <c r="A295" s="35"/>
      <c r="B295" s="36"/>
      <c r="C295" s="37"/>
      <c r="D295" s="238" t="s">
        <v>244</v>
      </c>
      <c r="E295" s="37"/>
      <c r="F295" s="239" t="s">
        <v>1386</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1388</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1260</v>
      </c>
      <c r="D297" s="224" t="s">
        <v>239</v>
      </c>
      <c r="E297" s="225" t="s">
        <v>1389</v>
      </c>
      <c r="F297" s="226" t="s">
        <v>1390</v>
      </c>
      <c r="G297" s="227" t="s">
        <v>1139</v>
      </c>
      <c r="H297" s="228">
        <v>3.6899999999999999</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1391</v>
      </c>
    </row>
    <row r="298" s="2" customFormat="1">
      <c r="A298" s="35"/>
      <c r="B298" s="36"/>
      <c r="C298" s="37"/>
      <c r="D298" s="238" t="s">
        <v>244</v>
      </c>
      <c r="E298" s="37"/>
      <c r="F298" s="239" t="s">
        <v>1390</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1392</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16.5" customHeight="1">
      <c r="A300" s="35"/>
      <c r="B300" s="36"/>
      <c r="C300" s="224" t="s">
        <v>1393</v>
      </c>
      <c r="D300" s="224" t="s">
        <v>239</v>
      </c>
      <c r="E300" s="225" t="s">
        <v>1394</v>
      </c>
      <c r="F300" s="226" t="s">
        <v>1395</v>
      </c>
      <c r="G300" s="227" t="s">
        <v>1150</v>
      </c>
      <c r="H300" s="228">
        <v>142.065</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1396</v>
      </c>
    </row>
    <row r="301" s="2" customFormat="1">
      <c r="A301" s="35"/>
      <c r="B301" s="36"/>
      <c r="C301" s="37"/>
      <c r="D301" s="238" t="s">
        <v>244</v>
      </c>
      <c r="E301" s="37"/>
      <c r="F301" s="239" t="s">
        <v>1395</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1397</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21.75" customHeight="1">
      <c r="A303" s="35"/>
      <c r="B303" s="36"/>
      <c r="C303" s="224" t="s">
        <v>1264</v>
      </c>
      <c r="D303" s="224" t="s">
        <v>239</v>
      </c>
      <c r="E303" s="225" t="s">
        <v>1398</v>
      </c>
      <c r="F303" s="226" t="s">
        <v>1399</v>
      </c>
      <c r="G303" s="227" t="s">
        <v>1150</v>
      </c>
      <c r="H303" s="228">
        <v>200</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1400</v>
      </c>
    </row>
    <row r="304" s="2" customFormat="1">
      <c r="A304" s="35"/>
      <c r="B304" s="36"/>
      <c r="C304" s="37"/>
      <c r="D304" s="238" t="s">
        <v>244</v>
      </c>
      <c r="E304" s="37"/>
      <c r="F304" s="239" t="s">
        <v>1399</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1401</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16.5" customHeight="1">
      <c r="A306" s="35"/>
      <c r="B306" s="36"/>
      <c r="C306" s="224" t="s">
        <v>1402</v>
      </c>
      <c r="D306" s="224" t="s">
        <v>239</v>
      </c>
      <c r="E306" s="225" t="s">
        <v>1403</v>
      </c>
      <c r="F306" s="226" t="s">
        <v>1404</v>
      </c>
      <c r="G306" s="227" t="s">
        <v>1150</v>
      </c>
      <c r="H306" s="228">
        <v>130</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1405</v>
      </c>
    </row>
    <row r="307" s="2" customFormat="1">
      <c r="A307" s="35"/>
      <c r="B307" s="36"/>
      <c r="C307" s="37"/>
      <c r="D307" s="238" t="s">
        <v>244</v>
      </c>
      <c r="E307" s="37"/>
      <c r="F307" s="239" t="s">
        <v>1404</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1406</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16.5" customHeight="1">
      <c r="A309" s="35"/>
      <c r="B309" s="36"/>
      <c r="C309" s="224" t="s">
        <v>357</v>
      </c>
      <c r="D309" s="224" t="s">
        <v>239</v>
      </c>
      <c r="E309" s="225" t="s">
        <v>1407</v>
      </c>
      <c r="F309" s="226" t="s">
        <v>1408</v>
      </c>
      <c r="G309" s="227" t="s">
        <v>1139</v>
      </c>
      <c r="H309" s="228">
        <v>26</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1409</v>
      </c>
    </row>
    <row r="310" s="2" customFormat="1">
      <c r="A310" s="35"/>
      <c r="B310" s="36"/>
      <c r="C310" s="37"/>
      <c r="D310" s="238" t="s">
        <v>244</v>
      </c>
      <c r="E310" s="37"/>
      <c r="F310" s="239" t="s">
        <v>1408</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1410</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24.15" customHeight="1">
      <c r="A312" s="35"/>
      <c r="B312" s="36"/>
      <c r="C312" s="224" t="s">
        <v>1411</v>
      </c>
      <c r="D312" s="224" t="s">
        <v>239</v>
      </c>
      <c r="E312" s="225" t="s">
        <v>1412</v>
      </c>
      <c r="F312" s="226" t="s">
        <v>1413</v>
      </c>
      <c r="G312" s="227" t="s">
        <v>249</v>
      </c>
      <c r="H312" s="228">
        <v>19</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1414</v>
      </c>
    </row>
    <row r="313" s="2" customFormat="1">
      <c r="A313" s="35"/>
      <c r="B313" s="36"/>
      <c r="C313" s="37"/>
      <c r="D313" s="238" t="s">
        <v>244</v>
      </c>
      <c r="E313" s="37"/>
      <c r="F313" s="239" t="s">
        <v>1413</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1415</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16.5" customHeight="1">
      <c r="A315" s="35"/>
      <c r="B315" s="36"/>
      <c r="C315" s="224" t="s">
        <v>1279</v>
      </c>
      <c r="D315" s="224" t="s">
        <v>239</v>
      </c>
      <c r="E315" s="225" t="s">
        <v>1416</v>
      </c>
      <c r="F315" s="226" t="s">
        <v>1417</v>
      </c>
      <c r="G315" s="227" t="s">
        <v>1150</v>
      </c>
      <c r="H315" s="228">
        <v>74</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1418</v>
      </c>
    </row>
    <row r="316" s="2" customFormat="1">
      <c r="A316" s="35"/>
      <c r="B316" s="36"/>
      <c r="C316" s="37"/>
      <c r="D316" s="238" t="s">
        <v>244</v>
      </c>
      <c r="E316" s="37"/>
      <c r="F316" s="239" t="s">
        <v>1417</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1419</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1420</v>
      </c>
      <c r="D318" s="224" t="s">
        <v>239</v>
      </c>
      <c r="E318" s="225" t="s">
        <v>1421</v>
      </c>
      <c r="F318" s="226" t="s">
        <v>1422</v>
      </c>
      <c r="G318" s="227" t="s">
        <v>1150</v>
      </c>
      <c r="H318" s="228">
        <v>42.844999999999999</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1423</v>
      </c>
    </row>
    <row r="319" s="2" customFormat="1">
      <c r="A319" s="35"/>
      <c r="B319" s="36"/>
      <c r="C319" s="37"/>
      <c r="D319" s="238" t="s">
        <v>244</v>
      </c>
      <c r="E319" s="37"/>
      <c r="F319" s="239" t="s">
        <v>1422</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1424</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16.5" customHeight="1">
      <c r="A321" s="35"/>
      <c r="B321" s="36"/>
      <c r="C321" s="224" t="s">
        <v>1284</v>
      </c>
      <c r="D321" s="224" t="s">
        <v>239</v>
      </c>
      <c r="E321" s="225" t="s">
        <v>1425</v>
      </c>
      <c r="F321" s="226" t="s">
        <v>1426</v>
      </c>
      <c r="G321" s="227" t="s">
        <v>1139</v>
      </c>
      <c r="H321" s="228">
        <v>48.707999999999998</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1427</v>
      </c>
    </row>
    <row r="322" s="2" customFormat="1">
      <c r="A322" s="35"/>
      <c r="B322" s="36"/>
      <c r="C322" s="37"/>
      <c r="D322" s="238" t="s">
        <v>244</v>
      </c>
      <c r="E322" s="37"/>
      <c r="F322" s="239" t="s">
        <v>1426</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1428</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16.5" customHeight="1">
      <c r="A324" s="35"/>
      <c r="B324" s="36"/>
      <c r="C324" s="224" t="s">
        <v>1429</v>
      </c>
      <c r="D324" s="224" t="s">
        <v>239</v>
      </c>
      <c r="E324" s="225" t="s">
        <v>1430</v>
      </c>
      <c r="F324" s="226" t="s">
        <v>1431</v>
      </c>
      <c r="G324" s="227" t="s">
        <v>1139</v>
      </c>
      <c r="H324" s="228">
        <v>18.265999999999998</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1432</v>
      </c>
    </row>
    <row r="325" s="2" customFormat="1">
      <c r="A325" s="35"/>
      <c r="B325" s="36"/>
      <c r="C325" s="37"/>
      <c r="D325" s="238" t="s">
        <v>244</v>
      </c>
      <c r="E325" s="37"/>
      <c r="F325" s="239" t="s">
        <v>1431</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1433</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16.5" customHeight="1">
      <c r="A327" s="35"/>
      <c r="B327" s="36"/>
      <c r="C327" s="224" t="s">
        <v>1289</v>
      </c>
      <c r="D327" s="224" t="s">
        <v>239</v>
      </c>
      <c r="E327" s="225" t="s">
        <v>1434</v>
      </c>
      <c r="F327" s="226" t="s">
        <v>1435</v>
      </c>
      <c r="G327" s="227" t="s">
        <v>1139</v>
      </c>
      <c r="H327" s="228">
        <v>12.779</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1436</v>
      </c>
    </row>
    <row r="328" s="2" customFormat="1">
      <c r="A328" s="35"/>
      <c r="B328" s="36"/>
      <c r="C328" s="37"/>
      <c r="D328" s="238" t="s">
        <v>244</v>
      </c>
      <c r="E328" s="37"/>
      <c r="F328" s="239" t="s">
        <v>1435</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1437</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16.5" customHeight="1">
      <c r="A330" s="35"/>
      <c r="B330" s="36"/>
      <c r="C330" s="224" t="s">
        <v>1438</v>
      </c>
      <c r="D330" s="224" t="s">
        <v>239</v>
      </c>
      <c r="E330" s="225" t="s">
        <v>1439</v>
      </c>
      <c r="F330" s="226" t="s">
        <v>1440</v>
      </c>
      <c r="G330" s="227" t="s">
        <v>1150</v>
      </c>
      <c r="H330" s="228">
        <v>155</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1441</v>
      </c>
    </row>
    <row r="331" s="2" customFormat="1">
      <c r="A331" s="35"/>
      <c r="B331" s="36"/>
      <c r="C331" s="37"/>
      <c r="D331" s="238" t="s">
        <v>244</v>
      </c>
      <c r="E331" s="37"/>
      <c r="F331" s="239" t="s">
        <v>1440</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1442</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16.5" customHeight="1">
      <c r="A333" s="35"/>
      <c r="B333" s="36"/>
      <c r="C333" s="224" t="s">
        <v>1336</v>
      </c>
      <c r="D333" s="224" t="s">
        <v>239</v>
      </c>
      <c r="E333" s="225" t="s">
        <v>1443</v>
      </c>
      <c r="F333" s="226" t="s">
        <v>1444</v>
      </c>
      <c r="G333" s="227" t="s">
        <v>249</v>
      </c>
      <c r="H333" s="228">
        <v>6.2999999999999998</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1445</v>
      </c>
    </row>
    <row r="334" s="2" customFormat="1">
      <c r="A334" s="35"/>
      <c r="B334" s="36"/>
      <c r="C334" s="37"/>
      <c r="D334" s="238" t="s">
        <v>244</v>
      </c>
      <c r="E334" s="37"/>
      <c r="F334" s="239" t="s">
        <v>1444</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1446</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24.15" customHeight="1">
      <c r="A336" s="35"/>
      <c r="B336" s="36"/>
      <c r="C336" s="224" t="s">
        <v>1447</v>
      </c>
      <c r="D336" s="224" t="s">
        <v>239</v>
      </c>
      <c r="E336" s="225" t="s">
        <v>1448</v>
      </c>
      <c r="F336" s="226" t="s">
        <v>1449</v>
      </c>
      <c r="G336" s="227" t="s">
        <v>1150</v>
      </c>
      <c r="H336" s="228">
        <v>9</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1450</v>
      </c>
    </row>
    <row r="337" s="2" customFormat="1">
      <c r="A337" s="35"/>
      <c r="B337" s="36"/>
      <c r="C337" s="37"/>
      <c r="D337" s="238" t="s">
        <v>244</v>
      </c>
      <c r="E337" s="37"/>
      <c r="F337" s="239" t="s">
        <v>1449</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1451</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21.75" customHeight="1">
      <c r="A339" s="35"/>
      <c r="B339" s="36"/>
      <c r="C339" s="224" t="s">
        <v>1340</v>
      </c>
      <c r="D339" s="224" t="s">
        <v>239</v>
      </c>
      <c r="E339" s="225" t="s">
        <v>1452</v>
      </c>
      <c r="F339" s="226" t="s">
        <v>1453</v>
      </c>
      <c r="G339" s="227" t="s">
        <v>249</v>
      </c>
      <c r="H339" s="228">
        <v>4</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1454</v>
      </c>
    </row>
    <row r="340" s="2" customFormat="1">
      <c r="A340" s="35"/>
      <c r="B340" s="36"/>
      <c r="C340" s="37"/>
      <c r="D340" s="238" t="s">
        <v>244</v>
      </c>
      <c r="E340" s="37"/>
      <c r="F340" s="239" t="s">
        <v>1455</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1456</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16.5" customHeight="1">
      <c r="A342" s="35"/>
      <c r="B342" s="36"/>
      <c r="C342" s="224" t="s">
        <v>1457</v>
      </c>
      <c r="D342" s="224" t="s">
        <v>239</v>
      </c>
      <c r="E342" s="225" t="s">
        <v>1458</v>
      </c>
      <c r="F342" s="226" t="s">
        <v>1459</v>
      </c>
      <c r="G342" s="227" t="s">
        <v>249</v>
      </c>
      <c r="H342" s="228">
        <v>1</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261</v>
      </c>
    </row>
    <row r="343" s="2" customFormat="1">
      <c r="A343" s="35"/>
      <c r="B343" s="36"/>
      <c r="C343" s="37"/>
      <c r="D343" s="238" t="s">
        <v>244</v>
      </c>
      <c r="E343" s="37"/>
      <c r="F343" s="239" t="s">
        <v>1460</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1461</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1345</v>
      </c>
      <c r="D345" s="224" t="s">
        <v>239</v>
      </c>
      <c r="E345" s="225" t="s">
        <v>1462</v>
      </c>
      <c r="F345" s="226" t="s">
        <v>1463</v>
      </c>
      <c r="G345" s="227" t="s">
        <v>242</v>
      </c>
      <c r="H345" s="228">
        <v>6.2999999999999998</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1464</v>
      </c>
    </row>
    <row r="346" s="2" customFormat="1">
      <c r="A346" s="35"/>
      <c r="B346" s="36"/>
      <c r="C346" s="37"/>
      <c r="D346" s="238" t="s">
        <v>244</v>
      </c>
      <c r="E346" s="37"/>
      <c r="F346" s="239" t="s">
        <v>1465</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1419</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16.5" customHeight="1">
      <c r="A348" s="35"/>
      <c r="B348" s="36"/>
      <c r="C348" s="224" t="s">
        <v>1466</v>
      </c>
      <c r="D348" s="224" t="s">
        <v>239</v>
      </c>
      <c r="E348" s="225" t="s">
        <v>1467</v>
      </c>
      <c r="F348" s="226" t="s">
        <v>1468</v>
      </c>
      <c r="G348" s="227" t="s">
        <v>249</v>
      </c>
      <c r="H348" s="228">
        <v>10</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1469</v>
      </c>
    </row>
    <row r="349" s="2" customFormat="1">
      <c r="A349" s="35"/>
      <c r="B349" s="36"/>
      <c r="C349" s="37"/>
      <c r="D349" s="238" t="s">
        <v>244</v>
      </c>
      <c r="E349" s="37"/>
      <c r="F349" s="239" t="s">
        <v>1470</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1471</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24.15" customHeight="1">
      <c r="A351" s="35"/>
      <c r="B351" s="36"/>
      <c r="C351" s="224" t="s">
        <v>1349</v>
      </c>
      <c r="D351" s="224" t="s">
        <v>239</v>
      </c>
      <c r="E351" s="225" t="s">
        <v>1472</v>
      </c>
      <c r="F351" s="226" t="s">
        <v>1473</v>
      </c>
      <c r="G351" s="227" t="s">
        <v>249</v>
      </c>
      <c r="H351" s="228">
        <v>22</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1474</v>
      </c>
    </row>
    <row r="352" s="2" customFormat="1">
      <c r="A352" s="35"/>
      <c r="B352" s="36"/>
      <c r="C352" s="37"/>
      <c r="D352" s="238" t="s">
        <v>244</v>
      </c>
      <c r="E352" s="37"/>
      <c r="F352" s="239" t="s">
        <v>1473</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1419</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1475</v>
      </c>
      <c r="D354" s="224" t="s">
        <v>239</v>
      </c>
      <c r="E354" s="225" t="s">
        <v>1476</v>
      </c>
      <c r="F354" s="226" t="s">
        <v>1477</v>
      </c>
      <c r="G354" s="227" t="s">
        <v>1139</v>
      </c>
      <c r="H354" s="228">
        <v>2</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1478</v>
      </c>
    </row>
    <row r="355" s="2" customFormat="1">
      <c r="A355" s="35"/>
      <c r="B355" s="36"/>
      <c r="C355" s="37"/>
      <c r="D355" s="238" t="s">
        <v>244</v>
      </c>
      <c r="E355" s="37"/>
      <c r="F355" s="239" t="s">
        <v>1477</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1419</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1354</v>
      </c>
      <c r="D357" s="224" t="s">
        <v>239</v>
      </c>
      <c r="E357" s="225" t="s">
        <v>1479</v>
      </c>
      <c r="F357" s="226" t="s">
        <v>1480</v>
      </c>
      <c r="G357" s="227" t="s">
        <v>1139</v>
      </c>
      <c r="H357" s="228">
        <v>4</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1481</v>
      </c>
    </row>
    <row r="358" s="2" customFormat="1">
      <c r="A358" s="35"/>
      <c r="B358" s="36"/>
      <c r="C358" s="37"/>
      <c r="D358" s="238" t="s">
        <v>244</v>
      </c>
      <c r="E358" s="37"/>
      <c r="F358" s="239" t="s">
        <v>1480</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1419</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1482</v>
      </c>
      <c r="D360" s="224" t="s">
        <v>239</v>
      </c>
      <c r="E360" s="225" t="s">
        <v>1483</v>
      </c>
      <c r="F360" s="226" t="s">
        <v>1484</v>
      </c>
      <c r="G360" s="227" t="s">
        <v>1139</v>
      </c>
      <c r="H360" s="228">
        <v>1.9379999999999999</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1485</v>
      </c>
    </row>
    <row r="361" s="2" customFormat="1">
      <c r="A361" s="35"/>
      <c r="B361" s="36"/>
      <c r="C361" s="37"/>
      <c r="D361" s="238" t="s">
        <v>244</v>
      </c>
      <c r="E361" s="37"/>
      <c r="F361" s="239" t="s">
        <v>1484</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1419</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16.5" customHeight="1">
      <c r="A363" s="35"/>
      <c r="B363" s="36"/>
      <c r="C363" s="224" t="s">
        <v>1357</v>
      </c>
      <c r="D363" s="224" t="s">
        <v>239</v>
      </c>
      <c r="E363" s="225" t="s">
        <v>1486</v>
      </c>
      <c r="F363" s="226" t="s">
        <v>1487</v>
      </c>
      <c r="G363" s="227" t="s">
        <v>1139</v>
      </c>
      <c r="H363" s="228">
        <v>1</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1488</v>
      </c>
    </row>
    <row r="364" s="2" customFormat="1">
      <c r="A364" s="35"/>
      <c r="B364" s="36"/>
      <c r="C364" s="37"/>
      <c r="D364" s="238" t="s">
        <v>244</v>
      </c>
      <c r="E364" s="37"/>
      <c r="F364" s="239" t="s">
        <v>1487</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1419</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66.75" customHeight="1">
      <c r="A366" s="35"/>
      <c r="B366" s="36"/>
      <c r="C366" s="224" t="s">
        <v>1489</v>
      </c>
      <c r="D366" s="224" t="s">
        <v>239</v>
      </c>
      <c r="E366" s="225" t="s">
        <v>1490</v>
      </c>
      <c r="F366" s="226" t="s">
        <v>1491</v>
      </c>
      <c r="G366" s="227" t="s">
        <v>242</v>
      </c>
      <c r="H366" s="228">
        <v>8</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1492</v>
      </c>
    </row>
    <row r="367" s="2" customFormat="1">
      <c r="A367" s="35"/>
      <c r="B367" s="36"/>
      <c r="C367" s="37"/>
      <c r="D367" s="238" t="s">
        <v>244</v>
      </c>
      <c r="E367" s="37"/>
      <c r="F367" s="239" t="s">
        <v>1493</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1494</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76.35" customHeight="1">
      <c r="A369" s="35"/>
      <c r="B369" s="36"/>
      <c r="C369" s="224" t="s">
        <v>1362</v>
      </c>
      <c r="D369" s="224" t="s">
        <v>239</v>
      </c>
      <c r="E369" s="225" t="s">
        <v>1495</v>
      </c>
      <c r="F369" s="226" t="s">
        <v>1496</v>
      </c>
      <c r="G369" s="227" t="s">
        <v>242</v>
      </c>
      <c r="H369" s="228">
        <v>9</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1497</v>
      </c>
    </row>
    <row r="370" s="2" customFormat="1">
      <c r="A370" s="35"/>
      <c r="B370" s="36"/>
      <c r="C370" s="37"/>
      <c r="D370" s="238" t="s">
        <v>244</v>
      </c>
      <c r="E370" s="37"/>
      <c r="F370" s="239" t="s">
        <v>1498</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1499</v>
      </c>
      <c r="G371" s="37"/>
      <c r="H371" s="37"/>
      <c r="I371" s="240"/>
      <c r="J371" s="37"/>
      <c r="K371" s="37"/>
      <c r="L371" s="41"/>
      <c r="M371" s="256"/>
      <c r="N371" s="257"/>
      <c r="O371" s="258"/>
      <c r="P371" s="258"/>
      <c r="Q371" s="258"/>
      <c r="R371" s="258"/>
      <c r="S371" s="258"/>
      <c r="T371" s="259"/>
      <c r="U371" s="35"/>
      <c r="V371" s="35"/>
      <c r="W371" s="35"/>
      <c r="X371" s="35"/>
      <c r="Y371" s="35"/>
      <c r="Z371" s="35"/>
      <c r="AA371" s="35"/>
      <c r="AB371" s="35"/>
      <c r="AC371" s="35"/>
      <c r="AD371" s="35"/>
      <c r="AE371" s="35"/>
      <c r="AT371" s="14" t="s">
        <v>993</v>
      </c>
      <c r="AU371" s="14" t="s">
        <v>73</v>
      </c>
    </row>
    <row r="372" s="2" customFormat="1" ht="6.96" customHeight="1">
      <c r="A372" s="35"/>
      <c r="B372" s="63"/>
      <c r="C372" s="64"/>
      <c r="D372" s="64"/>
      <c r="E372" s="64"/>
      <c r="F372" s="64"/>
      <c r="G372" s="64"/>
      <c r="H372" s="64"/>
      <c r="I372" s="64"/>
      <c r="J372" s="64"/>
      <c r="K372" s="64"/>
      <c r="L372" s="41"/>
      <c r="M372" s="35"/>
      <c r="O372" s="35"/>
      <c r="P372" s="35"/>
      <c r="Q372" s="35"/>
      <c r="R372" s="35"/>
      <c r="S372" s="35"/>
      <c r="T372" s="35"/>
      <c r="U372" s="35"/>
      <c r="V372" s="35"/>
      <c r="W372" s="35"/>
      <c r="X372" s="35"/>
      <c r="Y372" s="35"/>
      <c r="Z372" s="35"/>
      <c r="AA372" s="35"/>
      <c r="AB372" s="35"/>
      <c r="AC372" s="35"/>
      <c r="AD372" s="35"/>
      <c r="AE372" s="35"/>
    </row>
  </sheetData>
  <sheetProtection sheet="1" autoFilter="0" formatColumns="0" formatRows="0" objects="1" scenarios="1" spinCount="100000" saltValue="R4RPpszykObbHNW08njzonMO1jz8eCiLwbuWKYQce5Hhi/Yx9g6K6KFHeQNZvu/ggkn8zZaqLyiMRQwNfQdsOQ==" hashValue="qNSgY2p82A1+dT516ZnA6Laa7ARIIc1KE1Rfp4ICh0ub4iLy9N8KKakhq8fr/K/+c3zoUpYo74s5m4Ey7UxRKw==" algorithmName="SHA-512" password="CC35"/>
  <autoFilter ref="C115:K37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1500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ROUND((SUM(BE116:BE392)),  2)</f>
        <v>0</v>
      </c>
      <c r="G33" s="35"/>
      <c r="H33" s="35"/>
      <c r="I33" s="162">
        <v>0.20999999999999999</v>
      </c>
      <c r="J33" s="161">
        <f>ROUND(((SUM(BE116:BE392))*I33),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ROUND((SUM(BF116:BF392)),  2)</f>
        <v>0</v>
      </c>
      <c r="G34" s="35"/>
      <c r="H34" s="35"/>
      <c r="I34" s="162">
        <v>0.12</v>
      </c>
      <c r="J34" s="161">
        <f>ROUND(((SUM(BF116:BF392))*I34),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ROUND((SUM(BG116:BG392)),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ROUND((SUM(BH116:BH392)),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ROUND((SUM(BI116:BI392)),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02 - Práce na žel. svršku v žst.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02 - Práce na žel. svršku v žst.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SUM(P117:P392)</f>
        <v>0</v>
      </c>
      <c r="Q116" s="101"/>
      <c r="R116" s="207">
        <f>SUM(R117:R392)</f>
        <v>0</v>
      </c>
      <c r="S116" s="101"/>
      <c r="T116" s="208">
        <f>SUM(T117:T392)</f>
        <v>0</v>
      </c>
      <c r="U116" s="35"/>
      <c r="V116" s="35"/>
      <c r="W116" s="35"/>
      <c r="X116" s="35"/>
      <c r="Y116" s="35"/>
      <c r="Z116" s="35"/>
      <c r="AA116" s="35"/>
      <c r="AB116" s="35"/>
      <c r="AC116" s="35"/>
      <c r="AD116" s="35"/>
      <c r="AE116" s="35"/>
      <c r="AT116" s="14" t="s">
        <v>72</v>
      </c>
      <c r="AU116" s="14" t="s">
        <v>219</v>
      </c>
      <c r="BK116" s="209">
        <f>SUM(BK117:BK392)</f>
        <v>0</v>
      </c>
    </row>
    <row r="117" s="2" customFormat="1" ht="62.7" customHeight="1">
      <c r="A117" s="35"/>
      <c r="B117" s="36"/>
      <c r="C117" s="224" t="s">
        <v>80</v>
      </c>
      <c r="D117" s="224" t="s">
        <v>239</v>
      </c>
      <c r="E117" s="225" t="s">
        <v>1501</v>
      </c>
      <c r="F117" s="226" t="s">
        <v>1502</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1502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1503</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1504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1505</v>
      </c>
      <c r="F123" s="226" t="s">
        <v>1506</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1506</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1507</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1508</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437.43799999999999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1509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790.88699999999994</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1510</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395.44400000000002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1511</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395.44400000000002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1512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395.44400000000002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1513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395.44400000000002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1514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4.1420000000000003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1515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1516</v>
      </c>
      <c r="F150" s="226" t="s">
        <v>1517</v>
      </c>
      <c r="G150" s="227" t="s">
        <v>249</v>
      </c>
      <c r="H150" s="228">
        <v>1331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1518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1519</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1520</v>
      </c>
      <c r="F153" s="226" t="s">
        <v>1521</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1522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1523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1524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352.06999999999999</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1525</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1526</v>
      </c>
      <c r="F162" s="226" t="s">
        <v>1527</v>
      </c>
      <c r="G162" s="227" t="s">
        <v>1139</v>
      </c>
      <c r="H162" s="228">
        <v>146.41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1528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1529</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1904.5920000000001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1530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1904.5920000000001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1531</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9522.9609999999993</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1532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4.3419999999999996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1533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1534</v>
      </c>
      <c r="F177" s="226" t="s">
        <v>1535</v>
      </c>
      <c r="G177" s="227" t="s">
        <v>249</v>
      </c>
      <c r="H177" s="228">
        <v>1631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1535</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1536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90</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1537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1538</v>
      </c>
      <c r="F183" s="226" t="s">
        <v>1539</v>
      </c>
      <c r="G183" s="227" t="s">
        <v>242</v>
      </c>
      <c r="H183" s="228">
        <v>79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1540</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1541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1542</v>
      </c>
      <c r="F186" s="226" t="s">
        <v>1543</v>
      </c>
      <c r="G186" s="227" t="s">
        <v>242</v>
      </c>
      <c r="H186" s="228">
        <v>7408</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1543</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1544</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78.923000000000002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1545</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1178</v>
      </c>
      <c r="H192" s="228">
        <v>78.923000000000002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1246</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1546</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1547</v>
      </c>
      <c r="F195" s="226" t="s">
        <v>1548</v>
      </c>
      <c r="G195" s="227" t="s">
        <v>1178</v>
      </c>
      <c r="H195" s="228">
        <v>78.923000000000002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1248</v>
      </c>
    </row>
    <row r="196" s="2" customFormat="1">
      <c r="A196" s="35"/>
      <c r="B196" s="36"/>
      <c r="C196" s="37"/>
      <c r="D196" s="238" t="s">
        <v>244</v>
      </c>
      <c r="E196" s="37"/>
      <c r="F196" s="239" t="s">
        <v>1548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1545</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1250</v>
      </c>
      <c r="F198" s="226" t="s">
        <v>1251</v>
      </c>
      <c r="G198" s="227" t="s">
        <v>1178</v>
      </c>
      <c r="H198" s="228">
        <v>78.923000000000002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1252</v>
      </c>
    </row>
    <row r="199" s="2" customFormat="1">
      <c r="A199" s="35"/>
      <c r="B199" s="36"/>
      <c r="C199" s="37"/>
      <c r="D199" s="238" t="s">
        <v>244</v>
      </c>
      <c r="E199" s="37"/>
      <c r="F199" s="239" t="s">
        <v>1253</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1549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1255</v>
      </c>
      <c r="F201" s="226" t="s">
        <v>1256</v>
      </c>
      <c r="G201" s="227" t="s">
        <v>1178</v>
      </c>
      <c r="H201" s="228">
        <v>77.590000000000003</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1257</v>
      </c>
    </row>
    <row r="202" s="2" customFormat="1">
      <c r="A202" s="35"/>
      <c r="B202" s="36"/>
      <c r="C202" s="37"/>
      <c r="D202" s="238" t="s">
        <v>244</v>
      </c>
      <c r="E202" s="37"/>
      <c r="F202" s="239" t="s">
        <v>1258</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1550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1267</v>
      </c>
      <c r="F204" s="226" t="s">
        <v>1268</v>
      </c>
      <c r="G204" s="227" t="s">
        <v>1178</v>
      </c>
      <c r="H204" s="228">
        <v>1.333</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1260</v>
      </c>
    </row>
    <row r="205" s="2" customFormat="1">
      <c r="A205" s="35"/>
      <c r="B205" s="36"/>
      <c r="C205" s="37"/>
      <c r="D205" s="238" t="s">
        <v>244</v>
      </c>
      <c r="E205" s="37"/>
      <c r="F205" s="239" t="s">
        <v>1270</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1551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232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1264</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1552</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1553</v>
      </c>
      <c r="F210" s="226" t="s">
        <v>1554</v>
      </c>
      <c r="G210" s="227" t="s">
        <v>249</v>
      </c>
      <c r="H210" s="228">
        <v>176.5</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1555</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1556</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1557</v>
      </c>
      <c r="F213" s="226" t="s">
        <v>1558</v>
      </c>
      <c r="G213" s="227" t="s">
        <v>249</v>
      </c>
      <c r="H213" s="228">
        <v>265.5</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1279</v>
      </c>
    </row>
    <row r="214" s="2" customFormat="1">
      <c r="A214" s="35"/>
      <c r="B214" s="36"/>
      <c r="C214" s="37"/>
      <c r="D214" s="238" t="s">
        <v>244</v>
      </c>
      <c r="E214" s="37"/>
      <c r="F214" s="239" t="s">
        <v>1559</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1560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1561</v>
      </c>
      <c r="F216" s="226" t="s">
        <v>1562</v>
      </c>
      <c r="G216" s="227" t="s">
        <v>249</v>
      </c>
      <c r="H216" s="228">
        <v>327.726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1284</v>
      </c>
    </row>
    <row r="217" s="2" customFormat="1">
      <c r="A217" s="35"/>
      <c r="B217" s="36"/>
      <c r="C217" s="37"/>
      <c r="D217" s="238" t="s">
        <v>244</v>
      </c>
      <c r="E217" s="37"/>
      <c r="F217" s="239" t="s">
        <v>1563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1564</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1565</v>
      </c>
      <c r="F219" s="226" t="s">
        <v>1566</v>
      </c>
      <c r="G219" s="227" t="s">
        <v>249</v>
      </c>
      <c r="H219" s="228">
        <v>159.822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1567</v>
      </c>
    </row>
    <row r="220" s="2" customFormat="1">
      <c r="A220" s="35"/>
      <c r="B220" s="36"/>
      <c r="C220" s="37"/>
      <c r="D220" s="238" t="s">
        <v>244</v>
      </c>
      <c r="E220" s="37"/>
      <c r="F220" s="239" t="s">
        <v>1566</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1568</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1569</v>
      </c>
      <c r="F222" s="226" t="s">
        <v>1570</v>
      </c>
      <c r="G222" s="227" t="s">
        <v>1178</v>
      </c>
      <c r="H222" s="228">
        <v>19.466000000000001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1289</v>
      </c>
    </row>
    <row r="223" s="2" customFormat="1">
      <c r="A223" s="35"/>
      <c r="B223" s="36"/>
      <c r="C223" s="37"/>
      <c r="D223" s="238" t="s">
        <v>244</v>
      </c>
      <c r="E223" s="37"/>
      <c r="F223" s="239" t="s">
        <v>1571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1572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4.25" customHeight="1">
      <c r="A225" s="35"/>
      <c r="B225" s="36"/>
      <c r="C225" s="224" t="s">
        <v>641</v>
      </c>
      <c r="D225" s="224" t="s">
        <v>239</v>
      </c>
      <c r="E225" s="225" t="s">
        <v>1573</v>
      </c>
      <c r="F225" s="226" t="s">
        <v>1574</v>
      </c>
      <c r="G225" s="227" t="s">
        <v>327</v>
      </c>
      <c r="H225" s="228">
        <v>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1336</v>
      </c>
    </row>
    <row r="226" s="2" customFormat="1">
      <c r="A226" s="35"/>
      <c r="B226" s="36"/>
      <c r="C226" s="37"/>
      <c r="D226" s="238" t="s">
        <v>244</v>
      </c>
      <c r="E226" s="37"/>
      <c r="F226" s="239" t="s">
        <v>1574</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1575</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9.05" customHeight="1">
      <c r="A228" s="35"/>
      <c r="B228" s="36"/>
      <c r="C228" s="224" t="s">
        <v>484</v>
      </c>
      <c r="D228" s="224" t="s">
        <v>239</v>
      </c>
      <c r="E228" s="225" t="s">
        <v>1576</v>
      </c>
      <c r="F228" s="226" t="s">
        <v>1577</v>
      </c>
      <c r="G228" s="227" t="s">
        <v>327</v>
      </c>
      <c r="H228" s="228">
        <v>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1340</v>
      </c>
    </row>
    <row r="229" s="2" customFormat="1">
      <c r="A229" s="35"/>
      <c r="B229" s="36"/>
      <c r="C229" s="37"/>
      <c r="D229" s="238" t="s">
        <v>244</v>
      </c>
      <c r="E229" s="37"/>
      <c r="F229" s="239" t="s">
        <v>1577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1575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6.35" customHeight="1">
      <c r="A231" s="35"/>
      <c r="B231" s="36"/>
      <c r="C231" s="224" t="s">
        <v>493</v>
      </c>
      <c r="D231" s="224" t="s">
        <v>239</v>
      </c>
      <c r="E231" s="225" t="s">
        <v>1578</v>
      </c>
      <c r="F231" s="226" t="s">
        <v>1579</v>
      </c>
      <c r="G231" s="227" t="s">
        <v>242</v>
      </c>
      <c r="H231" s="228">
        <v>26</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1345</v>
      </c>
    </row>
    <row r="232" s="2" customFormat="1">
      <c r="A232" s="35"/>
      <c r="B232" s="36"/>
      <c r="C232" s="37"/>
      <c r="D232" s="238" t="s">
        <v>244</v>
      </c>
      <c r="E232" s="37"/>
      <c r="F232" s="239" t="s">
        <v>1579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ht="24.15" customHeight="1">
      <c r="A233" s="35"/>
      <c r="B233" s="36"/>
      <c r="C233" s="243" t="s">
        <v>489</v>
      </c>
      <c r="D233" s="243" t="s">
        <v>246</v>
      </c>
      <c r="E233" s="244" t="s">
        <v>1580</v>
      </c>
      <c r="F233" s="245" t="s">
        <v>1581</v>
      </c>
      <c r="G233" s="246" t="s">
        <v>242</v>
      </c>
      <c r="H233" s="247">
        <v>26</v>
      </c>
      <c r="I233" s="248"/>
      <c r="J233" s="249">
        <f>ROUND(I233*H233,2)</f>
        <v>0</v>
      </c>
      <c r="K233" s="250"/>
      <c r="L233" s="251"/>
      <c r="M233" s="252" t="s">
        <v>1</v>
      </c>
      <c r="N233" s="253" t="s">
        <v>38</v>
      </c>
      <c r="O233" s="88"/>
      <c r="P233" s="234">
        <f>O233*H233</f>
        <v>0</v>
      </c>
      <c r="Q233" s="234">
        <v>0</v>
      </c>
      <c r="R233" s="234">
        <f>Q233*H233</f>
        <v>0</v>
      </c>
      <c r="S233" s="234">
        <v>0</v>
      </c>
      <c r="T233" s="235">
        <f>S233*H233</f>
        <v>0</v>
      </c>
      <c r="U233" s="35"/>
      <c r="V233" s="35"/>
      <c r="W233" s="35"/>
      <c r="X233" s="35"/>
      <c r="Y233" s="35"/>
      <c r="Z233" s="35"/>
      <c r="AA233" s="35"/>
      <c r="AB233" s="35"/>
      <c r="AC233" s="35"/>
      <c r="AD233" s="35"/>
      <c r="AE233" s="35"/>
      <c r="AR233" s="236" t="s">
        <v>277</v>
      </c>
      <c r="AT233" s="236" t="s">
        <v>246</v>
      </c>
      <c r="AU233" s="236" t="s">
        <v>73</v>
      </c>
      <c r="AY233" s="14" t="s">
        <v>238</v>
      </c>
      <c r="BE233" s="237">
        <f>IF(N233="základní",J233,0)</f>
        <v>0</v>
      </c>
      <c r="BF233" s="237">
        <f>IF(N233="snížená",J233,0)</f>
        <v>0</v>
      </c>
      <c r="BG233" s="237">
        <f>IF(N233="zákl. přenesená",J233,0)</f>
        <v>0</v>
      </c>
      <c r="BH233" s="237">
        <f>IF(N233="sníž. přenesená",J233,0)</f>
        <v>0</v>
      </c>
      <c r="BI233" s="237">
        <f>IF(N233="nulová",J233,0)</f>
        <v>0</v>
      </c>
      <c r="BJ233" s="14" t="s">
        <v>80</v>
      </c>
      <c r="BK233" s="237">
        <f>ROUND(I233*H233,2)</f>
        <v>0</v>
      </c>
      <c r="BL233" s="14" t="s">
        <v>258</v>
      </c>
      <c r="BM233" s="236" t="s">
        <v>1349</v>
      </c>
    </row>
    <row r="234" s="2" customFormat="1">
      <c r="A234" s="35"/>
      <c r="B234" s="36"/>
      <c r="C234" s="37"/>
      <c r="D234" s="238" t="s">
        <v>244</v>
      </c>
      <c r="E234" s="37"/>
      <c r="F234" s="239" t="s">
        <v>1581</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244</v>
      </c>
      <c r="AU234" s="14" t="s">
        <v>73</v>
      </c>
    </row>
    <row r="235" s="2" customFormat="1" ht="76.35" customHeight="1">
      <c r="A235" s="35"/>
      <c r="B235" s="36"/>
      <c r="C235" s="224" t="s">
        <v>1105</v>
      </c>
      <c r="D235" s="224" t="s">
        <v>239</v>
      </c>
      <c r="E235" s="225" t="s">
        <v>1582</v>
      </c>
      <c r="F235" s="226" t="s">
        <v>1583</v>
      </c>
      <c r="G235" s="227" t="s">
        <v>242</v>
      </c>
      <c r="H235" s="228">
        <v>68</v>
      </c>
      <c r="I235" s="229"/>
      <c r="J235" s="230">
        <f>ROUND(I235*H235,2)</f>
        <v>0</v>
      </c>
      <c r="K235" s="231"/>
      <c r="L235" s="41"/>
      <c r="M235" s="232" t="s">
        <v>1</v>
      </c>
      <c r="N235" s="23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258</v>
      </c>
      <c r="AT235" s="236" t="s">
        <v>239</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1354</v>
      </c>
    </row>
    <row r="236" s="2" customFormat="1">
      <c r="A236" s="35"/>
      <c r="B236" s="36"/>
      <c r="C236" s="37"/>
      <c r="D236" s="238" t="s">
        <v>244</v>
      </c>
      <c r="E236" s="37"/>
      <c r="F236" s="239" t="s">
        <v>1584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c r="A237" s="35"/>
      <c r="B237" s="36"/>
      <c r="C237" s="37"/>
      <c r="D237" s="238" t="s">
        <v>993</v>
      </c>
      <c r="E237" s="37"/>
      <c r="F237" s="265" t="s">
        <v>1585</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73</v>
      </c>
    </row>
    <row r="238" s="2" customFormat="1" ht="24.15" customHeight="1">
      <c r="A238" s="35"/>
      <c r="B238" s="36"/>
      <c r="C238" s="243" t="s">
        <v>1110</v>
      </c>
      <c r="D238" s="243" t="s">
        <v>246</v>
      </c>
      <c r="E238" s="244" t="s">
        <v>1586</v>
      </c>
      <c r="F238" s="245" t="s">
        <v>1587</v>
      </c>
      <c r="G238" s="246" t="s">
        <v>242</v>
      </c>
      <c r="H238" s="247">
        <v>40</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1357</v>
      </c>
    </row>
    <row r="239" s="2" customFormat="1">
      <c r="A239" s="35"/>
      <c r="B239" s="36"/>
      <c r="C239" s="37"/>
      <c r="D239" s="238" t="s">
        <v>244</v>
      </c>
      <c r="E239" s="37"/>
      <c r="F239" s="239" t="s">
        <v>1587</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c r="A240" s="35"/>
      <c r="B240" s="36"/>
      <c r="C240" s="37"/>
      <c r="D240" s="238" t="s">
        <v>993</v>
      </c>
      <c r="E240" s="37"/>
      <c r="F240" s="265" t="s">
        <v>1588</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73</v>
      </c>
    </row>
    <row r="241" s="2" customFormat="1" ht="24.15" customHeight="1">
      <c r="A241" s="35"/>
      <c r="B241" s="36"/>
      <c r="C241" s="243" t="s">
        <v>1116</v>
      </c>
      <c r="D241" s="243" t="s">
        <v>246</v>
      </c>
      <c r="E241" s="244" t="s">
        <v>1586</v>
      </c>
      <c r="F241" s="245" t="s">
        <v>1587</v>
      </c>
      <c r="G241" s="246" t="s">
        <v>242</v>
      </c>
      <c r="H241" s="247">
        <v>28</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1589</v>
      </c>
    </row>
    <row r="242" s="2" customFormat="1">
      <c r="A242" s="35"/>
      <c r="B242" s="36"/>
      <c r="C242" s="37"/>
      <c r="D242" s="238" t="s">
        <v>244</v>
      </c>
      <c r="E242" s="37"/>
      <c r="F242" s="239" t="s">
        <v>1587</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1590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24" t="s">
        <v>1121</v>
      </c>
      <c r="D244" s="224" t="s">
        <v>239</v>
      </c>
      <c r="E244" s="225" t="s">
        <v>1591</v>
      </c>
      <c r="F244" s="226" t="s">
        <v>1592</v>
      </c>
      <c r="G244" s="227" t="s">
        <v>1593</v>
      </c>
      <c r="H244" s="228">
        <v>29</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1594</v>
      </c>
    </row>
    <row r="245" s="2" customFormat="1">
      <c r="A245" s="35"/>
      <c r="B245" s="36"/>
      <c r="C245" s="37"/>
      <c r="D245" s="238" t="s">
        <v>244</v>
      </c>
      <c r="E245" s="37"/>
      <c r="F245" s="239" t="s">
        <v>1592</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1595</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66.75" customHeight="1">
      <c r="A247" s="35"/>
      <c r="B247" s="36"/>
      <c r="C247" s="224" t="s">
        <v>1326</v>
      </c>
      <c r="D247" s="224" t="s">
        <v>239</v>
      </c>
      <c r="E247" s="225" t="s">
        <v>1176</v>
      </c>
      <c r="F247" s="226" t="s">
        <v>1177</v>
      </c>
      <c r="G247" s="227" t="s">
        <v>1178</v>
      </c>
      <c r="H247" s="228">
        <v>2.1160000000000001</v>
      </c>
      <c r="I247" s="229"/>
      <c r="J247" s="230">
        <f>ROUND(I247*H247,2)</f>
        <v>0</v>
      </c>
      <c r="K247" s="231"/>
      <c r="L247" s="41"/>
      <c r="M247" s="232" t="s">
        <v>1</v>
      </c>
      <c r="N247" s="23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258</v>
      </c>
      <c r="AT247" s="236" t="s">
        <v>239</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1363</v>
      </c>
    </row>
    <row r="248" s="2" customFormat="1">
      <c r="A248" s="35"/>
      <c r="B248" s="36"/>
      <c r="C248" s="37"/>
      <c r="D248" s="238" t="s">
        <v>244</v>
      </c>
      <c r="E248" s="37"/>
      <c r="F248" s="239" t="s">
        <v>1179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1596</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66.75" customHeight="1">
      <c r="A250" s="35"/>
      <c r="B250" s="36"/>
      <c r="C250" s="224" t="s">
        <v>1235</v>
      </c>
      <c r="D250" s="224" t="s">
        <v>239</v>
      </c>
      <c r="E250" s="225" t="s">
        <v>1186</v>
      </c>
      <c r="F250" s="226" t="s">
        <v>1187</v>
      </c>
      <c r="G250" s="227" t="s">
        <v>1178</v>
      </c>
      <c r="H250" s="228">
        <v>18.699999999999999</v>
      </c>
      <c r="I250" s="229"/>
      <c r="J250" s="230">
        <f>ROUND(I250*H250,2)</f>
        <v>0</v>
      </c>
      <c r="K250" s="231"/>
      <c r="L250" s="41"/>
      <c r="M250" s="232" t="s">
        <v>1</v>
      </c>
      <c r="N250" s="23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258</v>
      </c>
      <c r="AT250" s="236" t="s">
        <v>239</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1368</v>
      </c>
    </row>
    <row r="251" s="2" customFormat="1">
      <c r="A251" s="35"/>
      <c r="B251" s="36"/>
      <c r="C251" s="37"/>
      <c r="D251" s="238" t="s">
        <v>244</v>
      </c>
      <c r="E251" s="37"/>
      <c r="F251" s="239" t="s">
        <v>1188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1597</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2.7" customHeight="1">
      <c r="A253" s="35"/>
      <c r="B253" s="36"/>
      <c r="C253" s="224" t="s">
        <v>1333</v>
      </c>
      <c r="D253" s="224" t="s">
        <v>239</v>
      </c>
      <c r="E253" s="225" t="s">
        <v>1598</v>
      </c>
      <c r="F253" s="226" t="s">
        <v>1599</v>
      </c>
      <c r="G253" s="227" t="s">
        <v>242</v>
      </c>
      <c r="H253" s="228">
        <v>68</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1373</v>
      </c>
    </row>
    <row r="254" s="2" customFormat="1">
      <c r="A254" s="35"/>
      <c r="B254" s="36"/>
      <c r="C254" s="37"/>
      <c r="D254" s="238" t="s">
        <v>244</v>
      </c>
      <c r="E254" s="37"/>
      <c r="F254" s="239" t="s">
        <v>1599</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1600</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24.15" customHeight="1">
      <c r="A256" s="35"/>
      <c r="B256" s="36"/>
      <c r="C256" s="224" t="s">
        <v>1238</v>
      </c>
      <c r="D256" s="224" t="s">
        <v>239</v>
      </c>
      <c r="E256" s="225" t="s">
        <v>1601</v>
      </c>
      <c r="F256" s="226" t="s">
        <v>1602</v>
      </c>
      <c r="G256" s="227" t="s">
        <v>242</v>
      </c>
      <c r="H256" s="228">
        <v>40</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1378</v>
      </c>
    </row>
    <row r="257" s="2" customFormat="1">
      <c r="A257" s="35"/>
      <c r="B257" s="36"/>
      <c r="C257" s="37"/>
      <c r="D257" s="238" t="s">
        <v>244</v>
      </c>
      <c r="E257" s="37"/>
      <c r="F257" s="239" t="s">
        <v>1602</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c r="A258" s="35"/>
      <c r="B258" s="36"/>
      <c r="C258" s="37"/>
      <c r="D258" s="238" t="s">
        <v>993</v>
      </c>
      <c r="E258" s="37"/>
      <c r="F258" s="265" t="s">
        <v>1603</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993</v>
      </c>
      <c r="AU258" s="14" t="s">
        <v>73</v>
      </c>
    </row>
    <row r="259" s="2" customFormat="1" ht="76.35" customHeight="1">
      <c r="A259" s="35"/>
      <c r="B259" s="36"/>
      <c r="C259" s="224" t="s">
        <v>1342</v>
      </c>
      <c r="D259" s="224" t="s">
        <v>239</v>
      </c>
      <c r="E259" s="225" t="s">
        <v>1100</v>
      </c>
      <c r="F259" s="226" t="s">
        <v>1101</v>
      </c>
      <c r="G259" s="227" t="s">
        <v>242</v>
      </c>
      <c r="H259" s="228">
        <v>40</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258</v>
      </c>
      <c r="AT259" s="236" t="s">
        <v>239</v>
      </c>
      <c r="AU259" s="236" t="s">
        <v>73</v>
      </c>
      <c r="AY259" s="14" t="s">
        <v>238</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258</v>
      </c>
      <c r="BM259" s="236" t="s">
        <v>1382</v>
      </c>
    </row>
    <row r="260" s="2" customFormat="1">
      <c r="A260" s="35"/>
      <c r="B260" s="36"/>
      <c r="C260" s="37"/>
      <c r="D260" s="238" t="s">
        <v>244</v>
      </c>
      <c r="E260" s="37"/>
      <c r="F260" s="239" t="s">
        <v>1103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244</v>
      </c>
      <c r="AU260" s="14" t="s">
        <v>73</v>
      </c>
    </row>
    <row r="261" s="2" customFormat="1">
      <c r="A261" s="35"/>
      <c r="B261" s="36"/>
      <c r="C261" s="37"/>
      <c r="D261" s="238" t="s">
        <v>993</v>
      </c>
      <c r="E261" s="37"/>
      <c r="F261" s="265" t="s">
        <v>1604</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993</v>
      </c>
      <c r="AU261" s="14" t="s">
        <v>73</v>
      </c>
    </row>
    <row r="262" s="2" customFormat="1" ht="33" customHeight="1">
      <c r="A262" s="35"/>
      <c r="B262" s="36"/>
      <c r="C262" s="224" t="s">
        <v>1242</v>
      </c>
      <c r="D262" s="224" t="s">
        <v>239</v>
      </c>
      <c r="E262" s="225" t="s">
        <v>342</v>
      </c>
      <c r="F262" s="226" t="s">
        <v>343</v>
      </c>
      <c r="G262" s="227" t="s">
        <v>242</v>
      </c>
      <c r="H262" s="228">
        <v>80</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258</v>
      </c>
      <c r="AT262" s="236" t="s">
        <v>239</v>
      </c>
      <c r="AU262" s="236" t="s">
        <v>73</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1387</v>
      </c>
    </row>
    <row r="263" s="2" customFormat="1">
      <c r="A263" s="35"/>
      <c r="B263" s="36"/>
      <c r="C263" s="37"/>
      <c r="D263" s="238" t="s">
        <v>244</v>
      </c>
      <c r="E263" s="37"/>
      <c r="F263" s="239" t="s">
        <v>343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73</v>
      </c>
    </row>
    <row r="264" s="2" customFormat="1">
      <c r="A264" s="35"/>
      <c r="B264" s="36"/>
      <c r="C264" s="37"/>
      <c r="D264" s="238" t="s">
        <v>993</v>
      </c>
      <c r="E264" s="37"/>
      <c r="F264" s="265" t="s">
        <v>1605</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993</v>
      </c>
      <c r="AU264" s="14" t="s">
        <v>73</v>
      </c>
    </row>
    <row r="265" s="2" customFormat="1" ht="66.75" customHeight="1">
      <c r="A265" s="35"/>
      <c r="B265" s="36"/>
      <c r="C265" s="224" t="s">
        <v>1351</v>
      </c>
      <c r="D265" s="224" t="s">
        <v>239</v>
      </c>
      <c r="E265" s="225" t="s">
        <v>1229</v>
      </c>
      <c r="F265" s="226" t="s">
        <v>1230</v>
      </c>
      <c r="G265" s="227" t="s">
        <v>1178</v>
      </c>
      <c r="H265" s="228">
        <v>76.471999999999994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258</v>
      </c>
      <c r="AT265" s="236" t="s">
        <v>239</v>
      </c>
      <c r="AU265" s="236" t="s">
        <v>73</v>
      </c>
      <c r="AY265" s="14" t="s">
        <v>238</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258</v>
      </c>
      <c r="BM265" s="236" t="s">
        <v>1391</v>
      </c>
    </row>
    <row r="266" s="2" customFormat="1">
      <c r="A266" s="35"/>
      <c r="B266" s="36"/>
      <c r="C266" s="37"/>
      <c r="D266" s="238" t="s">
        <v>244</v>
      </c>
      <c r="E266" s="37"/>
      <c r="F266" s="239" t="s">
        <v>1231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244</v>
      </c>
      <c r="AU266" s="14" t="s">
        <v>73</v>
      </c>
    </row>
    <row r="267" s="2" customFormat="1">
      <c r="A267" s="35"/>
      <c r="B267" s="36"/>
      <c r="C267" s="37"/>
      <c r="D267" s="238" t="s">
        <v>993</v>
      </c>
      <c r="E267" s="37"/>
      <c r="F267" s="265" t="s">
        <v>1606</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993</v>
      </c>
      <c r="AU267" s="14" t="s">
        <v>73</v>
      </c>
    </row>
    <row r="268" s="2" customFormat="1" ht="66.75" customHeight="1">
      <c r="A268" s="35"/>
      <c r="B268" s="36"/>
      <c r="C268" s="224" t="s">
        <v>1246</v>
      </c>
      <c r="D268" s="224" t="s">
        <v>239</v>
      </c>
      <c r="E268" s="225" t="s">
        <v>1272</v>
      </c>
      <c r="F268" s="226" t="s">
        <v>1273</v>
      </c>
      <c r="G268" s="227" t="s">
        <v>1274</v>
      </c>
      <c r="H268" s="228">
        <v>243</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258</v>
      </c>
      <c r="AT268" s="236" t="s">
        <v>239</v>
      </c>
      <c r="AU268" s="236" t="s">
        <v>73</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1396</v>
      </c>
    </row>
    <row r="269" s="2" customFormat="1">
      <c r="A269" s="35"/>
      <c r="B269" s="36"/>
      <c r="C269" s="37"/>
      <c r="D269" s="238" t="s">
        <v>244</v>
      </c>
      <c r="E269" s="37"/>
      <c r="F269" s="239" t="s">
        <v>1275</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73</v>
      </c>
    </row>
    <row r="270" s="2" customFormat="1">
      <c r="A270" s="35"/>
      <c r="B270" s="36"/>
      <c r="C270" s="37"/>
      <c r="D270" s="238" t="s">
        <v>993</v>
      </c>
      <c r="E270" s="37"/>
      <c r="F270" s="265" t="s">
        <v>1607</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993</v>
      </c>
      <c r="AU270" s="14" t="s">
        <v>73</v>
      </c>
    </row>
    <row r="271" s="2" customFormat="1" ht="66.75" customHeight="1">
      <c r="A271" s="35"/>
      <c r="B271" s="36"/>
      <c r="C271" s="224" t="s">
        <v>1359</v>
      </c>
      <c r="D271" s="224" t="s">
        <v>239</v>
      </c>
      <c r="E271" s="225" t="s">
        <v>1277</v>
      </c>
      <c r="F271" s="226" t="s">
        <v>1278</v>
      </c>
      <c r="G271" s="227" t="s">
        <v>1274</v>
      </c>
      <c r="H271" s="228">
        <v>100</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258</v>
      </c>
      <c r="AT271" s="236" t="s">
        <v>239</v>
      </c>
      <c r="AU271" s="236" t="s">
        <v>73</v>
      </c>
      <c r="AY271" s="14" t="s">
        <v>238</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258</v>
      </c>
      <c r="BM271" s="236" t="s">
        <v>1400</v>
      </c>
    </row>
    <row r="272" s="2" customFormat="1">
      <c r="A272" s="35"/>
      <c r="B272" s="36"/>
      <c r="C272" s="37"/>
      <c r="D272" s="238" t="s">
        <v>244</v>
      </c>
      <c r="E272" s="37"/>
      <c r="F272" s="239" t="s">
        <v>1280</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244</v>
      </c>
      <c r="AU272" s="14" t="s">
        <v>73</v>
      </c>
    </row>
    <row r="273" s="2" customFormat="1">
      <c r="A273" s="35"/>
      <c r="B273" s="36"/>
      <c r="C273" s="37"/>
      <c r="D273" s="238" t="s">
        <v>993</v>
      </c>
      <c r="E273" s="37"/>
      <c r="F273" s="265" t="s">
        <v>1608</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993</v>
      </c>
      <c r="AU273" s="14" t="s">
        <v>73</v>
      </c>
    </row>
    <row r="274" s="2" customFormat="1" ht="76.35" customHeight="1">
      <c r="A274" s="35"/>
      <c r="B274" s="36"/>
      <c r="C274" s="224" t="s">
        <v>1248</v>
      </c>
      <c r="D274" s="224" t="s">
        <v>239</v>
      </c>
      <c r="E274" s="225" t="s">
        <v>1282</v>
      </c>
      <c r="F274" s="226" t="s">
        <v>1283</v>
      </c>
      <c r="G274" s="227" t="s">
        <v>249</v>
      </c>
      <c r="H274" s="228">
        <v>1400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258</v>
      </c>
      <c r="AT274" s="236" t="s">
        <v>239</v>
      </c>
      <c r="AU274" s="236" t="s">
        <v>73</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1405</v>
      </c>
    </row>
    <row r="275" s="2" customFormat="1">
      <c r="A275" s="35"/>
      <c r="B275" s="36"/>
      <c r="C275" s="37"/>
      <c r="D275" s="238" t="s">
        <v>244</v>
      </c>
      <c r="E275" s="37"/>
      <c r="F275" s="239" t="s">
        <v>1285</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73</v>
      </c>
    </row>
    <row r="276" s="2" customFormat="1">
      <c r="A276" s="35"/>
      <c r="B276" s="36"/>
      <c r="C276" s="37"/>
      <c r="D276" s="238" t="s">
        <v>993</v>
      </c>
      <c r="E276" s="37"/>
      <c r="F276" s="265" t="s">
        <v>1609</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993</v>
      </c>
      <c r="AU276" s="14" t="s">
        <v>73</v>
      </c>
    </row>
    <row r="277" s="2" customFormat="1" ht="76.35" customHeight="1">
      <c r="A277" s="35"/>
      <c r="B277" s="36"/>
      <c r="C277" s="224" t="s">
        <v>1365</v>
      </c>
      <c r="D277" s="224" t="s">
        <v>239</v>
      </c>
      <c r="E277" s="225" t="s">
        <v>1287</v>
      </c>
      <c r="F277" s="226" t="s">
        <v>1288</v>
      </c>
      <c r="G277" s="227" t="s">
        <v>249</v>
      </c>
      <c r="H277" s="228">
        <v>1400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258</v>
      </c>
      <c r="AT277" s="236" t="s">
        <v>239</v>
      </c>
      <c r="AU277" s="236" t="s">
        <v>73</v>
      </c>
      <c r="AY277" s="14" t="s">
        <v>238</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258</v>
      </c>
      <c r="BM277" s="236" t="s">
        <v>1610</v>
      </c>
    </row>
    <row r="278" s="2" customFormat="1">
      <c r="A278" s="35"/>
      <c r="B278" s="36"/>
      <c r="C278" s="37"/>
      <c r="D278" s="238" t="s">
        <v>244</v>
      </c>
      <c r="E278" s="37"/>
      <c r="F278" s="239" t="s">
        <v>1290</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244</v>
      </c>
      <c r="AU278" s="14" t="s">
        <v>73</v>
      </c>
    </row>
    <row r="279" s="2" customFormat="1">
      <c r="A279" s="35"/>
      <c r="B279" s="36"/>
      <c r="C279" s="37"/>
      <c r="D279" s="238" t="s">
        <v>993</v>
      </c>
      <c r="E279" s="37"/>
      <c r="F279" s="265" t="s">
        <v>1609</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993</v>
      </c>
      <c r="AU279" s="14" t="s">
        <v>73</v>
      </c>
    </row>
    <row r="280" s="2" customFormat="1" ht="76.35" customHeight="1">
      <c r="A280" s="35"/>
      <c r="B280" s="36"/>
      <c r="C280" s="224" t="s">
        <v>1252</v>
      </c>
      <c r="D280" s="224" t="s">
        <v>239</v>
      </c>
      <c r="E280" s="225" t="s">
        <v>1611</v>
      </c>
      <c r="F280" s="226" t="s">
        <v>1612</v>
      </c>
      <c r="G280" s="227" t="s">
        <v>249</v>
      </c>
      <c r="H280" s="228">
        <v>2670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258</v>
      </c>
      <c r="AT280" s="236" t="s">
        <v>239</v>
      </c>
      <c r="AU280" s="236" t="s">
        <v>73</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1414</v>
      </c>
    </row>
    <row r="281" s="2" customFormat="1">
      <c r="A281" s="35"/>
      <c r="B281" s="36"/>
      <c r="C281" s="37"/>
      <c r="D281" s="238" t="s">
        <v>244</v>
      </c>
      <c r="E281" s="37"/>
      <c r="F281" s="239" t="s">
        <v>1612</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73</v>
      </c>
    </row>
    <row r="282" s="2" customFormat="1">
      <c r="A282" s="35"/>
      <c r="B282" s="36"/>
      <c r="C282" s="37"/>
      <c r="D282" s="238" t="s">
        <v>993</v>
      </c>
      <c r="E282" s="37"/>
      <c r="F282" s="265" t="s">
        <v>1613</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993</v>
      </c>
      <c r="AU282" s="14" t="s">
        <v>73</v>
      </c>
    </row>
    <row r="283" s="2" customFormat="1" ht="76.35" customHeight="1">
      <c r="A283" s="35"/>
      <c r="B283" s="36"/>
      <c r="C283" s="224" t="s">
        <v>1375</v>
      </c>
      <c r="D283" s="224" t="s">
        <v>239</v>
      </c>
      <c r="E283" s="225" t="s">
        <v>1614</v>
      </c>
      <c r="F283" s="226" t="s">
        <v>1615</v>
      </c>
      <c r="G283" s="227" t="s">
        <v>249</v>
      </c>
      <c r="H283" s="228">
        <v>2670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258</v>
      </c>
      <c r="AT283" s="236" t="s">
        <v>239</v>
      </c>
      <c r="AU283" s="236" t="s">
        <v>73</v>
      </c>
      <c r="AY283" s="14" t="s">
        <v>238</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258</v>
      </c>
      <c r="BM283" s="236" t="s">
        <v>1418</v>
      </c>
    </row>
    <row r="284" s="2" customFormat="1">
      <c r="A284" s="35"/>
      <c r="B284" s="36"/>
      <c r="C284" s="37"/>
      <c r="D284" s="238" t="s">
        <v>244</v>
      </c>
      <c r="E284" s="37"/>
      <c r="F284" s="239" t="s">
        <v>1615</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244</v>
      </c>
      <c r="AU284" s="14" t="s">
        <v>73</v>
      </c>
    </row>
    <row r="285" s="2" customFormat="1">
      <c r="A285" s="35"/>
      <c r="B285" s="36"/>
      <c r="C285" s="37"/>
      <c r="D285" s="238" t="s">
        <v>993</v>
      </c>
      <c r="E285" s="37"/>
      <c r="F285" s="265" t="s">
        <v>1613</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993</v>
      </c>
      <c r="AU285" s="14" t="s">
        <v>73</v>
      </c>
    </row>
    <row r="286" s="2" customFormat="1" ht="66.75" customHeight="1">
      <c r="A286" s="35"/>
      <c r="B286" s="36"/>
      <c r="C286" s="224" t="s">
        <v>1257</v>
      </c>
      <c r="D286" s="224" t="s">
        <v>239</v>
      </c>
      <c r="E286" s="225" t="s">
        <v>1616</v>
      </c>
      <c r="F286" s="226" t="s">
        <v>1617</v>
      </c>
      <c r="G286" s="227" t="s">
        <v>249</v>
      </c>
      <c r="H286" s="228">
        <v>479.65199999999999</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258</v>
      </c>
      <c r="AT286" s="236" t="s">
        <v>239</v>
      </c>
      <c r="AU286" s="236" t="s">
        <v>73</v>
      </c>
      <c r="AY286" s="14" t="s">
        <v>238</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258</v>
      </c>
      <c r="BM286" s="236" t="s">
        <v>1618</v>
      </c>
    </row>
    <row r="287" s="2" customFormat="1">
      <c r="A287" s="35"/>
      <c r="B287" s="36"/>
      <c r="C287" s="37"/>
      <c r="D287" s="238" t="s">
        <v>244</v>
      </c>
      <c r="E287" s="37"/>
      <c r="F287" s="239" t="s">
        <v>1619</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244</v>
      </c>
      <c r="AU287" s="14" t="s">
        <v>73</v>
      </c>
    </row>
    <row r="288" s="2" customFormat="1">
      <c r="A288" s="35"/>
      <c r="B288" s="36"/>
      <c r="C288" s="37"/>
      <c r="D288" s="238" t="s">
        <v>993</v>
      </c>
      <c r="E288" s="37"/>
      <c r="F288" s="265" t="s">
        <v>1620</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993</v>
      </c>
      <c r="AU288" s="14" t="s">
        <v>73</v>
      </c>
    </row>
    <row r="289" s="2" customFormat="1" ht="76.35" customHeight="1">
      <c r="A289" s="35"/>
      <c r="B289" s="36"/>
      <c r="C289" s="224" t="s">
        <v>1384</v>
      </c>
      <c r="D289" s="224" t="s">
        <v>239</v>
      </c>
      <c r="E289" s="225" t="s">
        <v>1621</v>
      </c>
      <c r="F289" s="226" t="s">
        <v>1622</v>
      </c>
      <c r="G289" s="227" t="s">
        <v>249</v>
      </c>
      <c r="H289" s="228">
        <v>453.68200000000002</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258</v>
      </c>
      <c r="AT289" s="236" t="s">
        <v>239</v>
      </c>
      <c r="AU289" s="236" t="s">
        <v>73</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1623</v>
      </c>
    </row>
    <row r="290" s="2" customFormat="1">
      <c r="A290" s="35"/>
      <c r="B290" s="36"/>
      <c r="C290" s="37"/>
      <c r="D290" s="238" t="s">
        <v>244</v>
      </c>
      <c r="E290" s="37"/>
      <c r="F290" s="239" t="s">
        <v>1624</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73</v>
      </c>
    </row>
    <row r="291" s="2" customFormat="1">
      <c r="A291" s="35"/>
      <c r="B291" s="36"/>
      <c r="C291" s="37"/>
      <c r="D291" s="238" t="s">
        <v>993</v>
      </c>
      <c r="E291" s="37"/>
      <c r="F291" s="265" t="s">
        <v>1625</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73</v>
      </c>
    </row>
    <row r="292" s="2" customFormat="1" ht="76.35" customHeight="1">
      <c r="A292" s="35"/>
      <c r="B292" s="36"/>
      <c r="C292" s="224" t="s">
        <v>1260</v>
      </c>
      <c r="D292" s="224" t="s">
        <v>239</v>
      </c>
      <c r="E292" s="225" t="s">
        <v>1626</v>
      </c>
      <c r="F292" s="226" t="s">
        <v>1627</v>
      </c>
      <c r="G292" s="227" t="s">
        <v>249</v>
      </c>
      <c r="H292" s="228">
        <v>476.82400000000001</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258</v>
      </c>
      <c r="AT292" s="236" t="s">
        <v>239</v>
      </c>
      <c r="AU292" s="236" t="s">
        <v>73</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1628</v>
      </c>
    </row>
    <row r="293" s="2" customFormat="1">
      <c r="A293" s="35"/>
      <c r="B293" s="36"/>
      <c r="C293" s="37"/>
      <c r="D293" s="238" t="s">
        <v>244</v>
      </c>
      <c r="E293" s="37"/>
      <c r="F293" s="239" t="s">
        <v>1629</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73</v>
      </c>
    </row>
    <row r="294" s="2" customFormat="1">
      <c r="A294" s="35"/>
      <c r="B294" s="36"/>
      <c r="C294" s="37"/>
      <c r="D294" s="238" t="s">
        <v>993</v>
      </c>
      <c r="E294" s="37"/>
      <c r="F294" s="265" t="s">
        <v>1630</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73</v>
      </c>
    </row>
    <row r="295" s="2" customFormat="1" ht="76.35" customHeight="1">
      <c r="A295" s="35"/>
      <c r="B295" s="36"/>
      <c r="C295" s="224" t="s">
        <v>1393</v>
      </c>
      <c r="D295" s="224" t="s">
        <v>239</v>
      </c>
      <c r="E295" s="225" t="s">
        <v>1631</v>
      </c>
      <c r="F295" s="226" t="s">
        <v>1632</v>
      </c>
      <c r="G295" s="227" t="s">
        <v>249</v>
      </c>
      <c r="H295" s="228">
        <v>1759.1759999999999</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258</v>
      </c>
      <c r="AT295" s="236" t="s">
        <v>239</v>
      </c>
      <c r="AU295" s="236" t="s">
        <v>73</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1633</v>
      </c>
    </row>
    <row r="296" s="2" customFormat="1">
      <c r="A296" s="35"/>
      <c r="B296" s="36"/>
      <c r="C296" s="37"/>
      <c r="D296" s="238" t="s">
        <v>244</v>
      </c>
      <c r="E296" s="37"/>
      <c r="F296" s="239" t="s">
        <v>1634</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73</v>
      </c>
    </row>
    <row r="297" s="2" customFormat="1">
      <c r="A297" s="35"/>
      <c r="B297" s="36"/>
      <c r="C297" s="37"/>
      <c r="D297" s="238" t="s">
        <v>993</v>
      </c>
      <c r="E297" s="37"/>
      <c r="F297" s="265" t="s">
        <v>1635</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993</v>
      </c>
      <c r="AU297" s="14" t="s">
        <v>73</v>
      </c>
    </row>
    <row r="298" s="2" customFormat="1" ht="66.75" customHeight="1">
      <c r="A298" s="35"/>
      <c r="B298" s="36"/>
      <c r="C298" s="224" t="s">
        <v>1264</v>
      </c>
      <c r="D298" s="224" t="s">
        <v>239</v>
      </c>
      <c r="E298" s="225" t="s">
        <v>1636</v>
      </c>
      <c r="F298" s="226" t="s">
        <v>1637</v>
      </c>
      <c r="G298" s="227" t="s">
        <v>242</v>
      </c>
      <c r="H298" s="228">
        <v>1</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1638</v>
      </c>
    </row>
    <row r="299" s="2" customFormat="1">
      <c r="A299" s="35"/>
      <c r="B299" s="36"/>
      <c r="C299" s="37"/>
      <c r="D299" s="238" t="s">
        <v>244</v>
      </c>
      <c r="E299" s="37"/>
      <c r="F299" s="239" t="s">
        <v>1639</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1640</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66.75" customHeight="1">
      <c r="A301" s="35"/>
      <c r="B301" s="36"/>
      <c r="C301" s="224" t="s">
        <v>1402</v>
      </c>
      <c r="D301" s="224" t="s">
        <v>239</v>
      </c>
      <c r="E301" s="225" t="s">
        <v>1641</v>
      </c>
      <c r="F301" s="226" t="s">
        <v>1642</v>
      </c>
      <c r="G301" s="227" t="s">
        <v>242</v>
      </c>
      <c r="H301" s="228">
        <v>8</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258</v>
      </c>
      <c r="AT301" s="236" t="s">
        <v>239</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1643</v>
      </c>
    </row>
    <row r="302" s="2" customFormat="1">
      <c r="A302" s="35"/>
      <c r="B302" s="36"/>
      <c r="C302" s="37"/>
      <c r="D302" s="238" t="s">
        <v>244</v>
      </c>
      <c r="E302" s="37"/>
      <c r="F302" s="239" t="s">
        <v>1644</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c r="A303" s="35"/>
      <c r="B303" s="36"/>
      <c r="C303" s="37"/>
      <c r="D303" s="238" t="s">
        <v>993</v>
      </c>
      <c r="E303" s="37"/>
      <c r="F303" s="265" t="s">
        <v>1640</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993</v>
      </c>
      <c r="AU303" s="14" t="s">
        <v>73</v>
      </c>
    </row>
    <row r="304" s="2" customFormat="1" ht="66.75" customHeight="1">
      <c r="A304" s="35"/>
      <c r="B304" s="36"/>
      <c r="C304" s="224" t="s">
        <v>357</v>
      </c>
      <c r="D304" s="224" t="s">
        <v>239</v>
      </c>
      <c r="E304" s="225" t="s">
        <v>1645</v>
      </c>
      <c r="F304" s="226" t="s">
        <v>1646</v>
      </c>
      <c r="G304" s="227" t="s">
        <v>242</v>
      </c>
      <c r="H304" s="228">
        <v>4</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1647</v>
      </c>
    </row>
    <row r="305" s="2" customFormat="1">
      <c r="A305" s="35"/>
      <c r="B305" s="36"/>
      <c r="C305" s="37"/>
      <c r="D305" s="238" t="s">
        <v>244</v>
      </c>
      <c r="E305" s="37"/>
      <c r="F305" s="239" t="s">
        <v>1648</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c r="A306" s="35"/>
      <c r="B306" s="36"/>
      <c r="C306" s="37"/>
      <c r="D306" s="238" t="s">
        <v>993</v>
      </c>
      <c r="E306" s="37"/>
      <c r="F306" s="265" t="s">
        <v>1640</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993</v>
      </c>
      <c r="AU306" s="14" t="s">
        <v>73</v>
      </c>
    </row>
    <row r="307" s="2" customFormat="1" ht="55.5" customHeight="1">
      <c r="A307" s="35"/>
      <c r="B307" s="36"/>
      <c r="C307" s="224" t="s">
        <v>1411</v>
      </c>
      <c r="D307" s="224" t="s">
        <v>239</v>
      </c>
      <c r="E307" s="225" t="s">
        <v>1334</v>
      </c>
      <c r="F307" s="226" t="s">
        <v>1335</v>
      </c>
      <c r="G307" s="227" t="s">
        <v>242</v>
      </c>
      <c r="H307" s="228">
        <v>30</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1649</v>
      </c>
    </row>
    <row r="308" s="2" customFormat="1">
      <c r="A308" s="35"/>
      <c r="B308" s="36"/>
      <c r="C308" s="37"/>
      <c r="D308" s="238" t="s">
        <v>244</v>
      </c>
      <c r="E308" s="37"/>
      <c r="F308" s="239" t="s">
        <v>1335</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c r="A309" s="35"/>
      <c r="B309" s="36"/>
      <c r="C309" s="37"/>
      <c r="D309" s="238" t="s">
        <v>993</v>
      </c>
      <c r="E309" s="37"/>
      <c r="F309" s="265" t="s">
        <v>1650</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993</v>
      </c>
      <c r="AU309" s="14" t="s">
        <v>73</v>
      </c>
    </row>
    <row r="310" s="2" customFormat="1" ht="24.15" customHeight="1">
      <c r="A310" s="35"/>
      <c r="B310" s="36"/>
      <c r="C310" s="224" t="s">
        <v>1279</v>
      </c>
      <c r="D310" s="224" t="s">
        <v>239</v>
      </c>
      <c r="E310" s="225" t="s">
        <v>1338</v>
      </c>
      <c r="F310" s="226" t="s">
        <v>1339</v>
      </c>
      <c r="G310" s="227" t="s">
        <v>242</v>
      </c>
      <c r="H310" s="228">
        <v>30</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1651</v>
      </c>
    </row>
    <row r="311" s="2" customFormat="1">
      <c r="A311" s="35"/>
      <c r="B311" s="36"/>
      <c r="C311" s="37"/>
      <c r="D311" s="238" t="s">
        <v>244</v>
      </c>
      <c r="E311" s="37"/>
      <c r="F311" s="239" t="s">
        <v>1339</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c r="A312" s="35"/>
      <c r="B312" s="36"/>
      <c r="C312" s="37"/>
      <c r="D312" s="238" t="s">
        <v>993</v>
      </c>
      <c r="E312" s="37"/>
      <c r="F312" s="265" t="s">
        <v>1650</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993</v>
      </c>
      <c r="AU312" s="14" t="s">
        <v>73</v>
      </c>
    </row>
    <row r="313" s="2" customFormat="1" ht="44.25" customHeight="1">
      <c r="A313" s="35"/>
      <c r="B313" s="36"/>
      <c r="C313" s="224" t="s">
        <v>1420</v>
      </c>
      <c r="D313" s="224" t="s">
        <v>239</v>
      </c>
      <c r="E313" s="225" t="s">
        <v>1652</v>
      </c>
      <c r="F313" s="226" t="s">
        <v>1653</v>
      </c>
      <c r="G313" s="227" t="s">
        <v>1150</v>
      </c>
      <c r="H313" s="228">
        <v>13</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1654</v>
      </c>
    </row>
    <row r="314" s="2" customFormat="1">
      <c r="A314" s="35"/>
      <c r="B314" s="36"/>
      <c r="C314" s="37"/>
      <c r="D314" s="238" t="s">
        <v>244</v>
      </c>
      <c r="E314" s="37"/>
      <c r="F314" s="239" t="s">
        <v>1653</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c r="A315" s="35"/>
      <c r="B315" s="36"/>
      <c r="C315" s="37"/>
      <c r="D315" s="238" t="s">
        <v>993</v>
      </c>
      <c r="E315" s="37"/>
      <c r="F315" s="265" t="s">
        <v>1655</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993</v>
      </c>
      <c r="AU315" s="14" t="s">
        <v>73</v>
      </c>
    </row>
    <row r="316" s="2" customFormat="1" ht="49.05" customHeight="1">
      <c r="A316" s="35"/>
      <c r="B316" s="36"/>
      <c r="C316" s="224" t="s">
        <v>1284</v>
      </c>
      <c r="D316" s="224" t="s">
        <v>239</v>
      </c>
      <c r="E316" s="225" t="s">
        <v>1656</v>
      </c>
      <c r="F316" s="226" t="s">
        <v>1657</v>
      </c>
      <c r="G316" s="227" t="s">
        <v>1150</v>
      </c>
      <c r="H316" s="228">
        <v>13</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1445</v>
      </c>
    </row>
    <row r="317" s="2" customFormat="1">
      <c r="A317" s="35"/>
      <c r="B317" s="36"/>
      <c r="C317" s="37"/>
      <c r="D317" s="238" t="s">
        <v>244</v>
      </c>
      <c r="E317" s="37"/>
      <c r="F317" s="239" t="s">
        <v>1657</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c r="A318" s="35"/>
      <c r="B318" s="36"/>
      <c r="C318" s="37"/>
      <c r="D318" s="238" t="s">
        <v>993</v>
      </c>
      <c r="E318" s="37"/>
      <c r="F318" s="265" t="s">
        <v>1655</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73</v>
      </c>
    </row>
    <row r="319" s="2" customFormat="1" ht="76.35" customHeight="1">
      <c r="A319" s="35"/>
      <c r="B319" s="36"/>
      <c r="C319" s="224" t="s">
        <v>1429</v>
      </c>
      <c r="D319" s="224" t="s">
        <v>239</v>
      </c>
      <c r="E319" s="225" t="s">
        <v>1658</v>
      </c>
      <c r="F319" s="226" t="s">
        <v>1659</v>
      </c>
      <c r="G319" s="227" t="s">
        <v>242</v>
      </c>
      <c r="H319" s="228">
        <v>10</v>
      </c>
      <c r="I319" s="229"/>
      <c r="J319" s="230">
        <f>ROUND(I319*H319,2)</f>
        <v>0</v>
      </c>
      <c r="K319" s="231"/>
      <c r="L319" s="41"/>
      <c r="M319" s="232" t="s">
        <v>1</v>
      </c>
      <c r="N319" s="23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258</v>
      </c>
      <c r="AT319" s="236" t="s">
        <v>239</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1450</v>
      </c>
    </row>
    <row r="320" s="2" customFormat="1">
      <c r="A320" s="35"/>
      <c r="B320" s="36"/>
      <c r="C320" s="37"/>
      <c r="D320" s="238" t="s">
        <v>244</v>
      </c>
      <c r="E320" s="37"/>
      <c r="F320" s="239" t="s">
        <v>1660</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16.5" customHeight="1">
      <c r="A321" s="35"/>
      <c r="B321" s="36"/>
      <c r="C321" s="224" t="s">
        <v>1289</v>
      </c>
      <c r="D321" s="224" t="s">
        <v>239</v>
      </c>
      <c r="E321" s="225" t="s">
        <v>1661</v>
      </c>
      <c r="F321" s="226" t="s">
        <v>1662</v>
      </c>
      <c r="G321" s="227" t="s">
        <v>242</v>
      </c>
      <c r="H321" s="228">
        <v>14</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1663</v>
      </c>
    </row>
    <row r="322" s="2" customFormat="1">
      <c r="A322" s="35"/>
      <c r="B322" s="36"/>
      <c r="C322" s="37"/>
      <c r="D322" s="238" t="s">
        <v>244</v>
      </c>
      <c r="E322" s="37"/>
      <c r="F322" s="239" t="s">
        <v>1664</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1665</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4.15" customHeight="1">
      <c r="A324" s="35"/>
      <c r="B324" s="36"/>
      <c r="C324" s="243" t="s">
        <v>1438</v>
      </c>
      <c r="D324" s="243" t="s">
        <v>246</v>
      </c>
      <c r="E324" s="244" t="s">
        <v>1376</v>
      </c>
      <c r="F324" s="245" t="s">
        <v>1666</v>
      </c>
      <c r="G324" s="246" t="s">
        <v>242</v>
      </c>
      <c r="H324" s="247">
        <v>1</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1454</v>
      </c>
    </row>
    <row r="325" s="2" customFormat="1">
      <c r="A325" s="35"/>
      <c r="B325" s="36"/>
      <c r="C325" s="37"/>
      <c r="D325" s="238" t="s">
        <v>244</v>
      </c>
      <c r="E325" s="37"/>
      <c r="F325" s="239" t="s">
        <v>1666</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24.15" customHeight="1">
      <c r="A326" s="35"/>
      <c r="B326" s="36"/>
      <c r="C326" s="243" t="s">
        <v>1336</v>
      </c>
      <c r="D326" s="243" t="s">
        <v>246</v>
      </c>
      <c r="E326" s="244" t="s">
        <v>1380</v>
      </c>
      <c r="F326" s="245" t="s">
        <v>1667</v>
      </c>
      <c r="G326" s="246" t="s">
        <v>242</v>
      </c>
      <c r="H326" s="247">
        <v>5</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261</v>
      </c>
    </row>
    <row r="327" s="2" customFormat="1">
      <c r="A327" s="35"/>
      <c r="B327" s="36"/>
      <c r="C327" s="37"/>
      <c r="D327" s="238" t="s">
        <v>244</v>
      </c>
      <c r="E327" s="37"/>
      <c r="F327" s="239" t="s">
        <v>1667</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24.15" customHeight="1">
      <c r="A328" s="35"/>
      <c r="B328" s="36"/>
      <c r="C328" s="243" t="s">
        <v>1447</v>
      </c>
      <c r="D328" s="243" t="s">
        <v>246</v>
      </c>
      <c r="E328" s="244" t="s">
        <v>1385</v>
      </c>
      <c r="F328" s="245" t="s">
        <v>1668</v>
      </c>
      <c r="G328" s="246" t="s">
        <v>242</v>
      </c>
      <c r="H328" s="247">
        <v>4</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1464</v>
      </c>
    </row>
    <row r="329" s="2" customFormat="1">
      <c r="A329" s="35"/>
      <c r="B329" s="36"/>
      <c r="C329" s="37"/>
      <c r="D329" s="238" t="s">
        <v>244</v>
      </c>
      <c r="E329" s="37"/>
      <c r="F329" s="239" t="s">
        <v>1668</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ht="76.35" customHeight="1">
      <c r="A330" s="35"/>
      <c r="B330" s="36"/>
      <c r="C330" s="224" t="s">
        <v>1340</v>
      </c>
      <c r="D330" s="224" t="s">
        <v>239</v>
      </c>
      <c r="E330" s="225" t="s">
        <v>1669</v>
      </c>
      <c r="F330" s="226" t="s">
        <v>1670</v>
      </c>
      <c r="G330" s="227" t="s">
        <v>1671</v>
      </c>
      <c r="H330" s="228">
        <v>10</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1469</v>
      </c>
    </row>
    <row r="331" s="2" customFormat="1">
      <c r="A331" s="35"/>
      <c r="B331" s="36"/>
      <c r="C331" s="37"/>
      <c r="D331" s="238" t="s">
        <v>244</v>
      </c>
      <c r="E331" s="37"/>
      <c r="F331" s="239" t="s">
        <v>1672</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1673</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4.15" customHeight="1">
      <c r="A333" s="35"/>
      <c r="B333" s="36"/>
      <c r="C333" s="224" t="s">
        <v>1457</v>
      </c>
      <c r="D333" s="224" t="s">
        <v>239</v>
      </c>
      <c r="E333" s="225" t="s">
        <v>1674</v>
      </c>
      <c r="F333" s="226" t="s">
        <v>1675</v>
      </c>
      <c r="G333" s="227" t="s">
        <v>1671</v>
      </c>
      <c r="H333" s="228">
        <v>20</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1474</v>
      </c>
    </row>
    <row r="334" s="2" customFormat="1">
      <c r="A334" s="35"/>
      <c r="B334" s="36"/>
      <c r="C334" s="37"/>
      <c r="D334" s="238" t="s">
        <v>244</v>
      </c>
      <c r="E334" s="37"/>
      <c r="F334" s="239" t="s">
        <v>1675</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1676</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16.5" customHeight="1">
      <c r="A336" s="35"/>
      <c r="B336" s="36"/>
      <c r="C336" s="224" t="s">
        <v>1345</v>
      </c>
      <c r="D336" s="224" t="s">
        <v>239</v>
      </c>
      <c r="E336" s="225" t="s">
        <v>1677</v>
      </c>
      <c r="F336" s="226" t="s">
        <v>1678</v>
      </c>
      <c r="G336" s="227" t="s">
        <v>1671</v>
      </c>
      <c r="H336" s="228">
        <v>20</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1478</v>
      </c>
    </row>
    <row r="337" s="2" customFormat="1">
      <c r="A337" s="35"/>
      <c r="B337" s="36"/>
      <c r="C337" s="37"/>
      <c r="D337" s="238" t="s">
        <v>244</v>
      </c>
      <c r="E337" s="37"/>
      <c r="F337" s="239" t="s">
        <v>1678</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ht="16.5" customHeight="1">
      <c r="A338" s="35"/>
      <c r="B338" s="36"/>
      <c r="C338" s="224" t="s">
        <v>1466</v>
      </c>
      <c r="D338" s="224" t="s">
        <v>239</v>
      </c>
      <c r="E338" s="225" t="s">
        <v>1679</v>
      </c>
      <c r="F338" s="226" t="s">
        <v>1680</v>
      </c>
      <c r="G338" s="227" t="s">
        <v>1671</v>
      </c>
      <c r="H338" s="228">
        <v>20</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1481</v>
      </c>
    </row>
    <row r="339" s="2" customFormat="1">
      <c r="A339" s="35"/>
      <c r="B339" s="36"/>
      <c r="C339" s="37"/>
      <c r="D339" s="238" t="s">
        <v>244</v>
      </c>
      <c r="E339" s="37"/>
      <c r="F339" s="239" t="s">
        <v>1680</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16.5" customHeight="1">
      <c r="A340" s="35"/>
      <c r="B340" s="36"/>
      <c r="C340" s="224" t="s">
        <v>1349</v>
      </c>
      <c r="D340" s="224" t="s">
        <v>239</v>
      </c>
      <c r="E340" s="225" t="s">
        <v>1681</v>
      </c>
      <c r="F340" s="226" t="s">
        <v>1682</v>
      </c>
      <c r="G340" s="227" t="s">
        <v>1671</v>
      </c>
      <c r="H340" s="228">
        <v>20</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1485</v>
      </c>
    </row>
    <row r="341" s="2" customFormat="1">
      <c r="A341" s="35"/>
      <c r="B341" s="36"/>
      <c r="C341" s="37"/>
      <c r="D341" s="238" t="s">
        <v>244</v>
      </c>
      <c r="E341" s="37"/>
      <c r="F341" s="239" t="s">
        <v>1682</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ht="16.5" customHeight="1">
      <c r="A342" s="35"/>
      <c r="B342" s="36"/>
      <c r="C342" s="224" t="s">
        <v>1475</v>
      </c>
      <c r="D342" s="224" t="s">
        <v>239</v>
      </c>
      <c r="E342" s="225" t="s">
        <v>1683</v>
      </c>
      <c r="F342" s="226" t="s">
        <v>1684</v>
      </c>
      <c r="G342" s="227" t="s">
        <v>1671</v>
      </c>
      <c r="H342" s="228">
        <v>20</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1488</v>
      </c>
    </row>
    <row r="343" s="2" customFormat="1">
      <c r="A343" s="35"/>
      <c r="B343" s="36"/>
      <c r="C343" s="37"/>
      <c r="D343" s="238" t="s">
        <v>244</v>
      </c>
      <c r="E343" s="37"/>
      <c r="F343" s="239" t="s">
        <v>1684</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ht="21.75" customHeight="1">
      <c r="A344" s="35"/>
      <c r="B344" s="36"/>
      <c r="C344" s="224" t="s">
        <v>1354</v>
      </c>
      <c r="D344" s="224" t="s">
        <v>239</v>
      </c>
      <c r="E344" s="225" t="s">
        <v>1685</v>
      </c>
      <c r="F344" s="226" t="s">
        <v>1686</v>
      </c>
      <c r="G344" s="227" t="s">
        <v>1671</v>
      </c>
      <c r="H344" s="228">
        <v>10</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258</v>
      </c>
      <c r="AT344" s="236" t="s">
        <v>239</v>
      </c>
      <c r="AU344" s="236" t="s">
        <v>73</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1492</v>
      </c>
    </row>
    <row r="345" s="2" customFormat="1">
      <c r="A345" s="35"/>
      <c r="B345" s="36"/>
      <c r="C345" s="37"/>
      <c r="D345" s="238" t="s">
        <v>244</v>
      </c>
      <c r="E345" s="37"/>
      <c r="F345" s="239" t="s">
        <v>1686</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73</v>
      </c>
    </row>
    <row r="346" s="2" customFormat="1" ht="21.75" customHeight="1">
      <c r="A346" s="35"/>
      <c r="B346" s="36"/>
      <c r="C346" s="224" t="s">
        <v>1482</v>
      </c>
      <c r="D346" s="224" t="s">
        <v>239</v>
      </c>
      <c r="E346" s="225" t="s">
        <v>1687</v>
      </c>
      <c r="F346" s="226" t="s">
        <v>1688</v>
      </c>
      <c r="G346" s="227" t="s">
        <v>1671</v>
      </c>
      <c r="H346" s="228">
        <v>10</v>
      </c>
      <c r="I346" s="229"/>
      <c r="J346" s="230">
        <f>ROUND(I346*H346,2)</f>
        <v>0</v>
      </c>
      <c r="K346" s="231"/>
      <c r="L346" s="41"/>
      <c r="M346" s="232" t="s">
        <v>1</v>
      </c>
      <c r="N346" s="23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258</v>
      </c>
      <c r="AT346" s="236" t="s">
        <v>239</v>
      </c>
      <c r="AU346" s="236" t="s">
        <v>73</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1497</v>
      </c>
    </row>
    <row r="347" s="2" customFormat="1">
      <c r="A347" s="35"/>
      <c r="B347" s="36"/>
      <c r="C347" s="37"/>
      <c r="D347" s="238" t="s">
        <v>244</v>
      </c>
      <c r="E347" s="37"/>
      <c r="F347" s="239" t="s">
        <v>1688</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73</v>
      </c>
    </row>
    <row r="348" s="2" customFormat="1" ht="16.5" customHeight="1">
      <c r="A348" s="35"/>
      <c r="B348" s="36"/>
      <c r="C348" s="224" t="s">
        <v>1357</v>
      </c>
      <c r="D348" s="224" t="s">
        <v>239</v>
      </c>
      <c r="E348" s="225" t="s">
        <v>1689</v>
      </c>
      <c r="F348" s="226" t="s">
        <v>1690</v>
      </c>
      <c r="G348" s="227" t="s">
        <v>242</v>
      </c>
      <c r="H348" s="228">
        <v>40</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1691</v>
      </c>
    </row>
    <row r="349" s="2" customFormat="1">
      <c r="A349" s="35"/>
      <c r="B349" s="36"/>
      <c r="C349" s="37"/>
      <c r="D349" s="238" t="s">
        <v>244</v>
      </c>
      <c r="E349" s="37"/>
      <c r="F349" s="239" t="s">
        <v>1690</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ht="16.5" customHeight="1">
      <c r="A350" s="35"/>
      <c r="B350" s="36"/>
      <c r="C350" s="224" t="s">
        <v>1489</v>
      </c>
      <c r="D350" s="224" t="s">
        <v>239</v>
      </c>
      <c r="E350" s="225" t="s">
        <v>1692</v>
      </c>
      <c r="F350" s="226" t="s">
        <v>1693</v>
      </c>
      <c r="G350" s="227" t="s">
        <v>242</v>
      </c>
      <c r="H350" s="228">
        <v>40</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1694</v>
      </c>
    </row>
    <row r="351" s="2" customFormat="1">
      <c r="A351" s="35"/>
      <c r="B351" s="36"/>
      <c r="C351" s="37"/>
      <c r="D351" s="238" t="s">
        <v>244</v>
      </c>
      <c r="E351" s="37"/>
      <c r="F351" s="239" t="s">
        <v>1693</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ht="24.15" customHeight="1">
      <c r="A352" s="35"/>
      <c r="B352" s="36"/>
      <c r="C352" s="243" t="s">
        <v>1362</v>
      </c>
      <c r="D352" s="243" t="s">
        <v>246</v>
      </c>
      <c r="E352" s="244" t="s">
        <v>1695</v>
      </c>
      <c r="F352" s="245" t="s">
        <v>1696</v>
      </c>
      <c r="G352" s="246" t="s">
        <v>242</v>
      </c>
      <c r="H352" s="247">
        <v>10</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73</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1697</v>
      </c>
    </row>
    <row r="353" s="2" customFormat="1">
      <c r="A353" s="35"/>
      <c r="B353" s="36"/>
      <c r="C353" s="37"/>
      <c r="D353" s="238" t="s">
        <v>244</v>
      </c>
      <c r="E353" s="37"/>
      <c r="F353" s="239" t="s">
        <v>1696</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73</v>
      </c>
    </row>
    <row r="354" s="2" customFormat="1" ht="24.15" customHeight="1">
      <c r="A354" s="35"/>
      <c r="B354" s="36"/>
      <c r="C354" s="243" t="s">
        <v>1266</v>
      </c>
      <c r="D354" s="243" t="s">
        <v>246</v>
      </c>
      <c r="E354" s="244" t="s">
        <v>1698</v>
      </c>
      <c r="F354" s="245" t="s">
        <v>1699</v>
      </c>
      <c r="G354" s="246" t="s">
        <v>242</v>
      </c>
      <c r="H354" s="247">
        <v>10</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1700</v>
      </c>
    </row>
    <row r="355" s="2" customFormat="1">
      <c r="A355" s="35"/>
      <c r="B355" s="36"/>
      <c r="C355" s="37"/>
      <c r="D355" s="238" t="s">
        <v>244</v>
      </c>
      <c r="E355" s="37"/>
      <c r="F355" s="239" t="s">
        <v>1699</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ht="24.15" customHeight="1">
      <c r="A356" s="35"/>
      <c r="B356" s="36"/>
      <c r="C356" s="243" t="s">
        <v>1363</v>
      </c>
      <c r="D356" s="243" t="s">
        <v>246</v>
      </c>
      <c r="E356" s="244" t="s">
        <v>1701</v>
      </c>
      <c r="F356" s="245" t="s">
        <v>1702</v>
      </c>
      <c r="G356" s="246" t="s">
        <v>242</v>
      </c>
      <c r="H356" s="247">
        <v>10</v>
      </c>
      <c r="I356" s="248"/>
      <c r="J356" s="249">
        <f>ROUND(I356*H356,2)</f>
        <v>0</v>
      </c>
      <c r="K356" s="250"/>
      <c r="L356" s="251"/>
      <c r="M356" s="252" t="s">
        <v>1</v>
      </c>
      <c r="N356" s="25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277</v>
      </c>
      <c r="AT356" s="236" t="s">
        <v>246</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1703</v>
      </c>
    </row>
    <row r="357" s="2" customFormat="1">
      <c r="A357" s="35"/>
      <c r="B357" s="36"/>
      <c r="C357" s="37"/>
      <c r="D357" s="238" t="s">
        <v>244</v>
      </c>
      <c r="E357" s="37"/>
      <c r="F357" s="239" t="s">
        <v>1702</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ht="21.75" customHeight="1">
      <c r="A358" s="35"/>
      <c r="B358" s="36"/>
      <c r="C358" s="243" t="s">
        <v>1704</v>
      </c>
      <c r="D358" s="243" t="s">
        <v>246</v>
      </c>
      <c r="E358" s="244" t="s">
        <v>1705</v>
      </c>
      <c r="F358" s="245" t="s">
        <v>1706</v>
      </c>
      <c r="G358" s="246" t="s">
        <v>242</v>
      </c>
      <c r="H358" s="247">
        <v>10</v>
      </c>
      <c r="I358" s="248"/>
      <c r="J358" s="249">
        <f>ROUND(I358*H358,2)</f>
        <v>0</v>
      </c>
      <c r="K358" s="250"/>
      <c r="L358" s="251"/>
      <c r="M358" s="252" t="s">
        <v>1</v>
      </c>
      <c r="N358" s="25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277</v>
      </c>
      <c r="AT358" s="236" t="s">
        <v>246</v>
      </c>
      <c r="AU358" s="236" t="s">
        <v>73</v>
      </c>
      <c r="AY358" s="14" t="s">
        <v>238</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258</v>
      </c>
      <c r="BM358" s="236" t="s">
        <v>1707</v>
      </c>
    </row>
    <row r="359" s="2" customFormat="1">
      <c r="A359" s="35"/>
      <c r="B359" s="36"/>
      <c r="C359" s="37"/>
      <c r="D359" s="238" t="s">
        <v>244</v>
      </c>
      <c r="E359" s="37"/>
      <c r="F359" s="239" t="s">
        <v>1706</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244</v>
      </c>
      <c r="AU359" s="14" t="s">
        <v>73</v>
      </c>
    </row>
    <row r="360" s="2" customFormat="1" ht="78" customHeight="1">
      <c r="A360" s="35"/>
      <c r="B360" s="36"/>
      <c r="C360" s="224" t="s">
        <v>1368</v>
      </c>
      <c r="D360" s="224" t="s">
        <v>239</v>
      </c>
      <c r="E360" s="225" t="s">
        <v>1708</v>
      </c>
      <c r="F360" s="226" t="s">
        <v>1709</v>
      </c>
      <c r="G360" s="227" t="s">
        <v>242</v>
      </c>
      <c r="H360" s="228">
        <v>1</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1710</v>
      </c>
    </row>
    <row r="361" s="2" customFormat="1">
      <c r="A361" s="35"/>
      <c r="B361" s="36"/>
      <c r="C361" s="37"/>
      <c r="D361" s="238" t="s">
        <v>244</v>
      </c>
      <c r="E361" s="37"/>
      <c r="F361" s="239" t="s">
        <v>1711</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1712</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78" customHeight="1">
      <c r="A363" s="35"/>
      <c r="B363" s="36"/>
      <c r="C363" s="224" t="s">
        <v>1713</v>
      </c>
      <c r="D363" s="224" t="s">
        <v>239</v>
      </c>
      <c r="E363" s="225" t="s">
        <v>1714</v>
      </c>
      <c r="F363" s="226" t="s">
        <v>1715</v>
      </c>
      <c r="G363" s="227" t="s">
        <v>242</v>
      </c>
      <c r="H363" s="228">
        <v>3</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1716</v>
      </c>
    </row>
    <row r="364" s="2" customFormat="1">
      <c r="A364" s="35"/>
      <c r="B364" s="36"/>
      <c r="C364" s="37"/>
      <c r="D364" s="238" t="s">
        <v>244</v>
      </c>
      <c r="E364" s="37"/>
      <c r="F364" s="239" t="s">
        <v>1717</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1718</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62.7" customHeight="1">
      <c r="A366" s="35"/>
      <c r="B366" s="36"/>
      <c r="C366" s="224" t="s">
        <v>1373</v>
      </c>
      <c r="D366" s="224" t="s">
        <v>239</v>
      </c>
      <c r="E366" s="225" t="s">
        <v>1719</v>
      </c>
      <c r="F366" s="226" t="s">
        <v>1720</v>
      </c>
      <c r="G366" s="227" t="s">
        <v>242</v>
      </c>
      <c r="H366" s="228">
        <v>1</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1721</v>
      </c>
    </row>
    <row r="367" s="2" customFormat="1">
      <c r="A367" s="35"/>
      <c r="B367" s="36"/>
      <c r="C367" s="37"/>
      <c r="D367" s="238" t="s">
        <v>244</v>
      </c>
      <c r="E367" s="37"/>
      <c r="F367" s="239" t="s">
        <v>1720</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1712</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62.7" customHeight="1">
      <c r="A369" s="35"/>
      <c r="B369" s="36"/>
      <c r="C369" s="224" t="s">
        <v>1722</v>
      </c>
      <c r="D369" s="224" t="s">
        <v>239</v>
      </c>
      <c r="E369" s="225" t="s">
        <v>1723</v>
      </c>
      <c r="F369" s="226" t="s">
        <v>1724</v>
      </c>
      <c r="G369" s="227" t="s">
        <v>242</v>
      </c>
      <c r="H369" s="228">
        <v>3</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1725</v>
      </c>
    </row>
    <row r="370" s="2" customFormat="1">
      <c r="A370" s="35"/>
      <c r="B370" s="36"/>
      <c r="C370" s="37"/>
      <c r="D370" s="238" t="s">
        <v>244</v>
      </c>
      <c r="E370" s="37"/>
      <c r="F370" s="239" t="s">
        <v>1724</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1718</v>
      </c>
      <c r="G371" s="37"/>
      <c r="H371" s="37"/>
      <c r="I371" s="240"/>
      <c r="J371" s="37"/>
      <c r="K371" s="37"/>
      <c r="L371" s="41"/>
      <c r="M371" s="241"/>
      <c r="N371" s="242"/>
      <c r="O371" s="88"/>
      <c r="P371" s="88"/>
      <c r="Q371" s="88"/>
      <c r="R371" s="88"/>
      <c r="S371" s="88"/>
      <c r="T371" s="89"/>
      <c r="U371" s="35"/>
      <c r="V371" s="35"/>
      <c r="W371" s="35"/>
      <c r="X371" s="35"/>
      <c r="Y371" s="35"/>
      <c r="Z371" s="35"/>
      <c r="AA371" s="35"/>
      <c r="AB371" s="35"/>
      <c r="AC371" s="35"/>
      <c r="AD371" s="35"/>
      <c r="AE371" s="35"/>
      <c r="AT371" s="14" t="s">
        <v>993</v>
      </c>
      <c r="AU371" s="14" t="s">
        <v>73</v>
      </c>
    </row>
    <row r="372" s="2" customFormat="1" ht="16.5" customHeight="1">
      <c r="A372" s="35"/>
      <c r="B372" s="36"/>
      <c r="C372" s="224" t="s">
        <v>1378</v>
      </c>
      <c r="D372" s="224" t="s">
        <v>239</v>
      </c>
      <c r="E372" s="225" t="s">
        <v>1343</v>
      </c>
      <c r="F372" s="226" t="s">
        <v>1344</v>
      </c>
      <c r="G372" s="227" t="s">
        <v>242</v>
      </c>
      <c r="H372" s="228">
        <v>4</v>
      </c>
      <c r="I372" s="229"/>
      <c r="J372" s="230">
        <f>ROUND(I372*H372,2)</f>
        <v>0</v>
      </c>
      <c r="K372" s="231"/>
      <c r="L372" s="41"/>
      <c r="M372" s="232" t="s">
        <v>1</v>
      </c>
      <c r="N372" s="233" t="s">
        <v>38</v>
      </c>
      <c r="O372" s="88"/>
      <c r="P372" s="234">
        <f>O372*H372</f>
        <v>0</v>
      </c>
      <c r="Q372" s="234">
        <v>0</v>
      </c>
      <c r="R372" s="234">
        <f>Q372*H372</f>
        <v>0</v>
      </c>
      <c r="S372" s="234">
        <v>0</v>
      </c>
      <c r="T372" s="235">
        <f>S372*H372</f>
        <v>0</v>
      </c>
      <c r="U372" s="35"/>
      <c r="V372" s="35"/>
      <c r="W372" s="35"/>
      <c r="X372" s="35"/>
      <c r="Y372" s="35"/>
      <c r="Z372" s="35"/>
      <c r="AA372" s="35"/>
      <c r="AB372" s="35"/>
      <c r="AC372" s="35"/>
      <c r="AD372" s="35"/>
      <c r="AE372" s="35"/>
      <c r="AR372" s="236" t="s">
        <v>258</v>
      </c>
      <c r="AT372" s="236" t="s">
        <v>239</v>
      </c>
      <c r="AU372" s="236" t="s">
        <v>73</v>
      </c>
      <c r="AY372" s="14" t="s">
        <v>238</v>
      </c>
      <c r="BE372" s="237">
        <f>IF(N372="základní",J372,0)</f>
        <v>0</v>
      </c>
      <c r="BF372" s="237">
        <f>IF(N372="snížená",J372,0)</f>
        <v>0</v>
      </c>
      <c r="BG372" s="237">
        <f>IF(N372="zákl. přenesená",J372,0)</f>
        <v>0</v>
      </c>
      <c r="BH372" s="237">
        <f>IF(N372="sníž. přenesená",J372,0)</f>
        <v>0</v>
      </c>
      <c r="BI372" s="237">
        <f>IF(N372="nulová",J372,0)</f>
        <v>0</v>
      </c>
      <c r="BJ372" s="14" t="s">
        <v>80</v>
      </c>
      <c r="BK372" s="237">
        <f>ROUND(I372*H372,2)</f>
        <v>0</v>
      </c>
      <c r="BL372" s="14" t="s">
        <v>258</v>
      </c>
      <c r="BM372" s="236" t="s">
        <v>1726</v>
      </c>
    </row>
    <row r="373" s="2" customFormat="1">
      <c r="A373" s="35"/>
      <c r="B373" s="36"/>
      <c r="C373" s="37"/>
      <c r="D373" s="238" t="s">
        <v>244</v>
      </c>
      <c r="E373" s="37"/>
      <c r="F373" s="239" t="s">
        <v>1344</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244</v>
      </c>
      <c r="AU373" s="14" t="s">
        <v>73</v>
      </c>
    </row>
    <row r="374" s="2" customFormat="1">
      <c r="A374" s="35"/>
      <c r="B374" s="36"/>
      <c r="C374" s="37"/>
      <c r="D374" s="238" t="s">
        <v>993</v>
      </c>
      <c r="E374" s="37"/>
      <c r="F374" s="265" t="s">
        <v>1727</v>
      </c>
      <c r="G374" s="37"/>
      <c r="H374" s="37"/>
      <c r="I374" s="240"/>
      <c r="J374" s="37"/>
      <c r="K374" s="37"/>
      <c r="L374" s="41"/>
      <c r="M374" s="241"/>
      <c r="N374" s="242"/>
      <c r="O374" s="88"/>
      <c r="P374" s="88"/>
      <c r="Q374" s="88"/>
      <c r="R374" s="88"/>
      <c r="S374" s="88"/>
      <c r="T374" s="89"/>
      <c r="U374" s="35"/>
      <c r="V374" s="35"/>
      <c r="W374" s="35"/>
      <c r="X374" s="35"/>
      <c r="Y374" s="35"/>
      <c r="Z374" s="35"/>
      <c r="AA374" s="35"/>
      <c r="AB374" s="35"/>
      <c r="AC374" s="35"/>
      <c r="AD374" s="35"/>
      <c r="AE374" s="35"/>
      <c r="AT374" s="14" t="s">
        <v>993</v>
      </c>
      <c r="AU374" s="14" t="s">
        <v>73</v>
      </c>
    </row>
    <row r="375" s="2" customFormat="1" ht="24.15" customHeight="1">
      <c r="A375" s="35"/>
      <c r="B375" s="36"/>
      <c r="C375" s="224" t="s">
        <v>1728</v>
      </c>
      <c r="D375" s="224" t="s">
        <v>239</v>
      </c>
      <c r="E375" s="225" t="s">
        <v>1729</v>
      </c>
      <c r="F375" s="226" t="s">
        <v>1730</v>
      </c>
      <c r="G375" s="227" t="s">
        <v>242</v>
      </c>
      <c r="H375" s="228">
        <v>4</v>
      </c>
      <c r="I375" s="229"/>
      <c r="J375" s="230">
        <f>ROUND(I375*H375,2)</f>
        <v>0</v>
      </c>
      <c r="K375" s="231"/>
      <c r="L375" s="41"/>
      <c r="M375" s="232" t="s">
        <v>1</v>
      </c>
      <c r="N375" s="233" t="s">
        <v>38</v>
      </c>
      <c r="O375" s="88"/>
      <c r="P375" s="234">
        <f>O375*H375</f>
        <v>0</v>
      </c>
      <c r="Q375" s="234">
        <v>0</v>
      </c>
      <c r="R375" s="234">
        <f>Q375*H375</f>
        <v>0</v>
      </c>
      <c r="S375" s="234">
        <v>0</v>
      </c>
      <c r="T375" s="235">
        <f>S375*H375</f>
        <v>0</v>
      </c>
      <c r="U375" s="35"/>
      <c r="V375" s="35"/>
      <c r="W375" s="35"/>
      <c r="X375" s="35"/>
      <c r="Y375" s="35"/>
      <c r="Z375" s="35"/>
      <c r="AA375" s="35"/>
      <c r="AB375" s="35"/>
      <c r="AC375" s="35"/>
      <c r="AD375" s="35"/>
      <c r="AE375" s="35"/>
      <c r="AR375" s="236" t="s">
        <v>258</v>
      </c>
      <c r="AT375" s="236" t="s">
        <v>239</v>
      </c>
      <c r="AU375" s="236" t="s">
        <v>73</v>
      </c>
      <c r="AY375" s="14" t="s">
        <v>238</v>
      </c>
      <c r="BE375" s="237">
        <f>IF(N375="základní",J375,0)</f>
        <v>0</v>
      </c>
      <c r="BF375" s="237">
        <f>IF(N375="snížená",J375,0)</f>
        <v>0</v>
      </c>
      <c r="BG375" s="237">
        <f>IF(N375="zákl. přenesená",J375,0)</f>
        <v>0</v>
      </c>
      <c r="BH375" s="237">
        <f>IF(N375="sníž. přenesená",J375,0)</f>
        <v>0</v>
      </c>
      <c r="BI375" s="237">
        <f>IF(N375="nulová",J375,0)</f>
        <v>0</v>
      </c>
      <c r="BJ375" s="14" t="s">
        <v>80</v>
      </c>
      <c r="BK375" s="237">
        <f>ROUND(I375*H375,2)</f>
        <v>0</v>
      </c>
      <c r="BL375" s="14" t="s">
        <v>258</v>
      </c>
      <c r="BM375" s="236" t="s">
        <v>1731</v>
      </c>
    </row>
    <row r="376" s="2" customFormat="1">
      <c r="A376" s="35"/>
      <c r="B376" s="36"/>
      <c r="C376" s="37"/>
      <c r="D376" s="238" t="s">
        <v>244</v>
      </c>
      <c r="E376" s="37"/>
      <c r="F376" s="239" t="s">
        <v>1730</v>
      </c>
      <c r="G376" s="37"/>
      <c r="H376" s="37"/>
      <c r="I376" s="240"/>
      <c r="J376" s="37"/>
      <c r="K376" s="37"/>
      <c r="L376" s="41"/>
      <c r="M376" s="241"/>
      <c r="N376" s="242"/>
      <c r="O376" s="88"/>
      <c r="P376" s="88"/>
      <c r="Q376" s="88"/>
      <c r="R376" s="88"/>
      <c r="S376" s="88"/>
      <c r="T376" s="89"/>
      <c r="U376" s="35"/>
      <c r="V376" s="35"/>
      <c r="W376" s="35"/>
      <c r="X376" s="35"/>
      <c r="Y376" s="35"/>
      <c r="Z376" s="35"/>
      <c r="AA376" s="35"/>
      <c r="AB376" s="35"/>
      <c r="AC376" s="35"/>
      <c r="AD376" s="35"/>
      <c r="AE376" s="35"/>
      <c r="AT376" s="14" t="s">
        <v>244</v>
      </c>
      <c r="AU376" s="14" t="s">
        <v>73</v>
      </c>
    </row>
    <row r="377" s="2" customFormat="1">
      <c r="A377" s="35"/>
      <c r="B377" s="36"/>
      <c r="C377" s="37"/>
      <c r="D377" s="238" t="s">
        <v>993</v>
      </c>
      <c r="E377" s="37"/>
      <c r="F377" s="265" t="s">
        <v>1727</v>
      </c>
      <c r="G377" s="37"/>
      <c r="H377" s="37"/>
      <c r="I377" s="240"/>
      <c r="J377" s="37"/>
      <c r="K377" s="37"/>
      <c r="L377" s="41"/>
      <c r="M377" s="241"/>
      <c r="N377" s="242"/>
      <c r="O377" s="88"/>
      <c r="P377" s="88"/>
      <c r="Q377" s="88"/>
      <c r="R377" s="88"/>
      <c r="S377" s="88"/>
      <c r="T377" s="89"/>
      <c r="U377" s="35"/>
      <c r="V377" s="35"/>
      <c r="W377" s="35"/>
      <c r="X377" s="35"/>
      <c r="Y377" s="35"/>
      <c r="Z377" s="35"/>
      <c r="AA377" s="35"/>
      <c r="AB377" s="35"/>
      <c r="AC377" s="35"/>
      <c r="AD377" s="35"/>
      <c r="AE377" s="35"/>
      <c r="AT377" s="14" t="s">
        <v>993</v>
      </c>
      <c r="AU377" s="14" t="s">
        <v>73</v>
      </c>
    </row>
    <row r="378" s="2" customFormat="1" ht="16.5" customHeight="1">
      <c r="A378" s="35"/>
      <c r="B378" s="36"/>
      <c r="C378" s="224" t="s">
        <v>1382</v>
      </c>
      <c r="D378" s="224" t="s">
        <v>239</v>
      </c>
      <c r="E378" s="225" t="s">
        <v>1347</v>
      </c>
      <c r="F378" s="226" t="s">
        <v>1348</v>
      </c>
      <c r="G378" s="227" t="s">
        <v>242</v>
      </c>
      <c r="H378" s="228">
        <v>11</v>
      </c>
      <c r="I378" s="229"/>
      <c r="J378" s="230">
        <f>ROUND(I378*H378,2)</f>
        <v>0</v>
      </c>
      <c r="K378" s="231"/>
      <c r="L378" s="41"/>
      <c r="M378" s="232" t="s">
        <v>1</v>
      </c>
      <c r="N378" s="233" t="s">
        <v>38</v>
      </c>
      <c r="O378" s="88"/>
      <c r="P378" s="234">
        <f>O378*H378</f>
        <v>0</v>
      </c>
      <c r="Q378" s="234">
        <v>0</v>
      </c>
      <c r="R378" s="234">
        <f>Q378*H378</f>
        <v>0</v>
      </c>
      <c r="S378" s="234">
        <v>0</v>
      </c>
      <c r="T378" s="235">
        <f>S378*H378</f>
        <v>0</v>
      </c>
      <c r="U378" s="35"/>
      <c r="V378" s="35"/>
      <c r="W378" s="35"/>
      <c r="X378" s="35"/>
      <c r="Y378" s="35"/>
      <c r="Z378" s="35"/>
      <c r="AA378" s="35"/>
      <c r="AB378" s="35"/>
      <c r="AC378" s="35"/>
      <c r="AD378" s="35"/>
      <c r="AE378" s="35"/>
      <c r="AR378" s="236" t="s">
        <v>258</v>
      </c>
      <c r="AT378" s="236" t="s">
        <v>239</v>
      </c>
      <c r="AU378" s="236" t="s">
        <v>73</v>
      </c>
      <c r="AY378" s="14" t="s">
        <v>238</v>
      </c>
      <c r="BE378" s="237">
        <f>IF(N378="základní",J378,0)</f>
        <v>0</v>
      </c>
      <c r="BF378" s="237">
        <f>IF(N378="snížená",J378,0)</f>
        <v>0</v>
      </c>
      <c r="BG378" s="237">
        <f>IF(N378="zákl. přenesená",J378,0)</f>
        <v>0</v>
      </c>
      <c r="BH378" s="237">
        <f>IF(N378="sníž. přenesená",J378,0)</f>
        <v>0</v>
      </c>
      <c r="BI378" s="237">
        <f>IF(N378="nulová",J378,0)</f>
        <v>0</v>
      </c>
      <c r="BJ378" s="14" t="s">
        <v>80</v>
      </c>
      <c r="BK378" s="237">
        <f>ROUND(I378*H378,2)</f>
        <v>0</v>
      </c>
      <c r="BL378" s="14" t="s">
        <v>258</v>
      </c>
      <c r="BM378" s="236" t="s">
        <v>1732</v>
      </c>
    </row>
    <row r="379" s="2" customFormat="1">
      <c r="A379" s="35"/>
      <c r="B379" s="36"/>
      <c r="C379" s="37"/>
      <c r="D379" s="238" t="s">
        <v>244</v>
      </c>
      <c r="E379" s="37"/>
      <c r="F379" s="239" t="s">
        <v>1348</v>
      </c>
      <c r="G379" s="37"/>
      <c r="H379" s="37"/>
      <c r="I379" s="240"/>
      <c r="J379" s="37"/>
      <c r="K379" s="37"/>
      <c r="L379" s="41"/>
      <c r="M379" s="241"/>
      <c r="N379" s="242"/>
      <c r="O379" s="88"/>
      <c r="P379" s="88"/>
      <c r="Q379" s="88"/>
      <c r="R379" s="88"/>
      <c r="S379" s="88"/>
      <c r="T379" s="89"/>
      <c r="U379" s="35"/>
      <c r="V379" s="35"/>
      <c r="W379" s="35"/>
      <c r="X379" s="35"/>
      <c r="Y379" s="35"/>
      <c r="Z379" s="35"/>
      <c r="AA379" s="35"/>
      <c r="AB379" s="35"/>
      <c r="AC379" s="35"/>
      <c r="AD379" s="35"/>
      <c r="AE379" s="35"/>
      <c r="AT379" s="14" t="s">
        <v>244</v>
      </c>
      <c r="AU379" s="14" t="s">
        <v>73</v>
      </c>
    </row>
    <row r="380" s="2" customFormat="1">
      <c r="A380" s="35"/>
      <c r="B380" s="36"/>
      <c r="C380" s="37"/>
      <c r="D380" s="238" t="s">
        <v>993</v>
      </c>
      <c r="E380" s="37"/>
      <c r="F380" s="265" t="s">
        <v>1733</v>
      </c>
      <c r="G380" s="37"/>
      <c r="H380" s="37"/>
      <c r="I380" s="240"/>
      <c r="J380" s="37"/>
      <c r="K380" s="37"/>
      <c r="L380" s="41"/>
      <c r="M380" s="241"/>
      <c r="N380" s="242"/>
      <c r="O380" s="88"/>
      <c r="P380" s="88"/>
      <c r="Q380" s="88"/>
      <c r="R380" s="88"/>
      <c r="S380" s="88"/>
      <c r="T380" s="89"/>
      <c r="U380" s="35"/>
      <c r="V380" s="35"/>
      <c r="W380" s="35"/>
      <c r="X380" s="35"/>
      <c r="Y380" s="35"/>
      <c r="Z380" s="35"/>
      <c r="AA380" s="35"/>
      <c r="AB380" s="35"/>
      <c r="AC380" s="35"/>
      <c r="AD380" s="35"/>
      <c r="AE380" s="35"/>
      <c r="AT380" s="14" t="s">
        <v>993</v>
      </c>
      <c r="AU380" s="14" t="s">
        <v>73</v>
      </c>
    </row>
    <row r="381" s="2" customFormat="1" ht="66.75" customHeight="1">
      <c r="A381" s="35"/>
      <c r="B381" s="36"/>
      <c r="C381" s="224" t="s">
        <v>1734</v>
      </c>
      <c r="D381" s="224" t="s">
        <v>239</v>
      </c>
      <c r="E381" s="225" t="s">
        <v>1352</v>
      </c>
      <c r="F381" s="226" t="s">
        <v>1353</v>
      </c>
      <c r="G381" s="227" t="s">
        <v>242</v>
      </c>
      <c r="H381" s="228">
        <v>11</v>
      </c>
      <c r="I381" s="229"/>
      <c r="J381" s="230">
        <f>ROUND(I381*H381,2)</f>
        <v>0</v>
      </c>
      <c r="K381" s="231"/>
      <c r="L381" s="41"/>
      <c r="M381" s="232" t="s">
        <v>1</v>
      </c>
      <c r="N381" s="233" t="s">
        <v>38</v>
      </c>
      <c r="O381" s="88"/>
      <c r="P381" s="234">
        <f>O381*H381</f>
        <v>0</v>
      </c>
      <c r="Q381" s="234">
        <v>0</v>
      </c>
      <c r="R381" s="234">
        <f>Q381*H381</f>
        <v>0</v>
      </c>
      <c r="S381" s="234">
        <v>0</v>
      </c>
      <c r="T381" s="235">
        <f>S381*H381</f>
        <v>0</v>
      </c>
      <c r="U381" s="35"/>
      <c r="V381" s="35"/>
      <c r="W381" s="35"/>
      <c r="X381" s="35"/>
      <c r="Y381" s="35"/>
      <c r="Z381" s="35"/>
      <c r="AA381" s="35"/>
      <c r="AB381" s="35"/>
      <c r="AC381" s="35"/>
      <c r="AD381" s="35"/>
      <c r="AE381" s="35"/>
      <c r="AR381" s="236" t="s">
        <v>258</v>
      </c>
      <c r="AT381" s="236" t="s">
        <v>239</v>
      </c>
      <c r="AU381" s="236" t="s">
        <v>73</v>
      </c>
      <c r="AY381" s="14" t="s">
        <v>238</v>
      </c>
      <c r="BE381" s="237">
        <f>IF(N381="základní",J381,0)</f>
        <v>0</v>
      </c>
      <c r="BF381" s="237">
        <f>IF(N381="snížená",J381,0)</f>
        <v>0</v>
      </c>
      <c r="BG381" s="237">
        <f>IF(N381="zákl. přenesená",J381,0)</f>
        <v>0</v>
      </c>
      <c r="BH381" s="237">
        <f>IF(N381="sníž. přenesená",J381,0)</f>
        <v>0</v>
      </c>
      <c r="BI381" s="237">
        <f>IF(N381="nulová",J381,0)</f>
        <v>0</v>
      </c>
      <c r="BJ381" s="14" t="s">
        <v>80</v>
      </c>
      <c r="BK381" s="237">
        <f>ROUND(I381*H381,2)</f>
        <v>0</v>
      </c>
      <c r="BL381" s="14" t="s">
        <v>258</v>
      </c>
      <c r="BM381" s="236" t="s">
        <v>1735</v>
      </c>
    </row>
    <row r="382" s="2" customFormat="1">
      <c r="A382" s="35"/>
      <c r="B382" s="36"/>
      <c r="C382" s="37"/>
      <c r="D382" s="238" t="s">
        <v>244</v>
      </c>
      <c r="E382" s="37"/>
      <c r="F382" s="239" t="s">
        <v>1353</v>
      </c>
      <c r="G382" s="37"/>
      <c r="H382" s="37"/>
      <c r="I382" s="240"/>
      <c r="J382" s="37"/>
      <c r="K382" s="37"/>
      <c r="L382" s="41"/>
      <c r="M382" s="241"/>
      <c r="N382" s="242"/>
      <c r="O382" s="88"/>
      <c r="P382" s="88"/>
      <c r="Q382" s="88"/>
      <c r="R382" s="88"/>
      <c r="S382" s="88"/>
      <c r="T382" s="89"/>
      <c r="U382" s="35"/>
      <c r="V382" s="35"/>
      <c r="W382" s="35"/>
      <c r="X382" s="35"/>
      <c r="Y382" s="35"/>
      <c r="Z382" s="35"/>
      <c r="AA382" s="35"/>
      <c r="AB382" s="35"/>
      <c r="AC382" s="35"/>
      <c r="AD382" s="35"/>
      <c r="AE382" s="35"/>
      <c r="AT382" s="14" t="s">
        <v>244</v>
      </c>
      <c r="AU382" s="14" t="s">
        <v>73</v>
      </c>
    </row>
    <row r="383" s="2" customFormat="1">
      <c r="A383" s="35"/>
      <c r="B383" s="36"/>
      <c r="C383" s="37"/>
      <c r="D383" s="238" t="s">
        <v>993</v>
      </c>
      <c r="E383" s="37"/>
      <c r="F383" s="265" t="s">
        <v>1733</v>
      </c>
      <c r="G383" s="37"/>
      <c r="H383" s="37"/>
      <c r="I383" s="240"/>
      <c r="J383" s="37"/>
      <c r="K383" s="37"/>
      <c r="L383" s="41"/>
      <c r="M383" s="241"/>
      <c r="N383" s="242"/>
      <c r="O383" s="88"/>
      <c r="P383" s="88"/>
      <c r="Q383" s="88"/>
      <c r="R383" s="88"/>
      <c r="S383" s="88"/>
      <c r="T383" s="89"/>
      <c r="U383" s="35"/>
      <c r="V383" s="35"/>
      <c r="W383" s="35"/>
      <c r="X383" s="35"/>
      <c r="Y383" s="35"/>
      <c r="Z383" s="35"/>
      <c r="AA383" s="35"/>
      <c r="AB383" s="35"/>
      <c r="AC383" s="35"/>
      <c r="AD383" s="35"/>
      <c r="AE383" s="35"/>
      <c r="AT383" s="14" t="s">
        <v>993</v>
      </c>
      <c r="AU383" s="14" t="s">
        <v>73</v>
      </c>
    </row>
    <row r="384" s="2" customFormat="1" ht="37.8" customHeight="1">
      <c r="A384" s="35"/>
      <c r="B384" s="36"/>
      <c r="C384" s="224" t="s">
        <v>1387</v>
      </c>
      <c r="D384" s="224" t="s">
        <v>239</v>
      </c>
      <c r="E384" s="225" t="s">
        <v>1736</v>
      </c>
      <c r="F384" s="226" t="s">
        <v>1737</v>
      </c>
      <c r="G384" s="227" t="s">
        <v>242</v>
      </c>
      <c r="H384" s="228">
        <v>96</v>
      </c>
      <c r="I384" s="229"/>
      <c r="J384" s="230">
        <f>ROUND(I384*H384,2)</f>
        <v>0</v>
      </c>
      <c r="K384" s="231"/>
      <c r="L384" s="41"/>
      <c r="M384" s="232" t="s">
        <v>1</v>
      </c>
      <c r="N384" s="233" t="s">
        <v>38</v>
      </c>
      <c r="O384" s="88"/>
      <c r="P384" s="234">
        <f>O384*H384</f>
        <v>0</v>
      </c>
      <c r="Q384" s="234">
        <v>0</v>
      </c>
      <c r="R384" s="234">
        <f>Q384*H384</f>
        <v>0</v>
      </c>
      <c r="S384" s="234">
        <v>0</v>
      </c>
      <c r="T384" s="235">
        <f>S384*H384</f>
        <v>0</v>
      </c>
      <c r="U384" s="35"/>
      <c r="V384" s="35"/>
      <c r="W384" s="35"/>
      <c r="X384" s="35"/>
      <c r="Y384" s="35"/>
      <c r="Z384" s="35"/>
      <c r="AA384" s="35"/>
      <c r="AB384" s="35"/>
      <c r="AC384" s="35"/>
      <c r="AD384" s="35"/>
      <c r="AE384" s="35"/>
      <c r="AR384" s="236" t="s">
        <v>258</v>
      </c>
      <c r="AT384" s="236" t="s">
        <v>239</v>
      </c>
      <c r="AU384" s="236" t="s">
        <v>73</v>
      </c>
      <c r="AY384" s="14" t="s">
        <v>238</v>
      </c>
      <c r="BE384" s="237">
        <f>IF(N384="základní",J384,0)</f>
        <v>0</v>
      </c>
      <c r="BF384" s="237">
        <f>IF(N384="snížená",J384,0)</f>
        <v>0</v>
      </c>
      <c r="BG384" s="237">
        <f>IF(N384="zákl. přenesená",J384,0)</f>
        <v>0</v>
      </c>
      <c r="BH384" s="237">
        <f>IF(N384="sníž. přenesená",J384,0)</f>
        <v>0</v>
      </c>
      <c r="BI384" s="237">
        <f>IF(N384="nulová",J384,0)</f>
        <v>0</v>
      </c>
      <c r="BJ384" s="14" t="s">
        <v>80</v>
      </c>
      <c r="BK384" s="237">
        <f>ROUND(I384*H384,2)</f>
        <v>0</v>
      </c>
      <c r="BL384" s="14" t="s">
        <v>258</v>
      </c>
      <c r="BM384" s="236" t="s">
        <v>1738</v>
      </c>
    </row>
    <row r="385" s="2" customFormat="1">
      <c r="A385" s="35"/>
      <c r="B385" s="36"/>
      <c r="C385" s="37"/>
      <c r="D385" s="238" t="s">
        <v>244</v>
      </c>
      <c r="E385" s="37"/>
      <c r="F385" s="239" t="s">
        <v>1737</v>
      </c>
      <c r="G385" s="37"/>
      <c r="H385" s="37"/>
      <c r="I385" s="240"/>
      <c r="J385" s="37"/>
      <c r="K385" s="37"/>
      <c r="L385" s="41"/>
      <c r="M385" s="241"/>
      <c r="N385" s="242"/>
      <c r="O385" s="88"/>
      <c r="P385" s="88"/>
      <c r="Q385" s="88"/>
      <c r="R385" s="88"/>
      <c r="S385" s="88"/>
      <c r="T385" s="89"/>
      <c r="U385" s="35"/>
      <c r="V385" s="35"/>
      <c r="W385" s="35"/>
      <c r="X385" s="35"/>
      <c r="Y385" s="35"/>
      <c r="Z385" s="35"/>
      <c r="AA385" s="35"/>
      <c r="AB385" s="35"/>
      <c r="AC385" s="35"/>
      <c r="AD385" s="35"/>
      <c r="AE385" s="35"/>
      <c r="AT385" s="14" t="s">
        <v>244</v>
      </c>
      <c r="AU385" s="14" t="s">
        <v>73</v>
      </c>
    </row>
    <row r="386" s="2" customFormat="1">
      <c r="A386" s="35"/>
      <c r="B386" s="36"/>
      <c r="C386" s="37"/>
      <c r="D386" s="238" t="s">
        <v>993</v>
      </c>
      <c r="E386" s="37"/>
      <c r="F386" s="265" t="s">
        <v>1739</v>
      </c>
      <c r="G386" s="37"/>
      <c r="H386" s="37"/>
      <c r="I386" s="240"/>
      <c r="J386" s="37"/>
      <c r="K386" s="37"/>
      <c r="L386" s="41"/>
      <c r="M386" s="241"/>
      <c r="N386" s="242"/>
      <c r="O386" s="88"/>
      <c r="P386" s="88"/>
      <c r="Q386" s="88"/>
      <c r="R386" s="88"/>
      <c r="S386" s="88"/>
      <c r="T386" s="89"/>
      <c r="U386" s="35"/>
      <c r="V386" s="35"/>
      <c r="W386" s="35"/>
      <c r="X386" s="35"/>
      <c r="Y386" s="35"/>
      <c r="Z386" s="35"/>
      <c r="AA386" s="35"/>
      <c r="AB386" s="35"/>
      <c r="AC386" s="35"/>
      <c r="AD386" s="35"/>
      <c r="AE386" s="35"/>
      <c r="AT386" s="14" t="s">
        <v>993</v>
      </c>
      <c r="AU386" s="14" t="s">
        <v>73</v>
      </c>
    </row>
    <row r="387" s="2" customFormat="1" ht="66.75" customHeight="1">
      <c r="A387" s="35"/>
      <c r="B387" s="36"/>
      <c r="C387" s="224" t="s">
        <v>1740</v>
      </c>
      <c r="D387" s="224" t="s">
        <v>239</v>
      </c>
      <c r="E387" s="225" t="s">
        <v>1490</v>
      </c>
      <c r="F387" s="226" t="s">
        <v>1491</v>
      </c>
      <c r="G387" s="227" t="s">
        <v>242</v>
      </c>
      <c r="H387" s="228">
        <v>8</v>
      </c>
      <c r="I387" s="229"/>
      <c r="J387" s="230">
        <f>ROUND(I387*H387,2)</f>
        <v>0</v>
      </c>
      <c r="K387" s="231"/>
      <c r="L387" s="41"/>
      <c r="M387" s="232" t="s">
        <v>1</v>
      </c>
      <c r="N387" s="233" t="s">
        <v>38</v>
      </c>
      <c r="O387" s="88"/>
      <c r="P387" s="234">
        <f>O387*H387</f>
        <v>0</v>
      </c>
      <c r="Q387" s="234">
        <v>0</v>
      </c>
      <c r="R387" s="234">
        <f>Q387*H387</f>
        <v>0</v>
      </c>
      <c r="S387" s="234">
        <v>0</v>
      </c>
      <c r="T387" s="235">
        <f>S387*H387</f>
        <v>0</v>
      </c>
      <c r="U387" s="35"/>
      <c r="V387" s="35"/>
      <c r="W387" s="35"/>
      <c r="X387" s="35"/>
      <c r="Y387" s="35"/>
      <c r="Z387" s="35"/>
      <c r="AA387" s="35"/>
      <c r="AB387" s="35"/>
      <c r="AC387" s="35"/>
      <c r="AD387" s="35"/>
      <c r="AE387" s="35"/>
      <c r="AR387" s="236" t="s">
        <v>258</v>
      </c>
      <c r="AT387" s="236" t="s">
        <v>239</v>
      </c>
      <c r="AU387" s="236" t="s">
        <v>73</v>
      </c>
      <c r="AY387" s="14" t="s">
        <v>238</v>
      </c>
      <c r="BE387" s="237">
        <f>IF(N387="základní",J387,0)</f>
        <v>0</v>
      </c>
      <c r="BF387" s="237">
        <f>IF(N387="snížená",J387,0)</f>
        <v>0</v>
      </c>
      <c r="BG387" s="237">
        <f>IF(N387="zákl. přenesená",J387,0)</f>
        <v>0</v>
      </c>
      <c r="BH387" s="237">
        <f>IF(N387="sníž. přenesená",J387,0)</f>
        <v>0</v>
      </c>
      <c r="BI387" s="237">
        <f>IF(N387="nulová",J387,0)</f>
        <v>0</v>
      </c>
      <c r="BJ387" s="14" t="s">
        <v>80</v>
      </c>
      <c r="BK387" s="237">
        <f>ROUND(I387*H387,2)</f>
        <v>0</v>
      </c>
      <c r="BL387" s="14" t="s">
        <v>258</v>
      </c>
      <c r="BM387" s="236" t="s">
        <v>1741</v>
      </c>
    </row>
    <row r="388" s="2" customFormat="1">
      <c r="A388" s="35"/>
      <c r="B388" s="36"/>
      <c r="C388" s="37"/>
      <c r="D388" s="238" t="s">
        <v>244</v>
      </c>
      <c r="E388" s="37"/>
      <c r="F388" s="239" t="s">
        <v>1493</v>
      </c>
      <c r="G388" s="37"/>
      <c r="H388" s="37"/>
      <c r="I388" s="240"/>
      <c r="J388" s="37"/>
      <c r="K388" s="37"/>
      <c r="L388" s="41"/>
      <c r="M388" s="241"/>
      <c r="N388" s="242"/>
      <c r="O388" s="88"/>
      <c r="P388" s="88"/>
      <c r="Q388" s="88"/>
      <c r="R388" s="88"/>
      <c r="S388" s="88"/>
      <c r="T388" s="89"/>
      <c r="U388" s="35"/>
      <c r="V388" s="35"/>
      <c r="W388" s="35"/>
      <c r="X388" s="35"/>
      <c r="Y388" s="35"/>
      <c r="Z388" s="35"/>
      <c r="AA388" s="35"/>
      <c r="AB388" s="35"/>
      <c r="AC388" s="35"/>
      <c r="AD388" s="35"/>
      <c r="AE388" s="35"/>
      <c r="AT388" s="14" t="s">
        <v>244</v>
      </c>
      <c r="AU388" s="14" t="s">
        <v>73</v>
      </c>
    </row>
    <row r="389" s="2" customFormat="1">
      <c r="A389" s="35"/>
      <c r="B389" s="36"/>
      <c r="C389" s="37"/>
      <c r="D389" s="238" t="s">
        <v>993</v>
      </c>
      <c r="E389" s="37"/>
      <c r="F389" s="265" t="s">
        <v>1742</v>
      </c>
      <c r="G389" s="37"/>
      <c r="H389" s="37"/>
      <c r="I389" s="240"/>
      <c r="J389" s="37"/>
      <c r="K389" s="37"/>
      <c r="L389" s="41"/>
      <c r="M389" s="241"/>
      <c r="N389" s="242"/>
      <c r="O389" s="88"/>
      <c r="P389" s="88"/>
      <c r="Q389" s="88"/>
      <c r="R389" s="88"/>
      <c r="S389" s="88"/>
      <c r="T389" s="89"/>
      <c r="U389" s="35"/>
      <c r="V389" s="35"/>
      <c r="W389" s="35"/>
      <c r="X389" s="35"/>
      <c r="Y389" s="35"/>
      <c r="Z389" s="35"/>
      <c r="AA389" s="35"/>
      <c r="AB389" s="35"/>
      <c r="AC389" s="35"/>
      <c r="AD389" s="35"/>
      <c r="AE389" s="35"/>
      <c r="AT389" s="14" t="s">
        <v>993</v>
      </c>
      <c r="AU389" s="14" t="s">
        <v>73</v>
      </c>
    </row>
    <row r="390" s="2" customFormat="1" ht="76.35" customHeight="1">
      <c r="A390" s="35"/>
      <c r="B390" s="36"/>
      <c r="C390" s="224" t="s">
        <v>1391</v>
      </c>
      <c r="D390" s="224" t="s">
        <v>239</v>
      </c>
      <c r="E390" s="225" t="s">
        <v>1495</v>
      </c>
      <c r="F390" s="226" t="s">
        <v>1496</v>
      </c>
      <c r="G390" s="227" t="s">
        <v>242</v>
      </c>
      <c r="H390" s="228">
        <v>11</v>
      </c>
      <c r="I390" s="229"/>
      <c r="J390" s="230">
        <f>ROUND(I390*H390,2)</f>
        <v>0</v>
      </c>
      <c r="K390" s="231"/>
      <c r="L390" s="41"/>
      <c r="M390" s="232" t="s">
        <v>1</v>
      </c>
      <c r="N390" s="233" t="s">
        <v>38</v>
      </c>
      <c r="O390" s="88"/>
      <c r="P390" s="234">
        <f>O390*H390</f>
        <v>0</v>
      </c>
      <c r="Q390" s="234">
        <v>0</v>
      </c>
      <c r="R390" s="234">
        <f>Q390*H390</f>
        <v>0</v>
      </c>
      <c r="S390" s="234">
        <v>0</v>
      </c>
      <c r="T390" s="235">
        <f>S390*H390</f>
        <v>0</v>
      </c>
      <c r="U390" s="35"/>
      <c r="V390" s="35"/>
      <c r="W390" s="35"/>
      <c r="X390" s="35"/>
      <c r="Y390" s="35"/>
      <c r="Z390" s="35"/>
      <c r="AA390" s="35"/>
      <c r="AB390" s="35"/>
      <c r="AC390" s="35"/>
      <c r="AD390" s="35"/>
      <c r="AE390" s="35"/>
      <c r="AR390" s="236" t="s">
        <v>258</v>
      </c>
      <c r="AT390" s="236" t="s">
        <v>239</v>
      </c>
      <c r="AU390" s="236" t="s">
        <v>73</v>
      </c>
      <c r="AY390" s="14" t="s">
        <v>238</v>
      </c>
      <c r="BE390" s="237">
        <f>IF(N390="základní",J390,0)</f>
        <v>0</v>
      </c>
      <c r="BF390" s="237">
        <f>IF(N390="snížená",J390,0)</f>
        <v>0</v>
      </c>
      <c r="BG390" s="237">
        <f>IF(N390="zákl. přenesená",J390,0)</f>
        <v>0</v>
      </c>
      <c r="BH390" s="237">
        <f>IF(N390="sníž. přenesená",J390,0)</f>
        <v>0</v>
      </c>
      <c r="BI390" s="237">
        <f>IF(N390="nulová",J390,0)</f>
        <v>0</v>
      </c>
      <c r="BJ390" s="14" t="s">
        <v>80</v>
      </c>
      <c r="BK390" s="237">
        <f>ROUND(I390*H390,2)</f>
        <v>0</v>
      </c>
      <c r="BL390" s="14" t="s">
        <v>258</v>
      </c>
      <c r="BM390" s="236" t="s">
        <v>1743</v>
      </c>
    </row>
    <row r="391" s="2" customFormat="1">
      <c r="A391" s="35"/>
      <c r="B391" s="36"/>
      <c r="C391" s="37"/>
      <c r="D391" s="238" t="s">
        <v>244</v>
      </c>
      <c r="E391" s="37"/>
      <c r="F391" s="239" t="s">
        <v>1498</v>
      </c>
      <c r="G391" s="37"/>
      <c r="H391" s="37"/>
      <c r="I391" s="240"/>
      <c r="J391" s="37"/>
      <c r="K391" s="37"/>
      <c r="L391" s="41"/>
      <c r="M391" s="241"/>
      <c r="N391" s="242"/>
      <c r="O391" s="88"/>
      <c r="P391" s="88"/>
      <c r="Q391" s="88"/>
      <c r="R391" s="88"/>
      <c r="S391" s="88"/>
      <c r="T391" s="89"/>
      <c r="U391" s="35"/>
      <c r="V391" s="35"/>
      <c r="W391" s="35"/>
      <c r="X391" s="35"/>
      <c r="Y391" s="35"/>
      <c r="Z391" s="35"/>
      <c r="AA391" s="35"/>
      <c r="AB391" s="35"/>
      <c r="AC391" s="35"/>
      <c r="AD391" s="35"/>
      <c r="AE391" s="35"/>
      <c r="AT391" s="14" t="s">
        <v>244</v>
      </c>
      <c r="AU391" s="14" t="s">
        <v>73</v>
      </c>
    </row>
    <row r="392" s="2" customFormat="1">
      <c r="A392" s="35"/>
      <c r="B392" s="36"/>
      <c r="C392" s="37"/>
      <c r="D392" s="238" t="s">
        <v>993</v>
      </c>
      <c r="E392" s="37"/>
      <c r="F392" s="265" t="s">
        <v>1744</v>
      </c>
      <c r="G392" s="37"/>
      <c r="H392" s="37"/>
      <c r="I392" s="240"/>
      <c r="J392" s="37"/>
      <c r="K392" s="37"/>
      <c r="L392" s="41"/>
      <c r="M392" s="256"/>
      <c r="N392" s="257"/>
      <c r="O392" s="258"/>
      <c r="P392" s="258"/>
      <c r="Q392" s="258"/>
      <c r="R392" s="258"/>
      <c r="S392" s="258"/>
      <c r="T392" s="259"/>
      <c r="U392" s="35"/>
      <c r="V392" s="35"/>
      <c r="W392" s="35"/>
      <c r="X392" s="35"/>
      <c r="Y392" s="35"/>
      <c r="Z392" s="35"/>
      <c r="AA392" s="35"/>
      <c r="AB392" s="35"/>
      <c r="AC392" s="35"/>
      <c r="AD392" s="35"/>
      <c r="AE392" s="35"/>
      <c r="AT392" s="14" t="s">
        <v>993</v>
      </c>
      <c r="AU392" s="14" t="s">
        <v>73</v>
      </c>
    </row>
    <row r="393" s="2" customFormat="1" ht="6.96" customHeight="1">
      <c r="A393" s="35"/>
      <c r="B393" s="63"/>
      <c r="C393" s="64"/>
      <c r="D393" s="64"/>
      <c r="E393" s="64"/>
      <c r="F393" s="64"/>
      <c r="G393" s="64"/>
      <c r="H393" s="64"/>
      <c r="I393" s="64"/>
      <c r="J393" s="64"/>
      <c r="K393" s="64"/>
      <c r="L393" s="41"/>
      <c r="M393" s="35"/>
      <c r="O393" s="35"/>
      <c r="P393" s="35"/>
      <c r="Q393" s="35"/>
      <c r="R393" s="35"/>
      <c r="S393" s="35"/>
      <c r="T393" s="35"/>
      <c r="U393" s="35"/>
      <c r="V393" s="35"/>
      <c r="W393" s="35"/>
      <c r="X393" s="35"/>
      <c r="Y393" s="35"/>
      <c r="Z393" s="35"/>
      <c r="AA393" s="35"/>
      <c r="AB393" s="35"/>
      <c r="AC393" s="35"/>
      <c r="AD393" s="35"/>
      <c r="AE393" s="35"/>
    </row>
  </sheetData>
  <sheetProtection sheet="1" autoFilter="0" formatColumns="0" formatRows="0" objects="1" scenarios="1" spinCount="100000" saltValue="fOYYygImvCYVBibMCdsdemQHs8pKnmK0U5m7h8tErH9hRgq5s5+BDa58cx/Ni19Sm4gVZOp+2fCHX9xtoiPsPg==" hashValue="yHIGCee8+ayhWZ3lv2H3xSaD62aG10TjJNujubiqcy3AXr5S6QF9rVECwk0iEXNOQuAWAE8iMBzFffMGmTzDRg==" algorithmName="SHA-512" password="CC35"/>
  <autoFilter ref="C115:K392"/>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1745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ROUND((SUM(BE116:BE344)),  2)</f>
        <v>0</v>
      </c>
      <c r="G33" s="35"/>
      <c r="H33" s="35"/>
      <c r="I33" s="162">
        <v>0.20999999999999999</v>
      </c>
      <c r="J33" s="161">
        <f>ROUND(((SUM(BE116:BE344))*I33),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ROUND((SUM(BF116:BF344)),  2)</f>
        <v>0</v>
      </c>
      <c r="G34" s="35"/>
      <c r="H34" s="35"/>
      <c r="I34" s="162">
        <v>0.12</v>
      </c>
      <c r="J34" s="161">
        <f>ROUND(((SUM(BF116:BF344))*I34),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Práce na žel. svršku v TÚ Přelouč –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03 - Práce na žel. svršku v TÚ Přelouč –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SUM(P117:P344)</f>
        <v>0</v>
      </c>
      <c r="Q116" s="101"/>
      <c r="R116" s="207">
        <f>SUM(R117:R344)</f>
        <v>0</v>
      </c>
      <c r="S116" s="101"/>
      <c r="T116" s="208">
        <f>SUM(T117:T344)</f>
        <v>0</v>
      </c>
      <c r="U116" s="35"/>
      <c r="V116" s="35"/>
      <c r="W116" s="35"/>
      <c r="X116" s="35"/>
      <c r="Y116" s="35"/>
      <c r="Z116" s="35"/>
      <c r="AA116" s="35"/>
      <c r="AB116" s="35"/>
      <c r="AC116" s="35"/>
      <c r="AD116" s="35"/>
      <c r="AE116" s="35"/>
      <c r="AT116" s="14" t="s">
        <v>72</v>
      </c>
      <c r="AU116" s="14" t="s">
        <v>219</v>
      </c>
      <c r="BK116" s="209">
        <f>SUM(BK117:BK344)</f>
        <v>0</v>
      </c>
    </row>
    <row r="117" s="2" customFormat="1" ht="49.05" customHeight="1">
      <c r="A117" s="35"/>
      <c r="B117" s="36"/>
      <c r="C117" s="224" t="s">
        <v>80</v>
      </c>
      <c r="D117" s="224" t="s">
        <v>239</v>
      </c>
      <c r="E117" s="225" t="s">
        <v>1160</v>
      </c>
      <c r="F117" s="226" t="s">
        <v>1161</v>
      </c>
      <c r="G117" s="227" t="s">
        <v>242</v>
      </c>
      <c r="H117" s="228">
        <v>80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1746</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0.073999999999999996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1747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1748</v>
      </c>
      <c r="F123" s="226" t="s">
        <v>1749</v>
      </c>
      <c r="G123" s="227" t="s">
        <v>1165</v>
      </c>
      <c r="H123" s="228">
        <v>0.95999999999999996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1750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1751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989.33799999999997</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1752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989.33799999999997</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1753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989.33799999999997</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1754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989.33799999999997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1755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989.33799999999997</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1756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547.20000000000005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1757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1113.5519999999999</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1758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1113.5519999999999</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1759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5567.7600000000002</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1760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141.09999999999999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1761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45.899999999999999</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1762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296.60199999999998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1763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296.60199999999998</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1764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88.980999999999995</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1765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88.980999999999995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1766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88.980999999999995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1767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0.073999999999999996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1747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11.864000000000001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1768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1769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1770</v>
      </c>
      <c r="F183" s="226" t="s">
        <v>1206</v>
      </c>
      <c r="G183" s="227" t="s">
        <v>1139</v>
      </c>
      <c r="H183" s="228">
        <v>1178.4400000000001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1771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1772</v>
      </c>
      <c r="F186" s="245" t="s">
        <v>1210</v>
      </c>
      <c r="G186" s="246" t="s">
        <v>1178</v>
      </c>
      <c r="H186" s="247">
        <v>2731.9670000000001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1773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2731.9670000000001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1774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13659.835999999999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1246</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1775</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15.864000000000001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1248</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1776</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275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1257</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1777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31</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1260</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1778</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1264</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1779</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174.03399999999999</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1780</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130.54499999999999</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1279</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1781</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130.54499999999999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1284</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1243</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130.54499999999999</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1289</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1782</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1244</v>
      </c>
      <c r="F219" s="226" t="s">
        <v>1245</v>
      </c>
      <c r="G219" s="227" t="s">
        <v>1178</v>
      </c>
      <c r="H219" s="228">
        <v>50.685000000000002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1336</v>
      </c>
    </row>
    <row r="220" s="2" customFormat="1">
      <c r="A220" s="35"/>
      <c r="B220" s="36"/>
      <c r="C220" s="37"/>
      <c r="D220" s="238" t="s">
        <v>244</v>
      </c>
      <c r="E220" s="37"/>
      <c r="F220" s="239" t="s">
        <v>1245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1783</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50.685000000000002</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1340</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1784</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1250</v>
      </c>
      <c r="F225" s="226" t="s">
        <v>1251</v>
      </c>
      <c r="G225" s="227" t="s">
        <v>1178</v>
      </c>
      <c r="H225" s="228">
        <v>50.685000000000002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1345</v>
      </c>
    </row>
    <row r="226" s="2" customFormat="1">
      <c r="A226" s="35"/>
      <c r="B226" s="36"/>
      <c r="C226" s="37"/>
      <c r="D226" s="238" t="s">
        <v>244</v>
      </c>
      <c r="E226" s="37"/>
      <c r="F226" s="239" t="s">
        <v>1253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1255</v>
      </c>
      <c r="F228" s="226" t="s">
        <v>1256</v>
      </c>
      <c r="G228" s="227" t="s">
        <v>1178</v>
      </c>
      <c r="H228" s="228">
        <v>50.685000000000002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1349</v>
      </c>
    </row>
    <row r="229" s="2" customFormat="1">
      <c r="A229" s="35"/>
      <c r="B229" s="36"/>
      <c r="C229" s="37"/>
      <c r="D229" s="238" t="s">
        <v>244</v>
      </c>
      <c r="E229" s="37"/>
      <c r="F229" s="239" t="s">
        <v>1258</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1785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0.097000000000000003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1354</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1786</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1262</v>
      </c>
      <c r="F234" s="226" t="s">
        <v>1263</v>
      </c>
      <c r="G234" s="227" t="s">
        <v>1178</v>
      </c>
      <c r="H234" s="228">
        <v>0.097000000000000003</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1357</v>
      </c>
    </row>
    <row r="235" s="2" customFormat="1">
      <c r="A235" s="35"/>
      <c r="B235" s="36"/>
      <c r="C235" s="37"/>
      <c r="D235" s="238" t="s">
        <v>244</v>
      </c>
      <c r="E235" s="37"/>
      <c r="F235" s="239" t="s">
        <v>1263</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1787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1345</v>
      </c>
      <c r="D237" s="224" t="s">
        <v>239</v>
      </c>
      <c r="E237" s="225" t="s">
        <v>1267</v>
      </c>
      <c r="F237" s="226" t="s">
        <v>1268</v>
      </c>
      <c r="G237" s="227" t="s">
        <v>1178</v>
      </c>
      <c r="H237" s="228">
        <v>0.097000000000000003</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1788</v>
      </c>
    </row>
    <row r="238" s="2" customFormat="1">
      <c r="A238" s="35"/>
      <c r="B238" s="36"/>
      <c r="C238" s="37"/>
      <c r="D238" s="238" t="s">
        <v>244</v>
      </c>
      <c r="E238" s="37"/>
      <c r="F238" s="239" t="s">
        <v>1270</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1551</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1105</v>
      </c>
      <c r="D240" s="224" t="s">
        <v>239</v>
      </c>
      <c r="E240" s="225" t="s">
        <v>1272</v>
      </c>
      <c r="F240" s="226" t="s">
        <v>1273</v>
      </c>
      <c r="G240" s="227" t="s">
        <v>1274</v>
      </c>
      <c r="H240" s="228">
        <v>80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1362</v>
      </c>
    </row>
    <row r="241" s="2" customFormat="1">
      <c r="A241" s="35"/>
      <c r="B241" s="36"/>
      <c r="C241" s="37"/>
      <c r="D241" s="238" t="s">
        <v>244</v>
      </c>
      <c r="E241" s="37"/>
      <c r="F241" s="239" t="s">
        <v>1275</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1789</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1110</v>
      </c>
      <c r="D243" s="224" t="s">
        <v>239</v>
      </c>
      <c r="E243" s="225" t="s">
        <v>1277</v>
      </c>
      <c r="F243" s="226" t="s">
        <v>1278</v>
      </c>
      <c r="G243" s="227" t="s">
        <v>1274</v>
      </c>
      <c r="H243" s="228">
        <v>40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1363</v>
      </c>
    </row>
    <row r="244" s="2" customFormat="1">
      <c r="A244" s="35"/>
      <c r="B244" s="36"/>
      <c r="C244" s="37"/>
      <c r="D244" s="238" t="s">
        <v>244</v>
      </c>
      <c r="E244" s="37"/>
      <c r="F244" s="239" t="s">
        <v>1280</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1790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1116</v>
      </c>
      <c r="D246" s="224" t="s">
        <v>239</v>
      </c>
      <c r="E246" s="225" t="s">
        <v>1282</v>
      </c>
      <c r="F246" s="226" t="s">
        <v>1283</v>
      </c>
      <c r="G246" s="227" t="s">
        <v>249</v>
      </c>
      <c r="H246" s="228">
        <v>4000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1368</v>
      </c>
    </row>
    <row r="247" s="2" customFormat="1">
      <c r="A247" s="35"/>
      <c r="B247" s="36"/>
      <c r="C247" s="37"/>
      <c r="D247" s="238" t="s">
        <v>244</v>
      </c>
      <c r="E247" s="37"/>
      <c r="F247" s="239" t="s">
        <v>1285</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1791</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1121</v>
      </c>
      <c r="D249" s="224" t="s">
        <v>239</v>
      </c>
      <c r="E249" s="225" t="s">
        <v>1287</v>
      </c>
      <c r="F249" s="226" t="s">
        <v>1288</v>
      </c>
      <c r="G249" s="227" t="s">
        <v>249</v>
      </c>
      <c r="H249" s="228">
        <v>4000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1373</v>
      </c>
    </row>
    <row r="250" s="2" customFormat="1">
      <c r="A250" s="35"/>
      <c r="B250" s="36"/>
      <c r="C250" s="37"/>
      <c r="D250" s="238" t="s">
        <v>244</v>
      </c>
      <c r="E250" s="37"/>
      <c r="F250" s="239" t="s">
        <v>1290</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1792</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49.05" customHeight="1">
      <c r="A252" s="35"/>
      <c r="B252" s="36"/>
      <c r="C252" s="224" t="s">
        <v>1326</v>
      </c>
      <c r="D252" s="224" t="s">
        <v>239</v>
      </c>
      <c r="E252" s="225" t="s">
        <v>1306</v>
      </c>
      <c r="F252" s="226" t="s">
        <v>1307</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1378</v>
      </c>
    </row>
    <row r="253" s="2" customFormat="1">
      <c r="A253" s="35"/>
      <c r="B253" s="36"/>
      <c r="C253" s="37"/>
      <c r="D253" s="238" t="s">
        <v>244</v>
      </c>
      <c r="E253" s="37"/>
      <c r="F253" s="239" t="s">
        <v>1307</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1793</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1235</v>
      </c>
      <c r="D255" s="224" t="s">
        <v>239</v>
      </c>
      <c r="E255" s="225" t="s">
        <v>1310</v>
      </c>
      <c r="F255" s="226" t="s">
        <v>1311</v>
      </c>
      <c r="G255" s="227" t="s">
        <v>242</v>
      </c>
      <c r="H255" s="228">
        <v>40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1382</v>
      </c>
    </row>
    <row r="256" s="2" customFormat="1">
      <c r="A256" s="35"/>
      <c r="B256" s="36"/>
      <c r="C256" s="37"/>
      <c r="D256" s="238" t="s">
        <v>244</v>
      </c>
      <c r="E256" s="37"/>
      <c r="F256" s="239" t="s">
        <v>1311</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1793</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1333</v>
      </c>
      <c r="D258" s="224" t="s">
        <v>239</v>
      </c>
      <c r="E258" s="225" t="s">
        <v>1292</v>
      </c>
      <c r="F258" s="226" t="s">
        <v>1293</v>
      </c>
      <c r="G258" s="227" t="s">
        <v>249</v>
      </c>
      <c r="H258" s="228">
        <v>74.799999999999997</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1387</v>
      </c>
    </row>
    <row r="259" s="2" customFormat="1">
      <c r="A259" s="35"/>
      <c r="B259" s="36"/>
      <c r="C259" s="37"/>
      <c r="D259" s="238" t="s">
        <v>244</v>
      </c>
      <c r="E259" s="37"/>
      <c r="F259" s="239" t="s">
        <v>1293</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1794</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2.7" customHeight="1">
      <c r="A261" s="35"/>
      <c r="B261" s="36"/>
      <c r="C261" s="224" t="s">
        <v>1238</v>
      </c>
      <c r="D261" s="224" t="s">
        <v>239</v>
      </c>
      <c r="E261" s="225" t="s">
        <v>1296</v>
      </c>
      <c r="F261" s="226" t="s">
        <v>1297</v>
      </c>
      <c r="G261" s="227" t="s">
        <v>249</v>
      </c>
      <c r="H261" s="228">
        <v>74.799999999999997</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1391</v>
      </c>
    </row>
    <row r="262" s="2" customFormat="1">
      <c r="A262" s="35"/>
      <c r="B262" s="36"/>
      <c r="C262" s="37"/>
      <c r="D262" s="238" t="s">
        <v>244</v>
      </c>
      <c r="E262" s="37"/>
      <c r="F262" s="239" t="s">
        <v>1297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1794</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55.5" customHeight="1">
      <c r="A264" s="35"/>
      <c r="B264" s="36"/>
      <c r="C264" s="224" t="s">
        <v>1342</v>
      </c>
      <c r="D264" s="224" t="s">
        <v>239</v>
      </c>
      <c r="E264" s="225" t="s">
        <v>1334</v>
      </c>
      <c r="F264" s="226" t="s">
        <v>1335</v>
      </c>
      <c r="G264" s="227" t="s">
        <v>242</v>
      </c>
      <c r="H264" s="228">
        <v>240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1396</v>
      </c>
    </row>
    <row r="265" s="2" customFormat="1">
      <c r="A265" s="35"/>
      <c r="B265" s="36"/>
      <c r="C265" s="37"/>
      <c r="D265" s="238" t="s">
        <v>244</v>
      </c>
      <c r="E265" s="37"/>
      <c r="F265" s="239" t="s">
        <v>1335</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1795</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24.15" customHeight="1">
      <c r="A267" s="35"/>
      <c r="B267" s="36"/>
      <c r="C267" s="224" t="s">
        <v>1242</v>
      </c>
      <c r="D267" s="224" t="s">
        <v>239</v>
      </c>
      <c r="E267" s="225" t="s">
        <v>1338</v>
      </c>
      <c r="F267" s="226" t="s">
        <v>1339</v>
      </c>
      <c r="G267" s="227" t="s">
        <v>242</v>
      </c>
      <c r="H267" s="228">
        <v>240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1400</v>
      </c>
    </row>
    <row r="268" s="2" customFormat="1">
      <c r="A268" s="35"/>
      <c r="B268" s="36"/>
      <c r="C268" s="37"/>
      <c r="D268" s="238" t="s">
        <v>244</v>
      </c>
      <c r="E268" s="37"/>
      <c r="F268" s="239" t="s">
        <v>1339</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1795</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1351</v>
      </c>
      <c r="D270" s="224" t="s">
        <v>239</v>
      </c>
      <c r="E270" s="225" t="s">
        <v>1343</v>
      </c>
      <c r="F270" s="226" t="s">
        <v>1344</v>
      </c>
      <c r="G270" s="227" t="s">
        <v>242</v>
      </c>
      <c r="H270" s="228">
        <v>10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1405</v>
      </c>
    </row>
    <row r="271" s="2" customFormat="1">
      <c r="A271" s="35"/>
      <c r="B271" s="36"/>
      <c r="C271" s="37"/>
      <c r="D271" s="238" t="s">
        <v>244</v>
      </c>
      <c r="E271" s="37"/>
      <c r="F271" s="239" t="s">
        <v>1344</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1796</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1246</v>
      </c>
      <c r="D273" s="224" t="s">
        <v>239</v>
      </c>
      <c r="E273" s="225" t="s">
        <v>1347</v>
      </c>
      <c r="F273" s="226" t="s">
        <v>1348</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1610</v>
      </c>
    </row>
    <row r="274" s="2" customFormat="1">
      <c r="A274" s="35"/>
      <c r="B274" s="36"/>
      <c r="C274" s="37"/>
      <c r="D274" s="238" t="s">
        <v>244</v>
      </c>
      <c r="E274" s="37"/>
      <c r="F274" s="239" t="s">
        <v>1348</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1797</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1359</v>
      </c>
      <c r="D276" s="224" t="s">
        <v>239</v>
      </c>
      <c r="E276" s="225" t="s">
        <v>1352</v>
      </c>
      <c r="F276" s="226" t="s">
        <v>1353</v>
      </c>
      <c r="G276" s="227" t="s">
        <v>242</v>
      </c>
      <c r="H276" s="228">
        <v>20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1414</v>
      </c>
    </row>
    <row r="277" s="2" customFormat="1">
      <c r="A277" s="35"/>
      <c r="B277" s="36"/>
      <c r="C277" s="37"/>
      <c r="D277" s="238" t="s">
        <v>244</v>
      </c>
      <c r="E277" s="37"/>
      <c r="F277" s="239" t="s">
        <v>1353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1797</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49.05" customHeight="1">
      <c r="A279" s="35"/>
      <c r="B279" s="36"/>
      <c r="C279" s="224" t="s">
        <v>1248</v>
      </c>
      <c r="D279" s="224" t="s">
        <v>239</v>
      </c>
      <c r="E279" s="225" t="s">
        <v>1355</v>
      </c>
      <c r="F279" s="226" t="s">
        <v>1356</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1418</v>
      </c>
    </row>
    <row r="280" s="2" customFormat="1">
      <c r="A280" s="35"/>
      <c r="B280" s="36"/>
      <c r="C280" s="37"/>
      <c r="D280" s="238" t="s">
        <v>244</v>
      </c>
      <c r="E280" s="37"/>
      <c r="F280" s="239" t="s">
        <v>1356</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1798</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62.7" customHeight="1">
      <c r="A282" s="35"/>
      <c r="B282" s="36"/>
      <c r="C282" s="224" t="s">
        <v>1365</v>
      </c>
      <c r="D282" s="224" t="s">
        <v>239</v>
      </c>
      <c r="E282" s="225" t="s">
        <v>1360</v>
      </c>
      <c r="F282" s="226" t="s">
        <v>1361</v>
      </c>
      <c r="G282" s="227" t="s">
        <v>242</v>
      </c>
      <c r="H282" s="228">
        <v>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1423</v>
      </c>
    </row>
    <row r="283" s="2" customFormat="1">
      <c r="A283" s="35"/>
      <c r="B283" s="36"/>
      <c r="C283" s="37"/>
      <c r="D283" s="238" t="s">
        <v>244</v>
      </c>
      <c r="E283" s="37"/>
      <c r="F283" s="239" t="s">
        <v>1361</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1798</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1252</v>
      </c>
      <c r="D285" s="224" t="s">
        <v>239</v>
      </c>
      <c r="E285" s="225" t="s">
        <v>278</v>
      </c>
      <c r="F285" s="226" t="s">
        <v>279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1427</v>
      </c>
    </row>
    <row r="286" s="2" customFormat="1">
      <c r="A286" s="35"/>
      <c r="B286" s="36"/>
      <c r="C286" s="37"/>
      <c r="D286" s="238" t="s">
        <v>244</v>
      </c>
      <c r="E286" s="37"/>
      <c r="F286" s="239" t="s">
        <v>279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1797</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1375</v>
      </c>
      <c r="D288" s="224" t="s">
        <v>239</v>
      </c>
      <c r="E288" s="225" t="s">
        <v>1366</v>
      </c>
      <c r="F288" s="226" t="s">
        <v>1367</v>
      </c>
      <c r="G288" s="227" t="s">
        <v>242</v>
      </c>
      <c r="H288" s="228">
        <v>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1649</v>
      </c>
    </row>
    <row r="289" s="2" customFormat="1">
      <c r="A289" s="35"/>
      <c r="B289" s="36"/>
      <c r="C289" s="37"/>
      <c r="D289" s="238" t="s">
        <v>244</v>
      </c>
      <c r="E289" s="37"/>
      <c r="F289" s="239" t="s">
        <v>1369</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1799</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55.5" customHeight="1">
      <c r="A291" s="35"/>
      <c r="B291" s="36"/>
      <c r="C291" s="224" t="s">
        <v>1257</v>
      </c>
      <c r="D291" s="224" t="s">
        <v>239</v>
      </c>
      <c r="E291" s="225" t="s">
        <v>1800</v>
      </c>
      <c r="F291" s="226" t="s">
        <v>1801</v>
      </c>
      <c r="G291" s="227" t="s">
        <v>249</v>
      </c>
      <c r="H291" s="228">
        <v>18</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1651</v>
      </c>
    </row>
    <row r="292" s="2" customFormat="1">
      <c r="A292" s="35"/>
      <c r="B292" s="36"/>
      <c r="C292" s="37"/>
      <c r="D292" s="238" t="s">
        <v>244</v>
      </c>
      <c r="E292" s="37"/>
      <c r="F292" s="239" t="s">
        <v>1801</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1802</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37.8" customHeight="1">
      <c r="A294" s="35"/>
      <c r="B294" s="36"/>
      <c r="C294" s="224" t="s">
        <v>1384</v>
      </c>
      <c r="D294" s="224" t="s">
        <v>239</v>
      </c>
      <c r="E294" s="225" t="s">
        <v>1803</v>
      </c>
      <c r="F294" s="226" t="s">
        <v>1804</v>
      </c>
      <c r="G294" s="227" t="s">
        <v>249</v>
      </c>
      <c r="H294" s="228">
        <v>12</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1654</v>
      </c>
    </row>
    <row r="295" s="2" customFormat="1">
      <c r="A295" s="35"/>
      <c r="B295" s="36"/>
      <c r="C295" s="37"/>
      <c r="D295" s="238" t="s">
        <v>244</v>
      </c>
      <c r="E295" s="37"/>
      <c r="F295" s="239" t="s">
        <v>1804</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1805</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55.5" customHeight="1">
      <c r="A297" s="35"/>
      <c r="B297" s="36"/>
      <c r="C297" s="224" t="s">
        <v>1260</v>
      </c>
      <c r="D297" s="224" t="s">
        <v>239</v>
      </c>
      <c r="E297" s="225" t="s">
        <v>1806</v>
      </c>
      <c r="F297" s="226" t="s">
        <v>1807</v>
      </c>
      <c r="G297" s="227" t="s">
        <v>1150</v>
      </c>
      <c r="H297" s="228">
        <v>60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1445</v>
      </c>
    </row>
    <row r="298" s="2" customFormat="1">
      <c r="A298" s="35"/>
      <c r="B298" s="36"/>
      <c r="C298" s="37"/>
      <c r="D298" s="238" t="s">
        <v>244</v>
      </c>
      <c r="E298" s="37"/>
      <c r="F298" s="239" t="s">
        <v>1807</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1808</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1393</v>
      </c>
      <c r="D300" s="224" t="s">
        <v>239</v>
      </c>
      <c r="E300" s="225" t="s">
        <v>1176</v>
      </c>
      <c r="F300" s="226" t="s">
        <v>1177</v>
      </c>
      <c r="G300" s="227" t="s">
        <v>1178</v>
      </c>
      <c r="H300" s="228">
        <v>26.399999999999999</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1450</v>
      </c>
    </row>
    <row r="301" s="2" customFormat="1">
      <c r="A301" s="35"/>
      <c r="B301" s="36"/>
      <c r="C301" s="37"/>
      <c r="D301" s="238" t="s">
        <v>244</v>
      </c>
      <c r="E301" s="37"/>
      <c r="F301" s="239" t="s">
        <v>1179</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1809</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1264</v>
      </c>
      <c r="D303" s="224" t="s">
        <v>239</v>
      </c>
      <c r="E303" s="225" t="s">
        <v>1186</v>
      </c>
      <c r="F303" s="226" t="s">
        <v>1187</v>
      </c>
      <c r="G303" s="227" t="s">
        <v>1178</v>
      </c>
      <c r="H303" s="228">
        <v>26.399999999999999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1454</v>
      </c>
    </row>
    <row r="304" s="2" customFormat="1">
      <c r="A304" s="35"/>
      <c r="B304" s="36"/>
      <c r="C304" s="37"/>
      <c r="D304" s="238" t="s">
        <v>244</v>
      </c>
      <c r="E304" s="37"/>
      <c r="F304" s="239" t="s">
        <v>1188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1810</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6.75" customHeight="1">
      <c r="A306" s="35"/>
      <c r="B306" s="36"/>
      <c r="C306" s="224" t="s">
        <v>1402</v>
      </c>
      <c r="D306" s="224" t="s">
        <v>239</v>
      </c>
      <c r="E306" s="225" t="s">
        <v>1811</v>
      </c>
      <c r="F306" s="226" t="s">
        <v>1812</v>
      </c>
      <c r="G306" s="227" t="s">
        <v>1178</v>
      </c>
      <c r="H306" s="228">
        <v>26.399999999999999</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261</v>
      </c>
    </row>
    <row r="307" s="2" customFormat="1">
      <c r="A307" s="35"/>
      <c r="B307" s="36"/>
      <c r="C307" s="37"/>
      <c r="D307" s="238" t="s">
        <v>244</v>
      </c>
      <c r="E307" s="37"/>
      <c r="F307" s="239" t="s">
        <v>1813</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1809</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2.7" customHeight="1">
      <c r="A309" s="35"/>
      <c r="B309" s="36"/>
      <c r="C309" s="224" t="s">
        <v>357</v>
      </c>
      <c r="D309" s="224" t="s">
        <v>239</v>
      </c>
      <c r="E309" s="225" t="s">
        <v>1814</v>
      </c>
      <c r="F309" s="226" t="s">
        <v>1815</v>
      </c>
      <c r="G309" s="227" t="s">
        <v>249</v>
      </c>
      <c r="H309" s="228">
        <v>18</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1464</v>
      </c>
    </row>
    <row r="310" s="2" customFormat="1">
      <c r="A310" s="35"/>
      <c r="B310" s="36"/>
      <c r="C310" s="37"/>
      <c r="D310" s="238" t="s">
        <v>244</v>
      </c>
      <c r="E310" s="37"/>
      <c r="F310" s="239" t="s">
        <v>1815</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1816</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66.75" customHeight="1">
      <c r="A312" s="35"/>
      <c r="B312" s="36"/>
      <c r="C312" s="224" t="s">
        <v>1411</v>
      </c>
      <c r="D312" s="224" t="s">
        <v>239</v>
      </c>
      <c r="E312" s="225" t="s">
        <v>1817</v>
      </c>
      <c r="F312" s="226" t="s">
        <v>1818</v>
      </c>
      <c r="G312" s="227" t="s">
        <v>1150</v>
      </c>
      <c r="H312" s="228">
        <v>60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1469</v>
      </c>
    </row>
    <row r="313" s="2" customFormat="1">
      <c r="A313" s="35"/>
      <c r="B313" s="36"/>
      <c r="C313" s="37"/>
      <c r="D313" s="238" t="s">
        <v>244</v>
      </c>
      <c r="E313" s="37"/>
      <c r="F313" s="239" t="s">
        <v>1819</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1820</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4.15" customHeight="1">
      <c r="A315" s="35"/>
      <c r="B315" s="36"/>
      <c r="C315" s="243" t="s">
        <v>1279</v>
      </c>
      <c r="D315" s="243" t="s">
        <v>246</v>
      </c>
      <c r="E315" s="244" t="s">
        <v>1821</v>
      </c>
      <c r="F315" s="245" t="s">
        <v>1822</v>
      </c>
      <c r="G315" s="246" t="s">
        <v>1178</v>
      </c>
      <c r="H315" s="247">
        <v>15</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1474</v>
      </c>
    </row>
    <row r="316" s="2" customFormat="1">
      <c r="A316" s="35"/>
      <c r="B316" s="36"/>
      <c r="C316" s="37"/>
      <c r="D316" s="238" t="s">
        <v>244</v>
      </c>
      <c r="E316" s="37"/>
      <c r="F316" s="239" t="s">
        <v>1822</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1823</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24.15" customHeight="1">
      <c r="A318" s="35"/>
      <c r="B318" s="36"/>
      <c r="C318" s="243" t="s">
        <v>1420</v>
      </c>
      <c r="D318" s="243" t="s">
        <v>246</v>
      </c>
      <c r="E318" s="244" t="s">
        <v>1824</v>
      </c>
      <c r="F318" s="245" t="s">
        <v>1825</v>
      </c>
      <c r="G318" s="246" t="s">
        <v>1178</v>
      </c>
      <c r="H318" s="247">
        <v>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1478</v>
      </c>
    </row>
    <row r="319" s="2" customFormat="1">
      <c r="A319" s="35"/>
      <c r="B319" s="36"/>
      <c r="C319" s="37"/>
      <c r="D319" s="238" t="s">
        <v>244</v>
      </c>
      <c r="E319" s="37"/>
      <c r="F319" s="239" t="s">
        <v>1825</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1826</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43" t="s">
        <v>1284</v>
      </c>
      <c r="D321" s="243" t="s">
        <v>246</v>
      </c>
      <c r="E321" s="244" t="s">
        <v>1827</v>
      </c>
      <c r="F321" s="245" t="s">
        <v>1828</v>
      </c>
      <c r="G321" s="246" t="s">
        <v>1178</v>
      </c>
      <c r="H321" s="247">
        <v>6</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1481</v>
      </c>
    </row>
    <row r="322" s="2" customFormat="1">
      <c r="A322" s="35"/>
      <c r="B322" s="36"/>
      <c r="C322" s="37"/>
      <c r="D322" s="238" t="s">
        <v>244</v>
      </c>
      <c r="E322" s="37"/>
      <c r="F322" s="239" t="s">
        <v>1828</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1829</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66.75" customHeight="1">
      <c r="A324" s="35"/>
      <c r="B324" s="36"/>
      <c r="C324" s="224" t="s">
        <v>1429</v>
      </c>
      <c r="D324" s="224" t="s">
        <v>239</v>
      </c>
      <c r="E324" s="225" t="s">
        <v>1176</v>
      </c>
      <c r="F324" s="226" t="s">
        <v>1177</v>
      </c>
      <c r="G324" s="227" t="s">
        <v>1178</v>
      </c>
      <c r="H324" s="228">
        <v>30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1485</v>
      </c>
    </row>
    <row r="325" s="2" customFormat="1">
      <c r="A325" s="35"/>
      <c r="B325" s="36"/>
      <c r="C325" s="37"/>
      <c r="D325" s="238" t="s">
        <v>244</v>
      </c>
      <c r="E325" s="37"/>
      <c r="F325" s="239" t="s">
        <v>1179</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1830</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66.75" customHeight="1">
      <c r="A327" s="35"/>
      <c r="B327" s="36"/>
      <c r="C327" s="224" t="s">
        <v>1289</v>
      </c>
      <c r="D327" s="224" t="s">
        <v>239</v>
      </c>
      <c r="E327" s="225" t="s">
        <v>1186</v>
      </c>
      <c r="F327" s="226" t="s">
        <v>1187</v>
      </c>
      <c r="G327" s="227" t="s">
        <v>1178</v>
      </c>
      <c r="H327" s="228">
        <v>30</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1488</v>
      </c>
    </row>
    <row r="328" s="2" customFormat="1">
      <c r="A328" s="35"/>
      <c r="B328" s="36"/>
      <c r="C328" s="37"/>
      <c r="D328" s="238" t="s">
        <v>244</v>
      </c>
      <c r="E328" s="37"/>
      <c r="F328" s="239" t="s">
        <v>1188</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1831</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1438</v>
      </c>
      <c r="D330" s="224" t="s">
        <v>239</v>
      </c>
      <c r="E330" s="225" t="s">
        <v>1371</v>
      </c>
      <c r="F330" s="226" t="s">
        <v>1832</v>
      </c>
      <c r="G330" s="227" t="s">
        <v>249</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1492</v>
      </c>
    </row>
    <row r="331" s="2" customFormat="1">
      <c r="A331" s="35"/>
      <c r="B331" s="36"/>
      <c r="C331" s="37"/>
      <c r="D331" s="238" t="s">
        <v>244</v>
      </c>
      <c r="E331" s="37"/>
      <c r="F331" s="239" t="s">
        <v>1832</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1805</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4.15" customHeight="1">
      <c r="A333" s="35"/>
      <c r="B333" s="36"/>
      <c r="C333" s="224" t="s">
        <v>1336</v>
      </c>
      <c r="D333" s="224" t="s">
        <v>239</v>
      </c>
      <c r="E333" s="225" t="s">
        <v>1376</v>
      </c>
      <c r="F333" s="226" t="s">
        <v>1833</v>
      </c>
      <c r="G333" s="227" t="s">
        <v>249</v>
      </c>
      <c r="H333" s="228">
        <v>12</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1497</v>
      </c>
    </row>
    <row r="334" s="2" customFormat="1">
      <c r="A334" s="35"/>
      <c r="B334" s="36"/>
      <c r="C334" s="37"/>
      <c r="D334" s="238" t="s">
        <v>244</v>
      </c>
      <c r="E334" s="37"/>
      <c r="F334" s="239" t="s">
        <v>1833</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1805</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55.5" customHeight="1">
      <c r="A336" s="35"/>
      <c r="B336" s="36"/>
      <c r="C336" s="224" t="s">
        <v>1447</v>
      </c>
      <c r="D336" s="224" t="s">
        <v>239</v>
      </c>
      <c r="E336" s="225" t="s">
        <v>1834</v>
      </c>
      <c r="F336" s="226" t="s">
        <v>1835</v>
      </c>
      <c r="G336" s="227" t="s">
        <v>1150</v>
      </c>
      <c r="H336" s="228">
        <v>100</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1691</v>
      </c>
    </row>
    <row r="337" s="2" customFormat="1">
      <c r="A337" s="35"/>
      <c r="B337" s="36"/>
      <c r="C337" s="37"/>
      <c r="D337" s="238" t="s">
        <v>244</v>
      </c>
      <c r="E337" s="37"/>
      <c r="F337" s="239" t="s">
        <v>1835</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1836</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66.75" customHeight="1">
      <c r="A339" s="35"/>
      <c r="B339" s="36"/>
      <c r="C339" s="224" t="s">
        <v>1340</v>
      </c>
      <c r="D339" s="224" t="s">
        <v>239</v>
      </c>
      <c r="E339" s="225" t="s">
        <v>1490</v>
      </c>
      <c r="F339" s="226" t="s">
        <v>1491</v>
      </c>
      <c r="G339" s="227" t="s">
        <v>242</v>
      </c>
      <c r="H339" s="228">
        <v>8</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1694</v>
      </c>
    </row>
    <row r="340" s="2" customFormat="1">
      <c r="A340" s="35"/>
      <c r="B340" s="36"/>
      <c r="C340" s="37"/>
      <c r="D340" s="238" t="s">
        <v>244</v>
      </c>
      <c r="E340" s="37"/>
      <c r="F340" s="239" t="s">
        <v>1493</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1837</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76.35" customHeight="1">
      <c r="A342" s="35"/>
      <c r="B342" s="36"/>
      <c r="C342" s="224" t="s">
        <v>1457</v>
      </c>
      <c r="D342" s="224" t="s">
        <v>239</v>
      </c>
      <c r="E342" s="225" t="s">
        <v>1495</v>
      </c>
      <c r="F342" s="226" t="s">
        <v>1496</v>
      </c>
      <c r="G342" s="227" t="s">
        <v>242</v>
      </c>
      <c r="H342" s="228">
        <v>11</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1838</v>
      </c>
    </row>
    <row r="343" s="2" customFormat="1">
      <c r="A343" s="35"/>
      <c r="B343" s="36"/>
      <c r="C343" s="37"/>
      <c r="D343" s="238" t="s">
        <v>244</v>
      </c>
      <c r="E343" s="37"/>
      <c r="F343" s="239" t="s">
        <v>1498</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1839</v>
      </c>
      <c r="G344" s="37"/>
      <c r="H344" s="37"/>
      <c r="I344" s="240"/>
      <c r="J344" s="37"/>
      <c r="K344" s="37"/>
      <c r="L344" s="41"/>
      <c r="M344" s="256"/>
      <c r="N344" s="257"/>
      <c r="O344" s="258"/>
      <c r="P344" s="258"/>
      <c r="Q344" s="258"/>
      <c r="R344" s="258"/>
      <c r="S344" s="258"/>
      <c r="T344" s="259"/>
      <c r="U344" s="35"/>
      <c r="V344" s="35"/>
      <c r="W344" s="35"/>
      <c r="X344" s="35"/>
      <c r="Y344" s="35"/>
      <c r="Z344" s="35"/>
      <c r="AA344" s="35"/>
      <c r="AB344" s="35"/>
      <c r="AC344" s="35"/>
      <c r="AD344" s="35"/>
      <c r="AE344" s="35"/>
      <c r="AT344" s="14" t="s">
        <v>993</v>
      </c>
      <c r="AU344" s="14" t="s">
        <v>73</v>
      </c>
    </row>
    <row r="345" s="2" customFormat="1" ht="6.96" customHeight="1">
      <c r="A345" s="35"/>
      <c r="B345" s="63"/>
      <c r="C345" s="64"/>
      <c r="D345" s="64"/>
      <c r="E345" s="64"/>
      <c r="F345" s="64"/>
      <c r="G345" s="64"/>
      <c r="H345" s="64"/>
      <c r="I345" s="64"/>
      <c r="J345" s="64"/>
      <c r="K345" s="64"/>
      <c r="L345" s="41"/>
      <c r="M345" s="35"/>
      <c r="O345" s="35"/>
      <c r="P345" s="35"/>
      <c r="Q345" s="35"/>
      <c r="R345" s="35"/>
      <c r="S345" s="35"/>
      <c r="T345" s="35"/>
      <c r="U345" s="35"/>
      <c r="V345" s="35"/>
      <c r="W345" s="35"/>
      <c r="X345" s="35"/>
      <c r="Y345" s="35"/>
      <c r="Z345" s="35"/>
      <c r="AA345" s="35"/>
      <c r="AB345" s="35"/>
      <c r="AC345" s="35"/>
      <c r="AD345" s="35"/>
      <c r="AE345" s="35"/>
    </row>
  </sheetData>
  <sheetProtection sheet="1" autoFilter="0" formatColumns="0" formatRows="0" objects="1" scenarios="1" spinCount="100000" saltValue="gJJnFNbghq8w/9ZMMPj48QEPnfFs+gRT8+XB2nIwabyPGwmGDtidGnRJ1MiF80KsNHVMNvlldGQvmk7c+XYOfA==" hashValue="0SSy8viMlIVD4tXJUBSHx3/xHyPoaze5o7Qvn9B9Q0V525fq9tzWxbIQVmxb9vp1UuIll3Zp4wXWF/qKWF3rpA==" algorithmName="SHA-512" password="CC35"/>
  <autoFilter ref="C115:K34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1840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ROUND((SUM(BE116:BE374)),  2)</f>
        <v>0</v>
      </c>
      <c r="G33" s="35"/>
      <c r="H33" s="35"/>
      <c r="I33" s="162">
        <v>0.20999999999999999</v>
      </c>
      <c r="J33" s="161">
        <f>ROUND(((SUM(BE116:BE374))*I33),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ROUND((SUM(BF116:BF374)),  2)</f>
        <v>0</v>
      </c>
      <c r="G34" s="35"/>
      <c r="H34" s="35"/>
      <c r="I34" s="162">
        <v>0.12</v>
      </c>
      <c r="J34" s="161">
        <f>ROUND(((SUM(BF116:BF374))*I34),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04 - Práce na žel. svršku v žst.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04 - Práce na žel. svršku v žst.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SUM(P117:P374)</f>
        <v>0</v>
      </c>
      <c r="Q116" s="101"/>
      <c r="R116" s="207">
        <f>SUM(R117:R374)</f>
        <v>0</v>
      </c>
      <c r="S116" s="101"/>
      <c r="T116" s="208">
        <f>SUM(T117:T374)</f>
        <v>0</v>
      </c>
      <c r="U116" s="35"/>
      <c r="V116" s="35"/>
      <c r="W116" s="35"/>
      <c r="X116" s="35"/>
      <c r="Y116" s="35"/>
      <c r="Z116" s="35"/>
      <c r="AA116" s="35"/>
      <c r="AB116" s="35"/>
      <c r="AC116" s="35"/>
      <c r="AD116" s="35"/>
      <c r="AE116" s="35"/>
      <c r="AT116" s="14" t="s">
        <v>72</v>
      </c>
      <c r="AU116" s="14" t="s">
        <v>219</v>
      </c>
      <c r="BK116" s="209">
        <f>SUM(BK117:BK374)</f>
        <v>0</v>
      </c>
    </row>
    <row r="117" s="2" customFormat="1" ht="62.7" customHeight="1">
      <c r="A117" s="35"/>
      <c r="B117" s="36"/>
      <c r="C117" s="224" t="s">
        <v>80</v>
      </c>
      <c r="D117" s="224" t="s">
        <v>239</v>
      </c>
      <c r="E117" s="225" t="s">
        <v>1501</v>
      </c>
      <c r="F117" s="226" t="s">
        <v>1502</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1502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1503</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1504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1505</v>
      </c>
      <c r="F123" s="226" t="s">
        <v>1506</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1506</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1841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222</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1842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325.75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1843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588.95600000000002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1844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294.47800000000001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1845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294.47800000000001</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1846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588.95600000000002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1847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294.47800000000001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1848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1.252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1849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1516</v>
      </c>
      <c r="F150" s="226" t="s">
        <v>1517</v>
      </c>
      <c r="G150" s="227" t="s">
        <v>249</v>
      </c>
      <c r="H150" s="228">
        <v>920</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1518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1850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1520</v>
      </c>
      <c r="F153" s="226" t="s">
        <v>1521</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1522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1523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1524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106.42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1851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1526</v>
      </c>
      <c r="F162" s="226" t="s">
        <v>1527</v>
      </c>
      <c r="G162" s="227" t="s">
        <v>1139</v>
      </c>
      <c r="H162" s="228">
        <v>101.2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1528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1852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1085.4079999999999</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1853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1085.4079999999999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1854</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5427.04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1855</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1.752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1856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1534</v>
      </c>
      <c r="F177" s="226" t="s">
        <v>1535</v>
      </c>
      <c r="G177" s="227" t="s">
        <v>249</v>
      </c>
      <c r="H177" s="228">
        <v>1220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1535</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1857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62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1858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1538</v>
      </c>
      <c r="F183" s="226" t="s">
        <v>1539</v>
      </c>
      <c r="G183" s="227" t="s">
        <v>242</v>
      </c>
      <c r="H183" s="228">
        <v>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1540</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1859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1542</v>
      </c>
      <c r="F186" s="226" t="s">
        <v>1543</v>
      </c>
      <c r="G186" s="227" t="s">
        <v>242</v>
      </c>
      <c r="H186" s="228">
        <v>5136</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1543</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1860</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52.198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1861</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1178</v>
      </c>
      <c r="H192" s="228">
        <v>52.198</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1246</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1862</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1547</v>
      </c>
      <c r="F195" s="226" t="s">
        <v>1548</v>
      </c>
      <c r="G195" s="227" t="s">
        <v>1178</v>
      </c>
      <c r="H195" s="228">
        <v>52.198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1248</v>
      </c>
    </row>
    <row r="196" s="2" customFormat="1">
      <c r="A196" s="35"/>
      <c r="B196" s="36"/>
      <c r="C196" s="37"/>
      <c r="D196" s="238" t="s">
        <v>244</v>
      </c>
      <c r="E196" s="37"/>
      <c r="F196" s="239" t="s">
        <v>1548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1861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1250</v>
      </c>
      <c r="F198" s="226" t="s">
        <v>1251</v>
      </c>
      <c r="G198" s="227" t="s">
        <v>1178</v>
      </c>
      <c r="H198" s="228">
        <v>52.198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1252</v>
      </c>
    </row>
    <row r="199" s="2" customFormat="1">
      <c r="A199" s="35"/>
      <c r="B199" s="36"/>
      <c r="C199" s="37"/>
      <c r="D199" s="238" t="s">
        <v>244</v>
      </c>
      <c r="E199" s="37"/>
      <c r="F199" s="239" t="s">
        <v>1253</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1549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1255</v>
      </c>
      <c r="F201" s="226" t="s">
        <v>1256</v>
      </c>
      <c r="G201" s="227" t="s">
        <v>1178</v>
      </c>
      <c r="H201" s="228">
        <v>51.289999999999999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1257</v>
      </c>
    </row>
    <row r="202" s="2" customFormat="1">
      <c r="A202" s="35"/>
      <c r="B202" s="36"/>
      <c r="C202" s="37"/>
      <c r="D202" s="238" t="s">
        <v>244</v>
      </c>
      <c r="E202" s="37"/>
      <c r="F202" s="239" t="s">
        <v>1258</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1863</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1267</v>
      </c>
      <c r="F204" s="226" t="s">
        <v>1268</v>
      </c>
      <c r="G204" s="227" t="s">
        <v>1178</v>
      </c>
      <c r="H204" s="228">
        <v>0.92400000000000004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1260</v>
      </c>
    </row>
    <row r="205" s="2" customFormat="1">
      <c r="A205" s="35"/>
      <c r="B205" s="36"/>
      <c r="C205" s="37"/>
      <c r="D205" s="238" t="s">
        <v>244</v>
      </c>
      <c r="E205" s="37"/>
      <c r="F205" s="239" t="s">
        <v>1270</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1864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156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1264</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1865</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1866</v>
      </c>
      <c r="F210" s="226" t="s">
        <v>1867</v>
      </c>
      <c r="G210" s="227" t="s">
        <v>249</v>
      </c>
      <c r="H210" s="228">
        <v>70</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1868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1869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1557</v>
      </c>
      <c r="F213" s="226" t="s">
        <v>1558</v>
      </c>
      <c r="G213" s="227" t="s">
        <v>249</v>
      </c>
      <c r="H213" s="228">
        <v>176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1279</v>
      </c>
    </row>
    <row r="214" s="2" customFormat="1">
      <c r="A214" s="35"/>
      <c r="B214" s="36"/>
      <c r="C214" s="37"/>
      <c r="D214" s="238" t="s">
        <v>244</v>
      </c>
      <c r="E214" s="37"/>
      <c r="F214" s="239" t="s">
        <v>1559</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1870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1561</v>
      </c>
      <c r="F216" s="226" t="s">
        <v>1562</v>
      </c>
      <c r="G216" s="227" t="s">
        <v>249</v>
      </c>
      <c r="H216" s="228">
        <v>520.40599999999995</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1284</v>
      </c>
    </row>
    <row r="217" s="2" customFormat="1">
      <c r="A217" s="35"/>
      <c r="B217" s="36"/>
      <c r="C217" s="37"/>
      <c r="D217" s="238" t="s">
        <v>244</v>
      </c>
      <c r="E217" s="37"/>
      <c r="F217" s="239" t="s">
        <v>1563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1871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1565</v>
      </c>
      <c r="F219" s="226" t="s">
        <v>1566</v>
      </c>
      <c r="G219" s="227" t="s">
        <v>249</v>
      </c>
      <c r="H219" s="228">
        <v>254.36600000000001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1872</v>
      </c>
    </row>
    <row r="220" s="2" customFormat="1">
      <c r="A220" s="35"/>
      <c r="B220" s="36"/>
      <c r="C220" s="37"/>
      <c r="D220" s="238" t="s">
        <v>244</v>
      </c>
      <c r="E220" s="37"/>
      <c r="F220" s="239" t="s">
        <v>1566</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1873</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1569</v>
      </c>
      <c r="F222" s="226" t="s">
        <v>1570</v>
      </c>
      <c r="G222" s="227" t="s">
        <v>1178</v>
      </c>
      <c r="H222" s="228">
        <v>14.212999999999999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1289</v>
      </c>
    </row>
    <row r="223" s="2" customFormat="1">
      <c r="A223" s="35"/>
      <c r="B223" s="36"/>
      <c r="C223" s="37"/>
      <c r="D223" s="238" t="s">
        <v>244</v>
      </c>
      <c r="E223" s="37"/>
      <c r="F223" s="239" t="s">
        <v>1571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1874</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78" customHeight="1">
      <c r="A225" s="35"/>
      <c r="B225" s="36"/>
      <c r="C225" s="224" t="s">
        <v>641</v>
      </c>
      <c r="D225" s="224" t="s">
        <v>239</v>
      </c>
      <c r="E225" s="225" t="s">
        <v>1875</v>
      </c>
      <c r="F225" s="226" t="s">
        <v>1876</v>
      </c>
      <c r="G225" s="227" t="s">
        <v>242</v>
      </c>
      <c r="H225" s="228">
        <v>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1336</v>
      </c>
    </row>
    <row r="226" s="2" customFormat="1">
      <c r="A226" s="35"/>
      <c r="B226" s="36"/>
      <c r="C226" s="37"/>
      <c r="D226" s="238" t="s">
        <v>244</v>
      </c>
      <c r="E226" s="37"/>
      <c r="F226" s="239" t="s">
        <v>1877</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1712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4.25" customHeight="1">
      <c r="A228" s="35"/>
      <c r="B228" s="36"/>
      <c r="C228" s="224" t="s">
        <v>484</v>
      </c>
      <c r="D228" s="224" t="s">
        <v>239</v>
      </c>
      <c r="E228" s="225" t="s">
        <v>1573</v>
      </c>
      <c r="F228" s="226" t="s">
        <v>1574</v>
      </c>
      <c r="G228" s="227" t="s">
        <v>327</v>
      </c>
      <c r="H228" s="228">
        <v>13</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1340</v>
      </c>
    </row>
    <row r="229" s="2" customFormat="1">
      <c r="A229" s="35"/>
      <c r="B229" s="36"/>
      <c r="C229" s="37"/>
      <c r="D229" s="238" t="s">
        <v>244</v>
      </c>
      <c r="E229" s="37"/>
      <c r="F229" s="239" t="s">
        <v>1574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1878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9.05" customHeight="1">
      <c r="A231" s="35"/>
      <c r="B231" s="36"/>
      <c r="C231" s="224" t="s">
        <v>493</v>
      </c>
      <c r="D231" s="224" t="s">
        <v>239</v>
      </c>
      <c r="E231" s="225" t="s">
        <v>1576</v>
      </c>
      <c r="F231" s="226" t="s">
        <v>1577</v>
      </c>
      <c r="G231" s="227" t="s">
        <v>327</v>
      </c>
      <c r="H231" s="228">
        <v>13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1345</v>
      </c>
    </row>
    <row r="232" s="2" customFormat="1">
      <c r="A232" s="35"/>
      <c r="B232" s="36"/>
      <c r="C232" s="37"/>
      <c r="D232" s="238" t="s">
        <v>244</v>
      </c>
      <c r="E232" s="37"/>
      <c r="F232" s="239" t="s">
        <v>1577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1878</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76.35" customHeight="1">
      <c r="A234" s="35"/>
      <c r="B234" s="36"/>
      <c r="C234" s="224" t="s">
        <v>489</v>
      </c>
      <c r="D234" s="224" t="s">
        <v>239</v>
      </c>
      <c r="E234" s="225" t="s">
        <v>1578</v>
      </c>
      <c r="F234" s="226" t="s">
        <v>1579</v>
      </c>
      <c r="G234" s="227" t="s">
        <v>242</v>
      </c>
      <c r="H234" s="228">
        <v>28</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1349</v>
      </c>
    </row>
    <row r="235" s="2" customFormat="1">
      <c r="A235" s="35"/>
      <c r="B235" s="36"/>
      <c r="C235" s="37"/>
      <c r="D235" s="238" t="s">
        <v>244</v>
      </c>
      <c r="E235" s="37"/>
      <c r="F235" s="239" t="s">
        <v>1579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ht="24.15" customHeight="1">
      <c r="A236" s="35"/>
      <c r="B236" s="36"/>
      <c r="C236" s="243" t="s">
        <v>1105</v>
      </c>
      <c r="D236" s="243" t="s">
        <v>246</v>
      </c>
      <c r="E236" s="244" t="s">
        <v>1580</v>
      </c>
      <c r="F236" s="245" t="s">
        <v>1581</v>
      </c>
      <c r="G236" s="246" t="s">
        <v>242</v>
      </c>
      <c r="H236" s="247">
        <v>28</v>
      </c>
      <c r="I236" s="248"/>
      <c r="J236" s="249">
        <f>ROUND(I236*H236,2)</f>
        <v>0</v>
      </c>
      <c r="K236" s="250"/>
      <c r="L236" s="251"/>
      <c r="M236" s="252" t="s">
        <v>1</v>
      </c>
      <c r="N236" s="253" t="s">
        <v>38</v>
      </c>
      <c r="O236" s="88"/>
      <c r="P236" s="234">
        <f>O236*H236</f>
        <v>0</v>
      </c>
      <c r="Q236" s="234">
        <v>0</v>
      </c>
      <c r="R236" s="234">
        <f>Q236*H236</f>
        <v>0</v>
      </c>
      <c r="S236" s="234">
        <v>0</v>
      </c>
      <c r="T236" s="235">
        <f>S236*H236</f>
        <v>0</v>
      </c>
      <c r="U236" s="35"/>
      <c r="V236" s="35"/>
      <c r="W236" s="35"/>
      <c r="X236" s="35"/>
      <c r="Y236" s="35"/>
      <c r="Z236" s="35"/>
      <c r="AA236" s="35"/>
      <c r="AB236" s="35"/>
      <c r="AC236" s="35"/>
      <c r="AD236" s="35"/>
      <c r="AE236" s="35"/>
      <c r="AR236" s="236" t="s">
        <v>277</v>
      </c>
      <c r="AT236" s="236" t="s">
        <v>246</v>
      </c>
      <c r="AU236" s="236" t="s">
        <v>73</v>
      </c>
      <c r="AY236" s="14" t="s">
        <v>238</v>
      </c>
      <c r="BE236" s="237">
        <f>IF(N236="základní",J236,0)</f>
        <v>0</v>
      </c>
      <c r="BF236" s="237">
        <f>IF(N236="snížená",J236,0)</f>
        <v>0</v>
      </c>
      <c r="BG236" s="237">
        <f>IF(N236="zákl. přenesená",J236,0)</f>
        <v>0</v>
      </c>
      <c r="BH236" s="237">
        <f>IF(N236="sníž. přenesená",J236,0)</f>
        <v>0</v>
      </c>
      <c r="BI236" s="237">
        <f>IF(N236="nulová",J236,0)</f>
        <v>0</v>
      </c>
      <c r="BJ236" s="14" t="s">
        <v>80</v>
      </c>
      <c r="BK236" s="237">
        <f>ROUND(I236*H236,2)</f>
        <v>0</v>
      </c>
      <c r="BL236" s="14" t="s">
        <v>258</v>
      </c>
      <c r="BM236" s="236" t="s">
        <v>1354</v>
      </c>
    </row>
    <row r="237" s="2" customFormat="1">
      <c r="A237" s="35"/>
      <c r="B237" s="36"/>
      <c r="C237" s="37"/>
      <c r="D237" s="238" t="s">
        <v>244</v>
      </c>
      <c r="E237" s="37"/>
      <c r="F237" s="239" t="s">
        <v>1581</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244</v>
      </c>
      <c r="AU237" s="14" t="s">
        <v>73</v>
      </c>
    </row>
    <row r="238" s="2" customFormat="1" ht="76.35" customHeight="1">
      <c r="A238" s="35"/>
      <c r="B238" s="36"/>
      <c r="C238" s="224" t="s">
        <v>1110</v>
      </c>
      <c r="D238" s="224" t="s">
        <v>239</v>
      </c>
      <c r="E238" s="225" t="s">
        <v>1582</v>
      </c>
      <c r="F238" s="226" t="s">
        <v>1583</v>
      </c>
      <c r="G238" s="227" t="s">
        <v>242</v>
      </c>
      <c r="H238" s="228">
        <v>88</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1357</v>
      </c>
    </row>
    <row r="239" s="2" customFormat="1">
      <c r="A239" s="35"/>
      <c r="B239" s="36"/>
      <c r="C239" s="37"/>
      <c r="D239" s="238" t="s">
        <v>244</v>
      </c>
      <c r="E239" s="37"/>
      <c r="F239" s="239" t="s">
        <v>1584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c r="A240" s="35"/>
      <c r="B240" s="36"/>
      <c r="C240" s="37"/>
      <c r="D240" s="238" t="s">
        <v>993</v>
      </c>
      <c r="E240" s="37"/>
      <c r="F240" s="265" t="s">
        <v>1879</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73</v>
      </c>
    </row>
    <row r="241" s="2" customFormat="1" ht="24.15" customHeight="1">
      <c r="A241" s="35"/>
      <c r="B241" s="36"/>
      <c r="C241" s="243" t="s">
        <v>1116</v>
      </c>
      <c r="D241" s="243" t="s">
        <v>246</v>
      </c>
      <c r="E241" s="244" t="s">
        <v>1586</v>
      </c>
      <c r="F241" s="245" t="s">
        <v>1587</v>
      </c>
      <c r="G241" s="246" t="s">
        <v>242</v>
      </c>
      <c r="H241" s="247">
        <v>56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1362</v>
      </c>
    </row>
    <row r="242" s="2" customFormat="1">
      <c r="A242" s="35"/>
      <c r="B242" s="36"/>
      <c r="C242" s="37"/>
      <c r="D242" s="238" t="s">
        <v>244</v>
      </c>
      <c r="E242" s="37"/>
      <c r="F242" s="239" t="s">
        <v>1587</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1880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43" t="s">
        <v>1121</v>
      </c>
      <c r="D244" s="243" t="s">
        <v>246</v>
      </c>
      <c r="E244" s="244" t="s">
        <v>1586</v>
      </c>
      <c r="F244" s="245" t="s">
        <v>1587</v>
      </c>
      <c r="G244" s="246" t="s">
        <v>242</v>
      </c>
      <c r="H244" s="247">
        <v>32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1881</v>
      </c>
    </row>
    <row r="245" s="2" customFormat="1">
      <c r="A245" s="35"/>
      <c r="B245" s="36"/>
      <c r="C245" s="37"/>
      <c r="D245" s="238" t="s">
        <v>244</v>
      </c>
      <c r="E245" s="37"/>
      <c r="F245" s="239" t="s">
        <v>1587</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1882</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66.75" customHeight="1">
      <c r="A247" s="35"/>
      <c r="B247" s="36"/>
      <c r="C247" s="224" t="s">
        <v>1326</v>
      </c>
      <c r="D247" s="224" t="s">
        <v>239</v>
      </c>
      <c r="E247" s="225" t="s">
        <v>1176</v>
      </c>
      <c r="F247" s="226" t="s">
        <v>1177</v>
      </c>
      <c r="G247" s="227" t="s">
        <v>1178</v>
      </c>
      <c r="H247" s="228">
        <v>1.992</v>
      </c>
      <c r="I247" s="229"/>
      <c r="J247" s="230">
        <f>ROUND(I247*H247,2)</f>
        <v>0</v>
      </c>
      <c r="K247" s="231"/>
      <c r="L247" s="41"/>
      <c r="M247" s="232" t="s">
        <v>1</v>
      </c>
      <c r="N247" s="23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258</v>
      </c>
      <c r="AT247" s="236" t="s">
        <v>239</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1368</v>
      </c>
    </row>
    <row r="248" s="2" customFormat="1">
      <c r="A248" s="35"/>
      <c r="B248" s="36"/>
      <c r="C248" s="37"/>
      <c r="D248" s="238" t="s">
        <v>244</v>
      </c>
      <c r="E248" s="37"/>
      <c r="F248" s="239" t="s">
        <v>1179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1883</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66.75" customHeight="1">
      <c r="A250" s="35"/>
      <c r="B250" s="36"/>
      <c r="C250" s="224" t="s">
        <v>1235</v>
      </c>
      <c r="D250" s="224" t="s">
        <v>239</v>
      </c>
      <c r="E250" s="225" t="s">
        <v>1186</v>
      </c>
      <c r="F250" s="226" t="s">
        <v>1187</v>
      </c>
      <c r="G250" s="227" t="s">
        <v>1178</v>
      </c>
      <c r="H250" s="228">
        <v>9.9600000000000009</v>
      </c>
      <c r="I250" s="229"/>
      <c r="J250" s="230">
        <f>ROUND(I250*H250,2)</f>
        <v>0</v>
      </c>
      <c r="K250" s="231"/>
      <c r="L250" s="41"/>
      <c r="M250" s="232" t="s">
        <v>1</v>
      </c>
      <c r="N250" s="23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258</v>
      </c>
      <c r="AT250" s="236" t="s">
        <v>239</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1373</v>
      </c>
    </row>
    <row r="251" s="2" customFormat="1">
      <c r="A251" s="35"/>
      <c r="B251" s="36"/>
      <c r="C251" s="37"/>
      <c r="D251" s="238" t="s">
        <v>244</v>
      </c>
      <c r="E251" s="37"/>
      <c r="F251" s="239" t="s">
        <v>1188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1597</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2.7" customHeight="1">
      <c r="A253" s="35"/>
      <c r="B253" s="36"/>
      <c r="C253" s="224" t="s">
        <v>1333</v>
      </c>
      <c r="D253" s="224" t="s">
        <v>239</v>
      </c>
      <c r="E253" s="225" t="s">
        <v>1598</v>
      </c>
      <c r="F253" s="226" t="s">
        <v>1599</v>
      </c>
      <c r="G253" s="227" t="s">
        <v>242</v>
      </c>
      <c r="H253" s="228">
        <v>146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1378</v>
      </c>
    </row>
    <row r="254" s="2" customFormat="1">
      <c r="A254" s="35"/>
      <c r="B254" s="36"/>
      <c r="C254" s="37"/>
      <c r="D254" s="238" t="s">
        <v>244</v>
      </c>
      <c r="E254" s="37"/>
      <c r="F254" s="239" t="s">
        <v>1599</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1884</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24.15" customHeight="1">
      <c r="A256" s="35"/>
      <c r="B256" s="36"/>
      <c r="C256" s="224" t="s">
        <v>1238</v>
      </c>
      <c r="D256" s="224" t="s">
        <v>239</v>
      </c>
      <c r="E256" s="225" t="s">
        <v>1601</v>
      </c>
      <c r="F256" s="226" t="s">
        <v>1602</v>
      </c>
      <c r="G256" s="227" t="s">
        <v>242</v>
      </c>
      <c r="H256" s="228">
        <v>24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1382</v>
      </c>
    </row>
    <row r="257" s="2" customFormat="1">
      <c r="A257" s="35"/>
      <c r="B257" s="36"/>
      <c r="C257" s="37"/>
      <c r="D257" s="238" t="s">
        <v>244</v>
      </c>
      <c r="E257" s="37"/>
      <c r="F257" s="239" t="s">
        <v>1602</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c r="A258" s="35"/>
      <c r="B258" s="36"/>
      <c r="C258" s="37"/>
      <c r="D258" s="238" t="s">
        <v>993</v>
      </c>
      <c r="E258" s="37"/>
      <c r="F258" s="265" t="s">
        <v>1885</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993</v>
      </c>
      <c r="AU258" s="14" t="s">
        <v>73</v>
      </c>
    </row>
    <row r="259" s="2" customFormat="1" ht="76.35" customHeight="1">
      <c r="A259" s="35"/>
      <c r="B259" s="36"/>
      <c r="C259" s="224" t="s">
        <v>1342</v>
      </c>
      <c r="D259" s="224" t="s">
        <v>239</v>
      </c>
      <c r="E259" s="225" t="s">
        <v>1100</v>
      </c>
      <c r="F259" s="226" t="s">
        <v>1101</v>
      </c>
      <c r="G259" s="227" t="s">
        <v>242</v>
      </c>
      <c r="H259" s="228">
        <v>24</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258</v>
      </c>
      <c r="AT259" s="236" t="s">
        <v>239</v>
      </c>
      <c r="AU259" s="236" t="s">
        <v>73</v>
      </c>
      <c r="AY259" s="14" t="s">
        <v>238</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258</v>
      </c>
      <c r="BM259" s="236" t="s">
        <v>1387</v>
      </c>
    </row>
    <row r="260" s="2" customFormat="1">
      <c r="A260" s="35"/>
      <c r="B260" s="36"/>
      <c r="C260" s="37"/>
      <c r="D260" s="238" t="s">
        <v>244</v>
      </c>
      <c r="E260" s="37"/>
      <c r="F260" s="239" t="s">
        <v>1103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244</v>
      </c>
      <c r="AU260" s="14" t="s">
        <v>73</v>
      </c>
    </row>
    <row r="261" s="2" customFormat="1">
      <c r="A261" s="35"/>
      <c r="B261" s="36"/>
      <c r="C261" s="37"/>
      <c r="D261" s="238" t="s">
        <v>993</v>
      </c>
      <c r="E261" s="37"/>
      <c r="F261" s="265" t="s">
        <v>1886</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993</v>
      </c>
      <c r="AU261" s="14" t="s">
        <v>73</v>
      </c>
    </row>
    <row r="262" s="2" customFormat="1" ht="33" customHeight="1">
      <c r="A262" s="35"/>
      <c r="B262" s="36"/>
      <c r="C262" s="224" t="s">
        <v>1242</v>
      </c>
      <c r="D262" s="224" t="s">
        <v>239</v>
      </c>
      <c r="E262" s="225" t="s">
        <v>342</v>
      </c>
      <c r="F262" s="226" t="s">
        <v>343</v>
      </c>
      <c r="G262" s="227" t="s">
        <v>242</v>
      </c>
      <c r="H262" s="228">
        <v>48</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258</v>
      </c>
      <c r="AT262" s="236" t="s">
        <v>239</v>
      </c>
      <c r="AU262" s="236" t="s">
        <v>73</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1391</v>
      </c>
    </row>
    <row r="263" s="2" customFormat="1">
      <c r="A263" s="35"/>
      <c r="B263" s="36"/>
      <c r="C263" s="37"/>
      <c r="D263" s="238" t="s">
        <v>244</v>
      </c>
      <c r="E263" s="37"/>
      <c r="F263" s="239" t="s">
        <v>343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73</v>
      </c>
    </row>
    <row r="264" s="2" customFormat="1">
      <c r="A264" s="35"/>
      <c r="B264" s="36"/>
      <c r="C264" s="37"/>
      <c r="D264" s="238" t="s">
        <v>993</v>
      </c>
      <c r="E264" s="37"/>
      <c r="F264" s="265" t="s">
        <v>1887</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993</v>
      </c>
      <c r="AU264" s="14" t="s">
        <v>73</v>
      </c>
    </row>
    <row r="265" s="2" customFormat="1" ht="66.75" customHeight="1">
      <c r="A265" s="35"/>
      <c r="B265" s="36"/>
      <c r="C265" s="224" t="s">
        <v>1351</v>
      </c>
      <c r="D265" s="224" t="s">
        <v>239</v>
      </c>
      <c r="E265" s="225" t="s">
        <v>1229</v>
      </c>
      <c r="F265" s="226" t="s">
        <v>1230</v>
      </c>
      <c r="G265" s="227" t="s">
        <v>1178</v>
      </c>
      <c r="H265" s="228">
        <v>71.244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258</v>
      </c>
      <c r="AT265" s="236" t="s">
        <v>239</v>
      </c>
      <c r="AU265" s="236" t="s">
        <v>73</v>
      </c>
      <c r="AY265" s="14" t="s">
        <v>238</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258</v>
      </c>
      <c r="BM265" s="236" t="s">
        <v>1396</v>
      </c>
    </row>
    <row r="266" s="2" customFormat="1">
      <c r="A266" s="35"/>
      <c r="B266" s="36"/>
      <c r="C266" s="37"/>
      <c r="D266" s="238" t="s">
        <v>244</v>
      </c>
      <c r="E266" s="37"/>
      <c r="F266" s="239" t="s">
        <v>1231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244</v>
      </c>
      <c r="AU266" s="14" t="s">
        <v>73</v>
      </c>
    </row>
    <row r="267" s="2" customFormat="1">
      <c r="A267" s="35"/>
      <c r="B267" s="36"/>
      <c r="C267" s="37"/>
      <c r="D267" s="238" t="s">
        <v>993</v>
      </c>
      <c r="E267" s="37"/>
      <c r="F267" s="265" t="s">
        <v>1888</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993</v>
      </c>
      <c r="AU267" s="14" t="s">
        <v>73</v>
      </c>
    </row>
    <row r="268" s="2" customFormat="1" ht="66.75" customHeight="1">
      <c r="A268" s="35"/>
      <c r="B268" s="36"/>
      <c r="C268" s="224" t="s">
        <v>1246</v>
      </c>
      <c r="D268" s="224" t="s">
        <v>239</v>
      </c>
      <c r="E268" s="225" t="s">
        <v>1272</v>
      </c>
      <c r="F268" s="226" t="s">
        <v>1273</v>
      </c>
      <c r="G268" s="227" t="s">
        <v>1274</v>
      </c>
      <c r="H268" s="228">
        <v>212</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258</v>
      </c>
      <c r="AT268" s="236" t="s">
        <v>239</v>
      </c>
      <c r="AU268" s="236" t="s">
        <v>73</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1400</v>
      </c>
    </row>
    <row r="269" s="2" customFormat="1">
      <c r="A269" s="35"/>
      <c r="B269" s="36"/>
      <c r="C269" s="37"/>
      <c r="D269" s="238" t="s">
        <v>244</v>
      </c>
      <c r="E269" s="37"/>
      <c r="F269" s="239" t="s">
        <v>1275</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73</v>
      </c>
    </row>
    <row r="270" s="2" customFormat="1">
      <c r="A270" s="35"/>
      <c r="B270" s="36"/>
      <c r="C270" s="37"/>
      <c r="D270" s="238" t="s">
        <v>993</v>
      </c>
      <c r="E270" s="37"/>
      <c r="F270" s="265" t="s">
        <v>1889</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993</v>
      </c>
      <c r="AU270" s="14" t="s">
        <v>73</v>
      </c>
    </row>
    <row r="271" s="2" customFormat="1" ht="66.75" customHeight="1">
      <c r="A271" s="35"/>
      <c r="B271" s="36"/>
      <c r="C271" s="224" t="s">
        <v>1359</v>
      </c>
      <c r="D271" s="224" t="s">
        <v>239</v>
      </c>
      <c r="E271" s="225" t="s">
        <v>1277</v>
      </c>
      <c r="F271" s="226" t="s">
        <v>1278</v>
      </c>
      <c r="G271" s="227" t="s">
        <v>1274</v>
      </c>
      <c r="H271" s="228">
        <v>80</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258</v>
      </c>
      <c r="AT271" s="236" t="s">
        <v>239</v>
      </c>
      <c r="AU271" s="236" t="s">
        <v>73</v>
      </c>
      <c r="AY271" s="14" t="s">
        <v>238</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258</v>
      </c>
      <c r="BM271" s="236" t="s">
        <v>1405</v>
      </c>
    </row>
    <row r="272" s="2" customFormat="1">
      <c r="A272" s="35"/>
      <c r="B272" s="36"/>
      <c r="C272" s="37"/>
      <c r="D272" s="238" t="s">
        <v>244</v>
      </c>
      <c r="E272" s="37"/>
      <c r="F272" s="239" t="s">
        <v>1280</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244</v>
      </c>
      <c r="AU272" s="14" t="s">
        <v>73</v>
      </c>
    </row>
    <row r="273" s="2" customFormat="1">
      <c r="A273" s="35"/>
      <c r="B273" s="36"/>
      <c r="C273" s="37"/>
      <c r="D273" s="238" t="s">
        <v>993</v>
      </c>
      <c r="E273" s="37"/>
      <c r="F273" s="265" t="s">
        <v>1890</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993</v>
      </c>
      <c r="AU273" s="14" t="s">
        <v>73</v>
      </c>
    </row>
    <row r="274" s="2" customFormat="1" ht="76.35" customHeight="1">
      <c r="A274" s="35"/>
      <c r="B274" s="36"/>
      <c r="C274" s="224" t="s">
        <v>1248</v>
      </c>
      <c r="D274" s="224" t="s">
        <v>239</v>
      </c>
      <c r="E274" s="225" t="s">
        <v>1282</v>
      </c>
      <c r="F274" s="226" t="s">
        <v>1283</v>
      </c>
      <c r="G274" s="227" t="s">
        <v>249</v>
      </c>
      <c r="H274" s="228">
        <v>1000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258</v>
      </c>
      <c r="AT274" s="236" t="s">
        <v>239</v>
      </c>
      <c r="AU274" s="236" t="s">
        <v>73</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1610</v>
      </c>
    </row>
    <row r="275" s="2" customFormat="1">
      <c r="A275" s="35"/>
      <c r="B275" s="36"/>
      <c r="C275" s="37"/>
      <c r="D275" s="238" t="s">
        <v>244</v>
      </c>
      <c r="E275" s="37"/>
      <c r="F275" s="239" t="s">
        <v>1285</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73</v>
      </c>
    </row>
    <row r="276" s="2" customFormat="1">
      <c r="A276" s="35"/>
      <c r="B276" s="36"/>
      <c r="C276" s="37"/>
      <c r="D276" s="238" t="s">
        <v>993</v>
      </c>
      <c r="E276" s="37"/>
      <c r="F276" s="265" t="s">
        <v>1891</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993</v>
      </c>
      <c r="AU276" s="14" t="s">
        <v>73</v>
      </c>
    </row>
    <row r="277" s="2" customFormat="1" ht="76.35" customHeight="1">
      <c r="A277" s="35"/>
      <c r="B277" s="36"/>
      <c r="C277" s="224" t="s">
        <v>1365</v>
      </c>
      <c r="D277" s="224" t="s">
        <v>239</v>
      </c>
      <c r="E277" s="225" t="s">
        <v>1287</v>
      </c>
      <c r="F277" s="226" t="s">
        <v>1288</v>
      </c>
      <c r="G277" s="227" t="s">
        <v>249</v>
      </c>
      <c r="H277" s="228">
        <v>1000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258</v>
      </c>
      <c r="AT277" s="236" t="s">
        <v>239</v>
      </c>
      <c r="AU277" s="236" t="s">
        <v>73</v>
      </c>
      <c r="AY277" s="14" t="s">
        <v>238</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258</v>
      </c>
      <c r="BM277" s="236" t="s">
        <v>1414</v>
      </c>
    </row>
    <row r="278" s="2" customFormat="1">
      <c r="A278" s="35"/>
      <c r="B278" s="36"/>
      <c r="C278" s="37"/>
      <c r="D278" s="238" t="s">
        <v>244</v>
      </c>
      <c r="E278" s="37"/>
      <c r="F278" s="239" t="s">
        <v>1290</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244</v>
      </c>
      <c r="AU278" s="14" t="s">
        <v>73</v>
      </c>
    </row>
    <row r="279" s="2" customFormat="1">
      <c r="A279" s="35"/>
      <c r="B279" s="36"/>
      <c r="C279" s="37"/>
      <c r="D279" s="238" t="s">
        <v>993</v>
      </c>
      <c r="E279" s="37"/>
      <c r="F279" s="265" t="s">
        <v>1892</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993</v>
      </c>
      <c r="AU279" s="14" t="s">
        <v>73</v>
      </c>
    </row>
    <row r="280" s="2" customFormat="1" ht="76.35" customHeight="1">
      <c r="A280" s="35"/>
      <c r="B280" s="36"/>
      <c r="C280" s="224" t="s">
        <v>1252</v>
      </c>
      <c r="D280" s="224" t="s">
        <v>239</v>
      </c>
      <c r="E280" s="225" t="s">
        <v>1611</v>
      </c>
      <c r="F280" s="226" t="s">
        <v>1612</v>
      </c>
      <c r="G280" s="227" t="s">
        <v>249</v>
      </c>
      <c r="H280" s="228">
        <v>2160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258</v>
      </c>
      <c r="AT280" s="236" t="s">
        <v>239</v>
      </c>
      <c r="AU280" s="236" t="s">
        <v>73</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1418</v>
      </c>
    </row>
    <row r="281" s="2" customFormat="1">
      <c r="A281" s="35"/>
      <c r="B281" s="36"/>
      <c r="C281" s="37"/>
      <c r="D281" s="238" t="s">
        <v>244</v>
      </c>
      <c r="E281" s="37"/>
      <c r="F281" s="239" t="s">
        <v>1612</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73</v>
      </c>
    </row>
    <row r="282" s="2" customFormat="1">
      <c r="A282" s="35"/>
      <c r="B282" s="36"/>
      <c r="C282" s="37"/>
      <c r="D282" s="238" t="s">
        <v>993</v>
      </c>
      <c r="E282" s="37"/>
      <c r="F282" s="265" t="s">
        <v>1893</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993</v>
      </c>
      <c r="AU282" s="14" t="s">
        <v>73</v>
      </c>
    </row>
    <row r="283" s="2" customFormat="1" ht="76.35" customHeight="1">
      <c r="A283" s="35"/>
      <c r="B283" s="36"/>
      <c r="C283" s="224" t="s">
        <v>1375</v>
      </c>
      <c r="D283" s="224" t="s">
        <v>239</v>
      </c>
      <c r="E283" s="225" t="s">
        <v>1614</v>
      </c>
      <c r="F283" s="226" t="s">
        <v>1615</v>
      </c>
      <c r="G283" s="227" t="s">
        <v>249</v>
      </c>
      <c r="H283" s="228">
        <v>2160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258</v>
      </c>
      <c r="AT283" s="236" t="s">
        <v>239</v>
      </c>
      <c r="AU283" s="236" t="s">
        <v>73</v>
      </c>
      <c r="AY283" s="14" t="s">
        <v>238</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258</v>
      </c>
      <c r="BM283" s="236" t="s">
        <v>1423</v>
      </c>
    </row>
    <row r="284" s="2" customFormat="1">
      <c r="A284" s="35"/>
      <c r="B284" s="36"/>
      <c r="C284" s="37"/>
      <c r="D284" s="238" t="s">
        <v>244</v>
      </c>
      <c r="E284" s="37"/>
      <c r="F284" s="239" t="s">
        <v>1615</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244</v>
      </c>
      <c r="AU284" s="14" t="s">
        <v>73</v>
      </c>
    </row>
    <row r="285" s="2" customFormat="1">
      <c r="A285" s="35"/>
      <c r="B285" s="36"/>
      <c r="C285" s="37"/>
      <c r="D285" s="238" t="s">
        <v>993</v>
      </c>
      <c r="E285" s="37"/>
      <c r="F285" s="265" t="s">
        <v>1893</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993</v>
      </c>
      <c r="AU285" s="14" t="s">
        <v>73</v>
      </c>
    </row>
    <row r="286" s="2" customFormat="1" ht="66.75" customHeight="1">
      <c r="A286" s="35"/>
      <c r="B286" s="36"/>
      <c r="C286" s="224" t="s">
        <v>1257</v>
      </c>
      <c r="D286" s="224" t="s">
        <v>239</v>
      </c>
      <c r="E286" s="225" t="s">
        <v>1616</v>
      </c>
      <c r="F286" s="226" t="s">
        <v>1617</v>
      </c>
      <c r="G286" s="227" t="s">
        <v>249</v>
      </c>
      <c r="H286" s="228">
        <v>751.49800000000005</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258</v>
      </c>
      <c r="AT286" s="236" t="s">
        <v>239</v>
      </c>
      <c r="AU286" s="236" t="s">
        <v>73</v>
      </c>
      <c r="AY286" s="14" t="s">
        <v>238</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258</v>
      </c>
      <c r="BM286" s="236" t="s">
        <v>1427</v>
      </c>
    </row>
    <row r="287" s="2" customFormat="1">
      <c r="A287" s="35"/>
      <c r="B287" s="36"/>
      <c r="C287" s="37"/>
      <c r="D287" s="238" t="s">
        <v>244</v>
      </c>
      <c r="E287" s="37"/>
      <c r="F287" s="239" t="s">
        <v>1619</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244</v>
      </c>
      <c r="AU287" s="14" t="s">
        <v>73</v>
      </c>
    </row>
    <row r="288" s="2" customFormat="1">
      <c r="A288" s="35"/>
      <c r="B288" s="36"/>
      <c r="C288" s="37"/>
      <c r="D288" s="238" t="s">
        <v>993</v>
      </c>
      <c r="E288" s="37"/>
      <c r="F288" s="265" t="s">
        <v>1894</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993</v>
      </c>
      <c r="AU288" s="14" t="s">
        <v>73</v>
      </c>
    </row>
    <row r="289" s="2" customFormat="1" ht="76.35" customHeight="1">
      <c r="A289" s="35"/>
      <c r="B289" s="36"/>
      <c r="C289" s="224" t="s">
        <v>1384</v>
      </c>
      <c r="D289" s="224" t="s">
        <v>239</v>
      </c>
      <c r="E289" s="225" t="s">
        <v>1621</v>
      </c>
      <c r="F289" s="226" t="s">
        <v>1622</v>
      </c>
      <c r="G289" s="227" t="s">
        <v>249</v>
      </c>
      <c r="H289" s="228">
        <v>163.934</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258</v>
      </c>
      <c r="AT289" s="236" t="s">
        <v>239</v>
      </c>
      <c r="AU289" s="236" t="s">
        <v>73</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1895</v>
      </c>
    </row>
    <row r="290" s="2" customFormat="1">
      <c r="A290" s="35"/>
      <c r="B290" s="36"/>
      <c r="C290" s="37"/>
      <c r="D290" s="238" t="s">
        <v>244</v>
      </c>
      <c r="E290" s="37"/>
      <c r="F290" s="239" t="s">
        <v>1624</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73</v>
      </c>
    </row>
    <row r="291" s="2" customFormat="1">
      <c r="A291" s="35"/>
      <c r="B291" s="36"/>
      <c r="C291" s="37"/>
      <c r="D291" s="238" t="s">
        <v>993</v>
      </c>
      <c r="E291" s="37"/>
      <c r="F291" s="265" t="s">
        <v>1896</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73</v>
      </c>
    </row>
    <row r="292" s="2" customFormat="1" ht="76.35" customHeight="1">
      <c r="A292" s="35"/>
      <c r="B292" s="36"/>
      <c r="C292" s="224" t="s">
        <v>1260</v>
      </c>
      <c r="D292" s="224" t="s">
        <v>239</v>
      </c>
      <c r="E292" s="225" t="s">
        <v>1626</v>
      </c>
      <c r="F292" s="226" t="s">
        <v>1627</v>
      </c>
      <c r="G292" s="227" t="s">
        <v>249</v>
      </c>
      <c r="H292" s="228">
        <v>235.55199999999999</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258</v>
      </c>
      <c r="AT292" s="236" t="s">
        <v>239</v>
      </c>
      <c r="AU292" s="236" t="s">
        <v>73</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1897</v>
      </c>
    </row>
    <row r="293" s="2" customFormat="1">
      <c r="A293" s="35"/>
      <c r="B293" s="36"/>
      <c r="C293" s="37"/>
      <c r="D293" s="238" t="s">
        <v>244</v>
      </c>
      <c r="E293" s="37"/>
      <c r="F293" s="239" t="s">
        <v>1629</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73</v>
      </c>
    </row>
    <row r="294" s="2" customFormat="1">
      <c r="A294" s="35"/>
      <c r="B294" s="36"/>
      <c r="C294" s="37"/>
      <c r="D294" s="238" t="s">
        <v>993</v>
      </c>
      <c r="E294" s="37"/>
      <c r="F294" s="265" t="s">
        <v>1898</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73</v>
      </c>
    </row>
    <row r="295" s="2" customFormat="1" ht="76.35" customHeight="1">
      <c r="A295" s="35"/>
      <c r="B295" s="36"/>
      <c r="C295" s="224" t="s">
        <v>1393</v>
      </c>
      <c r="D295" s="224" t="s">
        <v>239</v>
      </c>
      <c r="E295" s="225" t="s">
        <v>1631</v>
      </c>
      <c r="F295" s="226" t="s">
        <v>1632</v>
      </c>
      <c r="G295" s="227" t="s">
        <v>249</v>
      </c>
      <c r="H295" s="228">
        <v>1252.8879999999999</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258</v>
      </c>
      <c r="AT295" s="236" t="s">
        <v>239</v>
      </c>
      <c r="AU295" s="236" t="s">
        <v>73</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1899</v>
      </c>
    </row>
    <row r="296" s="2" customFormat="1">
      <c r="A296" s="35"/>
      <c r="B296" s="36"/>
      <c r="C296" s="37"/>
      <c r="D296" s="238" t="s">
        <v>244</v>
      </c>
      <c r="E296" s="37"/>
      <c r="F296" s="239" t="s">
        <v>1634</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73</v>
      </c>
    </row>
    <row r="297" s="2" customFormat="1">
      <c r="A297" s="35"/>
      <c r="B297" s="36"/>
      <c r="C297" s="37"/>
      <c r="D297" s="238" t="s">
        <v>993</v>
      </c>
      <c r="E297" s="37"/>
      <c r="F297" s="265" t="s">
        <v>1900</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993</v>
      </c>
      <c r="AU297" s="14" t="s">
        <v>73</v>
      </c>
    </row>
    <row r="298" s="2" customFormat="1" ht="66.75" customHeight="1">
      <c r="A298" s="35"/>
      <c r="B298" s="36"/>
      <c r="C298" s="224" t="s">
        <v>1264</v>
      </c>
      <c r="D298" s="224" t="s">
        <v>239</v>
      </c>
      <c r="E298" s="225" t="s">
        <v>1641</v>
      </c>
      <c r="F298" s="226" t="s">
        <v>1642</v>
      </c>
      <c r="G298" s="227" t="s">
        <v>242</v>
      </c>
      <c r="H298" s="228">
        <v>3</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1901</v>
      </c>
    </row>
    <row r="299" s="2" customFormat="1">
      <c r="A299" s="35"/>
      <c r="B299" s="36"/>
      <c r="C299" s="37"/>
      <c r="D299" s="238" t="s">
        <v>244</v>
      </c>
      <c r="E299" s="37"/>
      <c r="F299" s="239" t="s">
        <v>1644</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1640</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55.5" customHeight="1">
      <c r="A301" s="35"/>
      <c r="B301" s="36"/>
      <c r="C301" s="224" t="s">
        <v>1402</v>
      </c>
      <c r="D301" s="224" t="s">
        <v>239</v>
      </c>
      <c r="E301" s="225" t="s">
        <v>1334</v>
      </c>
      <c r="F301" s="226" t="s">
        <v>1335</v>
      </c>
      <c r="G301" s="227" t="s">
        <v>242</v>
      </c>
      <c r="H301" s="228">
        <v>30</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258</v>
      </c>
      <c r="AT301" s="236" t="s">
        <v>239</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1651</v>
      </c>
    </row>
    <row r="302" s="2" customFormat="1">
      <c r="A302" s="35"/>
      <c r="B302" s="36"/>
      <c r="C302" s="37"/>
      <c r="D302" s="238" t="s">
        <v>244</v>
      </c>
      <c r="E302" s="37"/>
      <c r="F302" s="239" t="s">
        <v>1335</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c r="A303" s="35"/>
      <c r="B303" s="36"/>
      <c r="C303" s="37"/>
      <c r="D303" s="238" t="s">
        <v>993</v>
      </c>
      <c r="E303" s="37"/>
      <c r="F303" s="265" t="s">
        <v>1650</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993</v>
      </c>
      <c r="AU303" s="14" t="s">
        <v>73</v>
      </c>
    </row>
    <row r="304" s="2" customFormat="1" ht="24.15" customHeight="1">
      <c r="A304" s="35"/>
      <c r="B304" s="36"/>
      <c r="C304" s="224" t="s">
        <v>357</v>
      </c>
      <c r="D304" s="224" t="s">
        <v>239</v>
      </c>
      <c r="E304" s="225" t="s">
        <v>1338</v>
      </c>
      <c r="F304" s="226" t="s">
        <v>1339</v>
      </c>
      <c r="G304" s="227" t="s">
        <v>242</v>
      </c>
      <c r="H304" s="228">
        <v>30</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1654</v>
      </c>
    </row>
    <row r="305" s="2" customFormat="1">
      <c r="A305" s="35"/>
      <c r="B305" s="36"/>
      <c r="C305" s="37"/>
      <c r="D305" s="238" t="s">
        <v>244</v>
      </c>
      <c r="E305" s="37"/>
      <c r="F305" s="239" t="s">
        <v>1339</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c r="A306" s="35"/>
      <c r="B306" s="36"/>
      <c r="C306" s="37"/>
      <c r="D306" s="238" t="s">
        <v>993</v>
      </c>
      <c r="E306" s="37"/>
      <c r="F306" s="265" t="s">
        <v>1650</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993</v>
      </c>
      <c r="AU306" s="14" t="s">
        <v>73</v>
      </c>
    </row>
    <row r="307" s="2" customFormat="1" ht="55.5" customHeight="1">
      <c r="A307" s="35"/>
      <c r="B307" s="36"/>
      <c r="C307" s="224" t="s">
        <v>1411</v>
      </c>
      <c r="D307" s="224" t="s">
        <v>239</v>
      </c>
      <c r="E307" s="225" t="s">
        <v>1902</v>
      </c>
      <c r="F307" s="226" t="s">
        <v>1903</v>
      </c>
      <c r="G307" s="227" t="s">
        <v>249</v>
      </c>
      <c r="H307" s="228">
        <v>7.2000000000000002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1445</v>
      </c>
    </row>
    <row r="308" s="2" customFormat="1">
      <c r="A308" s="35"/>
      <c r="B308" s="36"/>
      <c r="C308" s="37"/>
      <c r="D308" s="238" t="s">
        <v>244</v>
      </c>
      <c r="E308" s="37"/>
      <c r="F308" s="239" t="s">
        <v>1903</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c r="A309" s="35"/>
      <c r="B309" s="36"/>
      <c r="C309" s="37"/>
      <c r="D309" s="238" t="s">
        <v>993</v>
      </c>
      <c r="E309" s="37"/>
      <c r="F309" s="265" t="s">
        <v>1904</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993</v>
      </c>
      <c r="AU309" s="14" t="s">
        <v>73</v>
      </c>
    </row>
    <row r="310" s="2" customFormat="1" ht="55.5" customHeight="1">
      <c r="A310" s="35"/>
      <c r="B310" s="36"/>
      <c r="C310" s="224" t="s">
        <v>1279</v>
      </c>
      <c r="D310" s="224" t="s">
        <v>239</v>
      </c>
      <c r="E310" s="225" t="s">
        <v>1905</v>
      </c>
      <c r="F310" s="226" t="s">
        <v>1906</v>
      </c>
      <c r="G310" s="227" t="s">
        <v>249</v>
      </c>
      <c r="H310" s="228">
        <v>7.2000000000000002</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1450</v>
      </c>
    </row>
    <row r="311" s="2" customFormat="1">
      <c r="A311" s="35"/>
      <c r="B311" s="36"/>
      <c r="C311" s="37"/>
      <c r="D311" s="238" t="s">
        <v>244</v>
      </c>
      <c r="E311" s="37"/>
      <c r="F311" s="239" t="s">
        <v>1906</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c r="A312" s="35"/>
      <c r="B312" s="36"/>
      <c r="C312" s="37"/>
      <c r="D312" s="238" t="s">
        <v>993</v>
      </c>
      <c r="E312" s="37"/>
      <c r="F312" s="265" t="s">
        <v>1904</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993</v>
      </c>
      <c r="AU312" s="14" t="s">
        <v>73</v>
      </c>
    </row>
    <row r="313" s="2" customFormat="1" ht="66.75" customHeight="1">
      <c r="A313" s="35"/>
      <c r="B313" s="36"/>
      <c r="C313" s="224" t="s">
        <v>1420</v>
      </c>
      <c r="D313" s="224" t="s">
        <v>239</v>
      </c>
      <c r="E313" s="225" t="s">
        <v>1907</v>
      </c>
      <c r="F313" s="226" t="s">
        <v>1908</v>
      </c>
      <c r="G313" s="227" t="s">
        <v>1671</v>
      </c>
      <c r="H313" s="228">
        <v>12</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1454</v>
      </c>
    </row>
    <row r="314" s="2" customFormat="1">
      <c r="A314" s="35"/>
      <c r="B314" s="36"/>
      <c r="C314" s="37"/>
      <c r="D314" s="238" t="s">
        <v>244</v>
      </c>
      <c r="E314" s="37"/>
      <c r="F314" s="239" t="s">
        <v>1908</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c r="A315" s="35"/>
      <c r="B315" s="36"/>
      <c r="C315" s="37"/>
      <c r="D315" s="238" t="s">
        <v>993</v>
      </c>
      <c r="E315" s="37"/>
      <c r="F315" s="265" t="s">
        <v>1909</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993</v>
      </c>
      <c r="AU315" s="14" t="s">
        <v>73</v>
      </c>
    </row>
    <row r="316" s="2" customFormat="1" ht="24.15" customHeight="1">
      <c r="A316" s="35"/>
      <c r="B316" s="36"/>
      <c r="C316" s="224" t="s">
        <v>1284</v>
      </c>
      <c r="D316" s="224" t="s">
        <v>239</v>
      </c>
      <c r="E316" s="225" t="s">
        <v>1674</v>
      </c>
      <c r="F316" s="226" t="s">
        <v>1675</v>
      </c>
      <c r="G316" s="227" t="s">
        <v>1671</v>
      </c>
      <c r="H316" s="228">
        <v>12</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261</v>
      </c>
    </row>
    <row r="317" s="2" customFormat="1">
      <c r="A317" s="35"/>
      <c r="B317" s="36"/>
      <c r="C317" s="37"/>
      <c r="D317" s="238" t="s">
        <v>244</v>
      </c>
      <c r="E317" s="37"/>
      <c r="F317" s="239" t="s">
        <v>1675</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c r="A318" s="35"/>
      <c r="B318" s="36"/>
      <c r="C318" s="37"/>
      <c r="D318" s="238" t="s">
        <v>993</v>
      </c>
      <c r="E318" s="37"/>
      <c r="F318" s="265" t="s">
        <v>1909</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73</v>
      </c>
    </row>
    <row r="319" s="2" customFormat="1" ht="16.5" customHeight="1">
      <c r="A319" s="35"/>
      <c r="B319" s="36"/>
      <c r="C319" s="224" t="s">
        <v>1429</v>
      </c>
      <c r="D319" s="224" t="s">
        <v>239</v>
      </c>
      <c r="E319" s="225" t="s">
        <v>1677</v>
      </c>
      <c r="F319" s="226" t="s">
        <v>1678</v>
      </c>
      <c r="G319" s="227" t="s">
        <v>1671</v>
      </c>
      <c r="H319" s="228">
        <v>12</v>
      </c>
      <c r="I319" s="229"/>
      <c r="J319" s="230">
        <f>ROUND(I319*H319,2)</f>
        <v>0</v>
      </c>
      <c r="K319" s="231"/>
      <c r="L319" s="41"/>
      <c r="M319" s="232" t="s">
        <v>1</v>
      </c>
      <c r="N319" s="23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258</v>
      </c>
      <c r="AT319" s="236" t="s">
        <v>239</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1464</v>
      </c>
    </row>
    <row r="320" s="2" customFormat="1">
      <c r="A320" s="35"/>
      <c r="B320" s="36"/>
      <c r="C320" s="37"/>
      <c r="D320" s="238" t="s">
        <v>244</v>
      </c>
      <c r="E320" s="37"/>
      <c r="F320" s="239" t="s">
        <v>1678</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16.5" customHeight="1">
      <c r="A321" s="35"/>
      <c r="B321" s="36"/>
      <c r="C321" s="224" t="s">
        <v>1289</v>
      </c>
      <c r="D321" s="224" t="s">
        <v>239</v>
      </c>
      <c r="E321" s="225" t="s">
        <v>1679</v>
      </c>
      <c r="F321" s="226" t="s">
        <v>1680</v>
      </c>
      <c r="G321" s="227" t="s">
        <v>1671</v>
      </c>
      <c r="H321" s="228">
        <v>12</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1469</v>
      </c>
    </row>
    <row r="322" s="2" customFormat="1">
      <c r="A322" s="35"/>
      <c r="B322" s="36"/>
      <c r="C322" s="37"/>
      <c r="D322" s="238" t="s">
        <v>244</v>
      </c>
      <c r="E322" s="37"/>
      <c r="F322" s="239" t="s">
        <v>1680</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ht="16.5" customHeight="1">
      <c r="A323" s="35"/>
      <c r="B323" s="36"/>
      <c r="C323" s="224" t="s">
        <v>1438</v>
      </c>
      <c r="D323" s="224" t="s">
        <v>239</v>
      </c>
      <c r="E323" s="225" t="s">
        <v>1681</v>
      </c>
      <c r="F323" s="226" t="s">
        <v>1682</v>
      </c>
      <c r="G323" s="227" t="s">
        <v>1671</v>
      </c>
      <c r="H323" s="228">
        <v>12</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1474</v>
      </c>
    </row>
    <row r="324" s="2" customFormat="1">
      <c r="A324" s="35"/>
      <c r="B324" s="36"/>
      <c r="C324" s="37"/>
      <c r="D324" s="238" t="s">
        <v>244</v>
      </c>
      <c r="E324" s="37"/>
      <c r="F324" s="239" t="s">
        <v>1682</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ht="16.5" customHeight="1">
      <c r="A325" s="35"/>
      <c r="B325" s="36"/>
      <c r="C325" s="224" t="s">
        <v>1336</v>
      </c>
      <c r="D325" s="224" t="s">
        <v>239</v>
      </c>
      <c r="E325" s="225" t="s">
        <v>1683</v>
      </c>
      <c r="F325" s="226" t="s">
        <v>1684</v>
      </c>
      <c r="G325" s="227" t="s">
        <v>1671</v>
      </c>
      <c r="H325" s="228">
        <v>12</v>
      </c>
      <c r="I325" s="229"/>
      <c r="J325" s="230">
        <f>ROUND(I325*H325,2)</f>
        <v>0</v>
      </c>
      <c r="K325" s="231"/>
      <c r="L325" s="41"/>
      <c r="M325" s="232" t="s">
        <v>1</v>
      </c>
      <c r="N325" s="233" t="s">
        <v>38</v>
      </c>
      <c r="O325" s="88"/>
      <c r="P325" s="234">
        <f>O325*H325</f>
        <v>0</v>
      </c>
      <c r="Q325" s="234">
        <v>0</v>
      </c>
      <c r="R325" s="234">
        <f>Q325*H325</f>
        <v>0</v>
      </c>
      <c r="S325" s="234">
        <v>0</v>
      </c>
      <c r="T325" s="235">
        <f>S325*H325</f>
        <v>0</v>
      </c>
      <c r="U325" s="35"/>
      <c r="V325" s="35"/>
      <c r="W325" s="35"/>
      <c r="X325" s="35"/>
      <c r="Y325" s="35"/>
      <c r="Z325" s="35"/>
      <c r="AA325" s="35"/>
      <c r="AB325" s="35"/>
      <c r="AC325" s="35"/>
      <c r="AD325" s="35"/>
      <c r="AE325" s="35"/>
      <c r="AR325" s="236" t="s">
        <v>258</v>
      </c>
      <c r="AT325" s="236" t="s">
        <v>239</v>
      </c>
      <c r="AU325" s="236" t="s">
        <v>73</v>
      </c>
      <c r="AY325" s="14" t="s">
        <v>238</v>
      </c>
      <c r="BE325" s="237">
        <f>IF(N325="základní",J325,0)</f>
        <v>0</v>
      </c>
      <c r="BF325" s="237">
        <f>IF(N325="snížená",J325,0)</f>
        <v>0</v>
      </c>
      <c r="BG325" s="237">
        <f>IF(N325="zákl. přenesená",J325,0)</f>
        <v>0</v>
      </c>
      <c r="BH325" s="237">
        <f>IF(N325="sníž. přenesená",J325,0)</f>
        <v>0</v>
      </c>
      <c r="BI325" s="237">
        <f>IF(N325="nulová",J325,0)</f>
        <v>0</v>
      </c>
      <c r="BJ325" s="14" t="s">
        <v>80</v>
      </c>
      <c r="BK325" s="237">
        <f>ROUND(I325*H325,2)</f>
        <v>0</v>
      </c>
      <c r="BL325" s="14" t="s">
        <v>258</v>
      </c>
      <c r="BM325" s="236" t="s">
        <v>1478</v>
      </c>
    </row>
    <row r="326" s="2" customFormat="1">
      <c r="A326" s="35"/>
      <c r="B326" s="36"/>
      <c r="C326" s="37"/>
      <c r="D326" s="238" t="s">
        <v>244</v>
      </c>
      <c r="E326" s="37"/>
      <c r="F326" s="239" t="s">
        <v>1684</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244</v>
      </c>
      <c r="AU326" s="14" t="s">
        <v>73</v>
      </c>
    </row>
    <row r="327" s="2" customFormat="1" ht="16.5" customHeight="1">
      <c r="A327" s="35"/>
      <c r="B327" s="36"/>
      <c r="C327" s="224" t="s">
        <v>1447</v>
      </c>
      <c r="D327" s="224" t="s">
        <v>239</v>
      </c>
      <c r="E327" s="225" t="s">
        <v>1689</v>
      </c>
      <c r="F327" s="226" t="s">
        <v>1690</v>
      </c>
      <c r="G327" s="227" t="s">
        <v>242</v>
      </c>
      <c r="H327" s="228">
        <v>12</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1481</v>
      </c>
    </row>
    <row r="328" s="2" customFormat="1">
      <c r="A328" s="35"/>
      <c r="B328" s="36"/>
      <c r="C328" s="37"/>
      <c r="D328" s="238" t="s">
        <v>244</v>
      </c>
      <c r="E328" s="37"/>
      <c r="F328" s="239" t="s">
        <v>1690</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ht="16.5" customHeight="1">
      <c r="A329" s="35"/>
      <c r="B329" s="36"/>
      <c r="C329" s="224" t="s">
        <v>1340</v>
      </c>
      <c r="D329" s="224" t="s">
        <v>239</v>
      </c>
      <c r="E329" s="225" t="s">
        <v>1692</v>
      </c>
      <c r="F329" s="226" t="s">
        <v>1693</v>
      </c>
      <c r="G329" s="227" t="s">
        <v>242</v>
      </c>
      <c r="H329" s="228">
        <v>12</v>
      </c>
      <c r="I329" s="229"/>
      <c r="J329" s="230">
        <f>ROUND(I329*H329,2)</f>
        <v>0</v>
      </c>
      <c r="K329" s="231"/>
      <c r="L329" s="41"/>
      <c r="M329" s="232" t="s">
        <v>1</v>
      </c>
      <c r="N329" s="23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258</v>
      </c>
      <c r="AT329" s="236" t="s">
        <v>239</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1485</v>
      </c>
    </row>
    <row r="330" s="2" customFormat="1">
      <c r="A330" s="35"/>
      <c r="B330" s="36"/>
      <c r="C330" s="37"/>
      <c r="D330" s="238" t="s">
        <v>244</v>
      </c>
      <c r="E330" s="37"/>
      <c r="F330" s="239" t="s">
        <v>1693</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ht="24.15" customHeight="1">
      <c r="A331" s="35"/>
      <c r="B331" s="36"/>
      <c r="C331" s="243" t="s">
        <v>1457</v>
      </c>
      <c r="D331" s="243" t="s">
        <v>246</v>
      </c>
      <c r="E331" s="244" t="s">
        <v>1910</v>
      </c>
      <c r="F331" s="245" t="s">
        <v>1911</v>
      </c>
      <c r="G331" s="246" t="s">
        <v>242</v>
      </c>
      <c r="H331" s="247">
        <v>12</v>
      </c>
      <c r="I331" s="248"/>
      <c r="J331" s="249">
        <f>ROUND(I331*H331,2)</f>
        <v>0</v>
      </c>
      <c r="K331" s="250"/>
      <c r="L331" s="251"/>
      <c r="M331" s="252" t="s">
        <v>1</v>
      </c>
      <c r="N331" s="25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277</v>
      </c>
      <c r="AT331" s="236" t="s">
        <v>246</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1912</v>
      </c>
    </row>
    <row r="332" s="2" customFormat="1">
      <c r="A332" s="35"/>
      <c r="B332" s="36"/>
      <c r="C332" s="37"/>
      <c r="D332" s="238" t="s">
        <v>244</v>
      </c>
      <c r="E332" s="37"/>
      <c r="F332" s="239" t="s">
        <v>1911</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ht="24.15" customHeight="1">
      <c r="A333" s="35"/>
      <c r="B333" s="36"/>
      <c r="C333" s="243" t="s">
        <v>1345</v>
      </c>
      <c r="D333" s="243" t="s">
        <v>246</v>
      </c>
      <c r="E333" s="244" t="s">
        <v>1913</v>
      </c>
      <c r="F333" s="245" t="s">
        <v>1914</v>
      </c>
      <c r="G333" s="246" t="s">
        <v>242</v>
      </c>
      <c r="H333" s="247">
        <v>12</v>
      </c>
      <c r="I333" s="248"/>
      <c r="J333" s="249">
        <f>ROUND(I333*H333,2)</f>
        <v>0</v>
      </c>
      <c r="K333" s="250"/>
      <c r="L333" s="251"/>
      <c r="M333" s="252" t="s">
        <v>1</v>
      </c>
      <c r="N333" s="25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277</v>
      </c>
      <c r="AT333" s="236" t="s">
        <v>246</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1915</v>
      </c>
    </row>
    <row r="334" s="2" customFormat="1">
      <c r="A334" s="35"/>
      <c r="B334" s="36"/>
      <c r="C334" s="37"/>
      <c r="D334" s="238" t="s">
        <v>244</v>
      </c>
      <c r="E334" s="37"/>
      <c r="F334" s="239" t="s">
        <v>1914</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ht="76.35" customHeight="1">
      <c r="A335" s="35"/>
      <c r="B335" s="36"/>
      <c r="C335" s="224" t="s">
        <v>1466</v>
      </c>
      <c r="D335" s="224" t="s">
        <v>239</v>
      </c>
      <c r="E335" s="225" t="s">
        <v>1916</v>
      </c>
      <c r="F335" s="226" t="s">
        <v>1917</v>
      </c>
      <c r="G335" s="227" t="s">
        <v>242</v>
      </c>
      <c r="H335" s="228">
        <v>28</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1497</v>
      </c>
    </row>
    <row r="336" s="2" customFormat="1">
      <c r="A336" s="35"/>
      <c r="B336" s="36"/>
      <c r="C336" s="37"/>
      <c r="D336" s="238" t="s">
        <v>244</v>
      </c>
      <c r="E336" s="37"/>
      <c r="F336" s="239" t="s">
        <v>1918</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1919</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24.15" customHeight="1">
      <c r="A338" s="35"/>
      <c r="B338" s="36"/>
      <c r="C338" s="243" t="s">
        <v>1349</v>
      </c>
      <c r="D338" s="243" t="s">
        <v>246</v>
      </c>
      <c r="E338" s="244" t="s">
        <v>1920</v>
      </c>
      <c r="F338" s="245" t="s">
        <v>1921</v>
      </c>
      <c r="G338" s="246" t="s">
        <v>242</v>
      </c>
      <c r="H338" s="247">
        <v>4</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1691</v>
      </c>
    </row>
    <row r="339" s="2" customFormat="1">
      <c r="A339" s="35"/>
      <c r="B339" s="36"/>
      <c r="C339" s="37"/>
      <c r="D339" s="238" t="s">
        <v>244</v>
      </c>
      <c r="E339" s="37"/>
      <c r="F339" s="239" t="s">
        <v>1921</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24.15" customHeight="1">
      <c r="A340" s="35"/>
      <c r="B340" s="36"/>
      <c r="C340" s="243" t="s">
        <v>1475</v>
      </c>
      <c r="D340" s="243" t="s">
        <v>246</v>
      </c>
      <c r="E340" s="244" t="s">
        <v>1922</v>
      </c>
      <c r="F340" s="245" t="s">
        <v>1923</v>
      </c>
      <c r="G340" s="246" t="s">
        <v>242</v>
      </c>
      <c r="H340" s="247">
        <v>8</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1694</v>
      </c>
    </row>
    <row r="341" s="2" customFormat="1">
      <c r="A341" s="35"/>
      <c r="B341" s="36"/>
      <c r="C341" s="37"/>
      <c r="D341" s="238" t="s">
        <v>244</v>
      </c>
      <c r="E341" s="37"/>
      <c r="F341" s="239" t="s">
        <v>1923</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ht="78" customHeight="1">
      <c r="A342" s="35"/>
      <c r="B342" s="36"/>
      <c r="C342" s="224" t="s">
        <v>1354</v>
      </c>
      <c r="D342" s="224" t="s">
        <v>239</v>
      </c>
      <c r="E342" s="225" t="s">
        <v>1924</v>
      </c>
      <c r="F342" s="226" t="s">
        <v>1925</v>
      </c>
      <c r="G342" s="227" t="s">
        <v>242</v>
      </c>
      <c r="H342" s="228">
        <v>4</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1838</v>
      </c>
    </row>
    <row r="343" s="2" customFormat="1">
      <c r="A343" s="35"/>
      <c r="B343" s="36"/>
      <c r="C343" s="37"/>
      <c r="D343" s="238" t="s">
        <v>244</v>
      </c>
      <c r="E343" s="37"/>
      <c r="F343" s="239" t="s">
        <v>1926</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1727</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78" customHeight="1">
      <c r="A345" s="35"/>
      <c r="B345" s="36"/>
      <c r="C345" s="224" t="s">
        <v>1482</v>
      </c>
      <c r="D345" s="224" t="s">
        <v>239</v>
      </c>
      <c r="E345" s="225" t="s">
        <v>1714</v>
      </c>
      <c r="F345" s="226" t="s">
        <v>1715</v>
      </c>
      <c r="G345" s="227" t="s">
        <v>242</v>
      </c>
      <c r="H345" s="228">
        <v>6</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1927</v>
      </c>
    </row>
    <row r="346" s="2" customFormat="1">
      <c r="A346" s="35"/>
      <c r="B346" s="36"/>
      <c r="C346" s="37"/>
      <c r="D346" s="238" t="s">
        <v>244</v>
      </c>
      <c r="E346" s="37"/>
      <c r="F346" s="239" t="s">
        <v>1717</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1928</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62.7" customHeight="1">
      <c r="A348" s="35"/>
      <c r="B348" s="36"/>
      <c r="C348" s="224" t="s">
        <v>1357</v>
      </c>
      <c r="D348" s="224" t="s">
        <v>239</v>
      </c>
      <c r="E348" s="225" t="s">
        <v>1929</v>
      </c>
      <c r="F348" s="226" t="s">
        <v>1930</v>
      </c>
      <c r="G348" s="227" t="s">
        <v>242</v>
      </c>
      <c r="H348" s="228">
        <v>4</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1931</v>
      </c>
    </row>
    <row r="349" s="2" customFormat="1">
      <c r="A349" s="35"/>
      <c r="B349" s="36"/>
      <c r="C349" s="37"/>
      <c r="D349" s="238" t="s">
        <v>244</v>
      </c>
      <c r="E349" s="37"/>
      <c r="F349" s="239" t="s">
        <v>1930</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1727</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62.7" customHeight="1">
      <c r="A351" s="35"/>
      <c r="B351" s="36"/>
      <c r="C351" s="224" t="s">
        <v>1489</v>
      </c>
      <c r="D351" s="224" t="s">
        <v>239</v>
      </c>
      <c r="E351" s="225" t="s">
        <v>1723</v>
      </c>
      <c r="F351" s="226" t="s">
        <v>1724</v>
      </c>
      <c r="G351" s="227" t="s">
        <v>242</v>
      </c>
      <c r="H351" s="228">
        <v>6</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1710</v>
      </c>
    </row>
    <row r="352" s="2" customFormat="1">
      <c r="A352" s="35"/>
      <c r="B352" s="36"/>
      <c r="C352" s="37"/>
      <c r="D352" s="238" t="s">
        <v>244</v>
      </c>
      <c r="E352" s="37"/>
      <c r="F352" s="239" t="s">
        <v>1724</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1928</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1362</v>
      </c>
      <c r="D354" s="224" t="s">
        <v>239</v>
      </c>
      <c r="E354" s="225" t="s">
        <v>1343</v>
      </c>
      <c r="F354" s="226" t="s">
        <v>1344</v>
      </c>
      <c r="G354" s="227" t="s">
        <v>242</v>
      </c>
      <c r="H354" s="228">
        <v>4</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1716</v>
      </c>
    </row>
    <row r="355" s="2" customFormat="1">
      <c r="A355" s="35"/>
      <c r="B355" s="36"/>
      <c r="C355" s="37"/>
      <c r="D355" s="238" t="s">
        <v>244</v>
      </c>
      <c r="E355" s="37"/>
      <c r="F355" s="239" t="s">
        <v>1344</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1727</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24.15" customHeight="1">
      <c r="A357" s="35"/>
      <c r="B357" s="36"/>
      <c r="C357" s="224" t="s">
        <v>1266</v>
      </c>
      <c r="D357" s="224" t="s">
        <v>239</v>
      </c>
      <c r="E357" s="225" t="s">
        <v>1729</v>
      </c>
      <c r="F357" s="226" t="s">
        <v>1730</v>
      </c>
      <c r="G357" s="227" t="s">
        <v>242</v>
      </c>
      <c r="H357" s="228">
        <v>4</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1721</v>
      </c>
    </row>
    <row r="358" s="2" customFormat="1">
      <c r="A358" s="35"/>
      <c r="B358" s="36"/>
      <c r="C358" s="37"/>
      <c r="D358" s="238" t="s">
        <v>244</v>
      </c>
      <c r="E358" s="37"/>
      <c r="F358" s="239" t="s">
        <v>1730</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1727</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1363</v>
      </c>
      <c r="D360" s="224" t="s">
        <v>239</v>
      </c>
      <c r="E360" s="225" t="s">
        <v>1347</v>
      </c>
      <c r="F360" s="226" t="s">
        <v>1348</v>
      </c>
      <c r="G360" s="227" t="s">
        <v>242</v>
      </c>
      <c r="H360" s="228">
        <v>11</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1725</v>
      </c>
    </row>
    <row r="361" s="2" customFormat="1">
      <c r="A361" s="35"/>
      <c r="B361" s="36"/>
      <c r="C361" s="37"/>
      <c r="D361" s="238" t="s">
        <v>244</v>
      </c>
      <c r="E361" s="37"/>
      <c r="F361" s="239" t="s">
        <v>1348</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1733</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66.75" customHeight="1">
      <c r="A363" s="35"/>
      <c r="B363" s="36"/>
      <c r="C363" s="224" t="s">
        <v>1704</v>
      </c>
      <c r="D363" s="224" t="s">
        <v>239</v>
      </c>
      <c r="E363" s="225" t="s">
        <v>1352</v>
      </c>
      <c r="F363" s="226" t="s">
        <v>1353</v>
      </c>
      <c r="G363" s="227" t="s">
        <v>242</v>
      </c>
      <c r="H363" s="228">
        <v>11</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1726</v>
      </c>
    </row>
    <row r="364" s="2" customFormat="1">
      <c r="A364" s="35"/>
      <c r="B364" s="36"/>
      <c r="C364" s="37"/>
      <c r="D364" s="238" t="s">
        <v>244</v>
      </c>
      <c r="E364" s="37"/>
      <c r="F364" s="239" t="s">
        <v>1353</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1733</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37.8" customHeight="1">
      <c r="A366" s="35"/>
      <c r="B366" s="36"/>
      <c r="C366" s="224" t="s">
        <v>1368</v>
      </c>
      <c r="D366" s="224" t="s">
        <v>239</v>
      </c>
      <c r="E366" s="225" t="s">
        <v>1736</v>
      </c>
      <c r="F366" s="226" t="s">
        <v>1737</v>
      </c>
      <c r="G366" s="227" t="s">
        <v>242</v>
      </c>
      <c r="H366" s="228">
        <v>40</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1731</v>
      </c>
    </row>
    <row r="367" s="2" customFormat="1">
      <c r="A367" s="35"/>
      <c r="B367" s="36"/>
      <c r="C367" s="37"/>
      <c r="D367" s="238" t="s">
        <v>244</v>
      </c>
      <c r="E367" s="37"/>
      <c r="F367" s="239" t="s">
        <v>1737</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1932</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66.75" customHeight="1">
      <c r="A369" s="35"/>
      <c r="B369" s="36"/>
      <c r="C369" s="224" t="s">
        <v>1713</v>
      </c>
      <c r="D369" s="224" t="s">
        <v>239</v>
      </c>
      <c r="E369" s="225" t="s">
        <v>1490</v>
      </c>
      <c r="F369" s="226" t="s">
        <v>1491</v>
      </c>
      <c r="G369" s="227" t="s">
        <v>242</v>
      </c>
      <c r="H369" s="228">
        <v>8</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1732</v>
      </c>
    </row>
    <row r="370" s="2" customFormat="1">
      <c r="A370" s="35"/>
      <c r="B370" s="36"/>
      <c r="C370" s="37"/>
      <c r="D370" s="238" t="s">
        <v>244</v>
      </c>
      <c r="E370" s="37"/>
      <c r="F370" s="239" t="s">
        <v>1493</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1742</v>
      </c>
      <c r="G371" s="37"/>
      <c r="H371" s="37"/>
      <c r="I371" s="240"/>
      <c r="J371" s="37"/>
      <c r="K371" s="37"/>
      <c r="L371" s="41"/>
      <c r="M371" s="241"/>
      <c r="N371" s="242"/>
      <c r="O371" s="88"/>
      <c r="P371" s="88"/>
      <c r="Q371" s="88"/>
      <c r="R371" s="88"/>
      <c r="S371" s="88"/>
      <c r="T371" s="89"/>
      <c r="U371" s="35"/>
      <c r="V371" s="35"/>
      <c r="W371" s="35"/>
      <c r="X371" s="35"/>
      <c r="Y371" s="35"/>
      <c r="Z371" s="35"/>
      <c r="AA371" s="35"/>
      <c r="AB371" s="35"/>
      <c r="AC371" s="35"/>
      <c r="AD371" s="35"/>
      <c r="AE371" s="35"/>
      <c r="AT371" s="14" t="s">
        <v>993</v>
      </c>
      <c r="AU371" s="14" t="s">
        <v>73</v>
      </c>
    </row>
    <row r="372" s="2" customFormat="1" ht="76.35" customHeight="1">
      <c r="A372" s="35"/>
      <c r="B372" s="36"/>
      <c r="C372" s="224" t="s">
        <v>1373</v>
      </c>
      <c r="D372" s="224" t="s">
        <v>239</v>
      </c>
      <c r="E372" s="225" t="s">
        <v>1495</v>
      </c>
      <c r="F372" s="226" t="s">
        <v>1496</v>
      </c>
      <c r="G372" s="227" t="s">
        <v>242</v>
      </c>
      <c r="H372" s="228">
        <v>11</v>
      </c>
      <c r="I372" s="229"/>
      <c r="J372" s="230">
        <f>ROUND(I372*H372,2)</f>
        <v>0</v>
      </c>
      <c r="K372" s="231"/>
      <c r="L372" s="41"/>
      <c r="M372" s="232" t="s">
        <v>1</v>
      </c>
      <c r="N372" s="233" t="s">
        <v>38</v>
      </c>
      <c r="O372" s="88"/>
      <c r="P372" s="234">
        <f>O372*H372</f>
        <v>0</v>
      </c>
      <c r="Q372" s="234">
        <v>0</v>
      </c>
      <c r="R372" s="234">
        <f>Q372*H372</f>
        <v>0</v>
      </c>
      <c r="S372" s="234">
        <v>0</v>
      </c>
      <c r="T372" s="235">
        <f>S372*H372</f>
        <v>0</v>
      </c>
      <c r="U372" s="35"/>
      <c r="V372" s="35"/>
      <c r="W372" s="35"/>
      <c r="X372" s="35"/>
      <c r="Y372" s="35"/>
      <c r="Z372" s="35"/>
      <c r="AA372" s="35"/>
      <c r="AB372" s="35"/>
      <c r="AC372" s="35"/>
      <c r="AD372" s="35"/>
      <c r="AE372" s="35"/>
      <c r="AR372" s="236" t="s">
        <v>258</v>
      </c>
      <c r="AT372" s="236" t="s">
        <v>239</v>
      </c>
      <c r="AU372" s="236" t="s">
        <v>73</v>
      </c>
      <c r="AY372" s="14" t="s">
        <v>238</v>
      </c>
      <c r="BE372" s="237">
        <f>IF(N372="základní",J372,0)</f>
        <v>0</v>
      </c>
      <c r="BF372" s="237">
        <f>IF(N372="snížená",J372,0)</f>
        <v>0</v>
      </c>
      <c r="BG372" s="237">
        <f>IF(N372="zákl. přenesená",J372,0)</f>
        <v>0</v>
      </c>
      <c r="BH372" s="237">
        <f>IF(N372="sníž. přenesená",J372,0)</f>
        <v>0</v>
      </c>
      <c r="BI372" s="237">
        <f>IF(N372="nulová",J372,0)</f>
        <v>0</v>
      </c>
      <c r="BJ372" s="14" t="s">
        <v>80</v>
      </c>
      <c r="BK372" s="237">
        <f>ROUND(I372*H372,2)</f>
        <v>0</v>
      </c>
      <c r="BL372" s="14" t="s">
        <v>258</v>
      </c>
      <c r="BM372" s="236" t="s">
        <v>1735</v>
      </c>
    </row>
    <row r="373" s="2" customFormat="1">
      <c r="A373" s="35"/>
      <c r="B373" s="36"/>
      <c r="C373" s="37"/>
      <c r="D373" s="238" t="s">
        <v>244</v>
      </c>
      <c r="E373" s="37"/>
      <c r="F373" s="239" t="s">
        <v>1498</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244</v>
      </c>
      <c r="AU373" s="14" t="s">
        <v>73</v>
      </c>
    </row>
    <row r="374" s="2" customFormat="1">
      <c r="A374" s="35"/>
      <c r="B374" s="36"/>
      <c r="C374" s="37"/>
      <c r="D374" s="238" t="s">
        <v>993</v>
      </c>
      <c r="E374" s="37"/>
      <c r="F374" s="265" t="s">
        <v>1744</v>
      </c>
      <c r="G374" s="37"/>
      <c r="H374" s="37"/>
      <c r="I374" s="240"/>
      <c r="J374" s="37"/>
      <c r="K374" s="37"/>
      <c r="L374" s="41"/>
      <c r="M374" s="256"/>
      <c r="N374" s="257"/>
      <c r="O374" s="258"/>
      <c r="P374" s="258"/>
      <c r="Q374" s="258"/>
      <c r="R374" s="258"/>
      <c r="S374" s="258"/>
      <c r="T374" s="259"/>
      <c r="U374" s="35"/>
      <c r="V374" s="35"/>
      <c r="W374" s="35"/>
      <c r="X374" s="35"/>
      <c r="Y374" s="35"/>
      <c r="Z374" s="35"/>
      <c r="AA374" s="35"/>
      <c r="AB374" s="35"/>
      <c r="AC374" s="35"/>
      <c r="AD374" s="35"/>
      <c r="AE374" s="35"/>
      <c r="AT374" s="14" t="s">
        <v>993</v>
      </c>
      <c r="AU374" s="14" t="s">
        <v>73</v>
      </c>
    </row>
    <row r="375" s="2" customFormat="1" ht="6.96" customHeight="1">
      <c r="A375" s="35"/>
      <c r="B375" s="63"/>
      <c r="C375" s="64"/>
      <c r="D375" s="64"/>
      <c r="E375" s="64"/>
      <c r="F375" s="64"/>
      <c r="G375" s="64"/>
      <c r="H375" s="64"/>
      <c r="I375" s="64"/>
      <c r="J375" s="64"/>
      <c r="K375" s="64"/>
      <c r="L375" s="41"/>
      <c r="M375" s="35"/>
      <c r="O375" s="35"/>
      <c r="P375" s="35"/>
      <c r="Q375" s="35"/>
      <c r="R375" s="35"/>
      <c r="S375" s="35"/>
      <c r="T375" s="35"/>
      <c r="U375" s="35"/>
      <c r="V375" s="35"/>
      <c r="W375" s="35"/>
      <c r="X375" s="35"/>
      <c r="Y375" s="35"/>
      <c r="Z375" s="35"/>
      <c r="AA375" s="35"/>
      <c r="AB375" s="35"/>
      <c r="AC375" s="35"/>
      <c r="AD375" s="35"/>
      <c r="AE375" s="35"/>
    </row>
  </sheetData>
  <sheetProtection sheet="1" autoFilter="0" formatColumns="0" formatRows="0" objects="1" scenarios="1" spinCount="100000" saltValue="1EiANQPofmfFTIR99lWk84jfk8Vrs6sIEGBippDYo5eiDcZHjNGeH7dJrWFBUGeQDg2O0d2WXDNB79T12kwESA==" hashValue="tQu1A+wKfL3Er8pfsTb4RJPfI+Y4BtuYlEfE5nvEt39mEj8L+vQSFWUyqLBvzTL8221v2drZ6v6kV/Mcg3XR1g==" algorithmName="SHA-512" password="CC35"/>
  <autoFilter ref="C115:K37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210</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65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358</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65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361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364</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367</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370</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e7B9+0NU818zxBE54X/MRcz8AagpY65w9Lo/F2iVB+T5jyXvXq518mgvYsvWP39spC1y4l43ZjI0t0bMdFk3Hg==" hashValue="MinpTsI2T2ruUYWEQqLVT187pE3criQtTa8fY04mE1pTnNFpTabP9wES0rm/zkw9Kt3eaHFUGMaVqDyend2qf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1933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ROUND((SUM(BE116:BE296)),  2)</f>
        <v>0</v>
      </c>
      <c r="G33" s="35"/>
      <c r="H33" s="35"/>
      <c r="I33" s="162">
        <v>0.20999999999999999</v>
      </c>
      <c r="J33" s="161">
        <f>ROUND(((SUM(BE116:BE296))*I33),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ROUND((SUM(BF116:BF296)),  2)</f>
        <v>0</v>
      </c>
      <c r="G34" s="35"/>
      <c r="H34" s="35"/>
      <c r="I34" s="162">
        <v>0.12</v>
      </c>
      <c r="J34" s="161">
        <f>ROUND(((SUM(BF116:BF296))*I34),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Práce na žel. svršku v TÚ Řečany nad Labem –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Práce na žel. svršku v TÚ Řečany nad Labem –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SUM(P117:P296)</f>
        <v>0</v>
      </c>
      <c r="Q116" s="101"/>
      <c r="R116" s="207">
        <f>SUM(R117:R296)</f>
        <v>0</v>
      </c>
      <c r="S116" s="101"/>
      <c r="T116" s="208">
        <f>SUM(T117:T296)</f>
        <v>0</v>
      </c>
      <c r="U116" s="35"/>
      <c r="V116" s="35"/>
      <c r="W116" s="35"/>
      <c r="X116" s="35"/>
      <c r="Y116" s="35"/>
      <c r="Z116" s="35"/>
      <c r="AA116" s="35"/>
      <c r="AB116" s="35"/>
      <c r="AC116" s="35"/>
      <c r="AD116" s="35"/>
      <c r="AE116" s="35"/>
      <c r="AT116" s="14" t="s">
        <v>72</v>
      </c>
      <c r="AU116" s="14" t="s">
        <v>219</v>
      </c>
      <c r="BK116" s="209">
        <f>SUM(BK117:BK296)</f>
        <v>0</v>
      </c>
    </row>
    <row r="117" s="2" customFormat="1" ht="49.05" customHeight="1">
      <c r="A117" s="35"/>
      <c r="B117" s="36"/>
      <c r="C117" s="224" t="s">
        <v>80</v>
      </c>
      <c r="D117" s="224" t="s">
        <v>239</v>
      </c>
      <c r="E117" s="225" t="s">
        <v>1160</v>
      </c>
      <c r="F117" s="226" t="s">
        <v>1161</v>
      </c>
      <c r="G117" s="227" t="s">
        <v>242</v>
      </c>
      <c r="H117" s="228">
        <v>110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1934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1935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1748</v>
      </c>
      <c r="F123" s="226" t="s">
        <v>1749</v>
      </c>
      <c r="G123" s="227" t="s">
        <v>1165</v>
      </c>
      <c r="H123" s="228">
        <v>1.55</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1750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1936</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1597.3679999999999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1937</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1597.3679999999999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1938</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1597.3679999999999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1939</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1597.3679999999999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1940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1597.3679999999999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1941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883.5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1942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1797.923</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1943</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1797.923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1944</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8989.6129999999994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1945</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261.80000000000001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1946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117.3</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1947</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579.37400000000002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1948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579.37400000000002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1949</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173.81200000000001</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1950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173.81200000000001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1951</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173.81200000000001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1952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0.126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1935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17.515999999999998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1953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6.5</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1954</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1770</v>
      </c>
      <c r="F183" s="226" t="s">
        <v>1206</v>
      </c>
      <c r="G183" s="227" t="s">
        <v>1139</v>
      </c>
      <c r="H183" s="228">
        <v>1709.8599999999999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1772</v>
      </c>
      <c r="F186" s="245" t="s">
        <v>1210</v>
      </c>
      <c r="G186" s="246" t="s">
        <v>1178</v>
      </c>
      <c r="H186" s="247">
        <v>4131.6809999999996</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1956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4131.6809999999996</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1957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20658.403999999999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1246</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1958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22.716000000000001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1248</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1959</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375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1257</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1960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157</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1260</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1961</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1264</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1962</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162.738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1963</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275.29300000000001</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1279</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1964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275.29300000000001</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1284</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275.29300000000001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1289</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1244</v>
      </c>
      <c r="F219" s="226" t="s">
        <v>1245</v>
      </c>
      <c r="G219" s="227" t="s">
        <v>1178</v>
      </c>
      <c r="H219" s="228">
        <v>120.009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1336</v>
      </c>
    </row>
    <row r="220" s="2" customFormat="1">
      <c r="A220" s="35"/>
      <c r="B220" s="36"/>
      <c r="C220" s="37"/>
      <c r="D220" s="238" t="s">
        <v>244</v>
      </c>
      <c r="E220" s="37"/>
      <c r="F220" s="239" t="s">
        <v>1245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1965</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120.009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1340</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1966</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1250</v>
      </c>
      <c r="F225" s="226" t="s">
        <v>1251</v>
      </c>
      <c r="G225" s="227" t="s">
        <v>1178</v>
      </c>
      <c r="H225" s="228">
        <v>120.009</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1345</v>
      </c>
    </row>
    <row r="226" s="2" customFormat="1">
      <c r="A226" s="35"/>
      <c r="B226" s="36"/>
      <c r="C226" s="37"/>
      <c r="D226" s="238" t="s">
        <v>244</v>
      </c>
      <c r="E226" s="37"/>
      <c r="F226" s="239" t="s">
        <v>1253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1255</v>
      </c>
      <c r="F228" s="226" t="s">
        <v>1256</v>
      </c>
      <c r="G228" s="227" t="s">
        <v>1178</v>
      </c>
      <c r="H228" s="228">
        <v>120.009</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1349</v>
      </c>
    </row>
    <row r="229" s="2" customFormat="1">
      <c r="A229" s="35"/>
      <c r="B229" s="36"/>
      <c r="C229" s="37"/>
      <c r="D229" s="238" t="s">
        <v>244</v>
      </c>
      <c r="E229" s="37"/>
      <c r="F229" s="239" t="s">
        <v>1258</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1967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0.26200000000000001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1354</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1968</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1262</v>
      </c>
      <c r="F234" s="226" t="s">
        <v>1263</v>
      </c>
      <c r="G234" s="227" t="s">
        <v>1178</v>
      </c>
      <c r="H234" s="228">
        <v>0.26200000000000001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1357</v>
      </c>
    </row>
    <row r="235" s="2" customFormat="1">
      <c r="A235" s="35"/>
      <c r="B235" s="36"/>
      <c r="C235" s="37"/>
      <c r="D235" s="238" t="s">
        <v>244</v>
      </c>
      <c r="E235" s="37"/>
      <c r="F235" s="239" t="s">
        <v>1263</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1787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1260</v>
      </c>
      <c r="D237" s="224" t="s">
        <v>239</v>
      </c>
      <c r="E237" s="225" t="s">
        <v>1267</v>
      </c>
      <c r="F237" s="226" t="s">
        <v>1268</v>
      </c>
      <c r="G237" s="227" t="s">
        <v>1178</v>
      </c>
      <c r="H237" s="228">
        <v>0.26200000000000001</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1969</v>
      </c>
    </row>
    <row r="238" s="2" customFormat="1">
      <c r="A238" s="35"/>
      <c r="B238" s="36"/>
      <c r="C238" s="37"/>
      <c r="D238" s="238" t="s">
        <v>244</v>
      </c>
      <c r="E238" s="37"/>
      <c r="F238" s="239" t="s">
        <v>1270</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1271</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1105</v>
      </c>
      <c r="D240" s="224" t="s">
        <v>239</v>
      </c>
      <c r="E240" s="225" t="s">
        <v>1272</v>
      </c>
      <c r="F240" s="226" t="s">
        <v>1273</v>
      </c>
      <c r="G240" s="227" t="s">
        <v>1274</v>
      </c>
      <c r="H240" s="228">
        <v>110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1362</v>
      </c>
    </row>
    <row r="241" s="2" customFormat="1">
      <c r="A241" s="35"/>
      <c r="B241" s="36"/>
      <c r="C241" s="37"/>
      <c r="D241" s="238" t="s">
        <v>244</v>
      </c>
      <c r="E241" s="37"/>
      <c r="F241" s="239" t="s">
        <v>1275</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1970</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1110</v>
      </c>
      <c r="D243" s="224" t="s">
        <v>239</v>
      </c>
      <c r="E243" s="225" t="s">
        <v>1277</v>
      </c>
      <c r="F243" s="226" t="s">
        <v>1278</v>
      </c>
      <c r="G243" s="227" t="s">
        <v>1274</v>
      </c>
      <c r="H243" s="228">
        <v>40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1363</v>
      </c>
    </row>
    <row r="244" s="2" customFormat="1">
      <c r="A244" s="35"/>
      <c r="B244" s="36"/>
      <c r="C244" s="37"/>
      <c r="D244" s="238" t="s">
        <v>244</v>
      </c>
      <c r="E244" s="37"/>
      <c r="F244" s="239" t="s">
        <v>1280</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1790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1116</v>
      </c>
      <c r="D246" s="224" t="s">
        <v>239</v>
      </c>
      <c r="E246" s="225" t="s">
        <v>1282</v>
      </c>
      <c r="F246" s="226" t="s">
        <v>1283</v>
      </c>
      <c r="G246" s="227" t="s">
        <v>249</v>
      </c>
      <c r="H246" s="228">
        <v>4000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1368</v>
      </c>
    </row>
    <row r="247" s="2" customFormat="1">
      <c r="A247" s="35"/>
      <c r="B247" s="36"/>
      <c r="C247" s="37"/>
      <c r="D247" s="238" t="s">
        <v>244</v>
      </c>
      <c r="E247" s="37"/>
      <c r="F247" s="239" t="s">
        <v>1285</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1791</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1121</v>
      </c>
      <c r="D249" s="224" t="s">
        <v>239</v>
      </c>
      <c r="E249" s="225" t="s">
        <v>1287</v>
      </c>
      <c r="F249" s="226" t="s">
        <v>1288</v>
      </c>
      <c r="G249" s="227" t="s">
        <v>249</v>
      </c>
      <c r="H249" s="228">
        <v>4000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1373</v>
      </c>
    </row>
    <row r="250" s="2" customFormat="1">
      <c r="A250" s="35"/>
      <c r="B250" s="36"/>
      <c r="C250" s="37"/>
      <c r="D250" s="238" t="s">
        <v>244</v>
      </c>
      <c r="E250" s="37"/>
      <c r="F250" s="239" t="s">
        <v>1290</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1792</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1326</v>
      </c>
      <c r="D252" s="224" t="s">
        <v>239</v>
      </c>
      <c r="E252" s="225" t="s">
        <v>1292</v>
      </c>
      <c r="F252" s="226" t="s">
        <v>1293</v>
      </c>
      <c r="G252" s="227" t="s">
        <v>249</v>
      </c>
      <c r="H252" s="228">
        <v>63.600000000000001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1378</v>
      </c>
    </row>
    <row r="253" s="2" customFormat="1">
      <c r="A253" s="35"/>
      <c r="B253" s="36"/>
      <c r="C253" s="37"/>
      <c r="D253" s="238" t="s">
        <v>244</v>
      </c>
      <c r="E253" s="37"/>
      <c r="F253" s="239" t="s">
        <v>1293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1971</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62.7" customHeight="1">
      <c r="A255" s="35"/>
      <c r="B255" s="36"/>
      <c r="C255" s="224" t="s">
        <v>1235</v>
      </c>
      <c r="D255" s="224" t="s">
        <v>239</v>
      </c>
      <c r="E255" s="225" t="s">
        <v>1296</v>
      </c>
      <c r="F255" s="226" t="s">
        <v>1297</v>
      </c>
      <c r="G255" s="227" t="s">
        <v>249</v>
      </c>
      <c r="H255" s="228">
        <v>63.600000000000001</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1382</v>
      </c>
    </row>
    <row r="256" s="2" customFormat="1">
      <c r="A256" s="35"/>
      <c r="B256" s="36"/>
      <c r="C256" s="37"/>
      <c r="D256" s="238" t="s">
        <v>244</v>
      </c>
      <c r="E256" s="37"/>
      <c r="F256" s="239" t="s">
        <v>1297</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1971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49.05" customHeight="1">
      <c r="A258" s="35"/>
      <c r="B258" s="36"/>
      <c r="C258" s="224" t="s">
        <v>1333</v>
      </c>
      <c r="D258" s="224" t="s">
        <v>239</v>
      </c>
      <c r="E258" s="225" t="s">
        <v>1306</v>
      </c>
      <c r="F258" s="226" t="s">
        <v>1307</v>
      </c>
      <c r="G258" s="227" t="s">
        <v>242</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1972</v>
      </c>
    </row>
    <row r="259" s="2" customFormat="1">
      <c r="A259" s="35"/>
      <c r="B259" s="36"/>
      <c r="C259" s="37"/>
      <c r="D259" s="238" t="s">
        <v>244</v>
      </c>
      <c r="E259" s="37"/>
      <c r="F259" s="239" t="s">
        <v>1307</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1973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1238</v>
      </c>
      <c r="D261" s="224" t="s">
        <v>239</v>
      </c>
      <c r="E261" s="225" t="s">
        <v>1310</v>
      </c>
      <c r="F261" s="226" t="s">
        <v>1311</v>
      </c>
      <c r="G261" s="227" t="s">
        <v>249</v>
      </c>
      <c r="H261" s="228">
        <v>400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1974</v>
      </c>
    </row>
    <row r="262" s="2" customFormat="1">
      <c r="A262" s="35"/>
      <c r="B262" s="36"/>
      <c r="C262" s="37"/>
      <c r="D262" s="238" t="s">
        <v>244</v>
      </c>
      <c r="E262" s="37"/>
      <c r="F262" s="239" t="s">
        <v>1311</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1973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55.5" customHeight="1">
      <c r="A264" s="35"/>
      <c r="B264" s="36"/>
      <c r="C264" s="224" t="s">
        <v>1342</v>
      </c>
      <c r="D264" s="224" t="s">
        <v>239</v>
      </c>
      <c r="E264" s="225" t="s">
        <v>1334</v>
      </c>
      <c r="F264" s="226" t="s">
        <v>1335</v>
      </c>
      <c r="G264" s="227" t="s">
        <v>242</v>
      </c>
      <c r="H264" s="228">
        <v>320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1387</v>
      </c>
    </row>
    <row r="265" s="2" customFormat="1">
      <c r="A265" s="35"/>
      <c r="B265" s="36"/>
      <c r="C265" s="37"/>
      <c r="D265" s="238" t="s">
        <v>244</v>
      </c>
      <c r="E265" s="37"/>
      <c r="F265" s="239" t="s">
        <v>1335</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1975</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24.15" customHeight="1">
      <c r="A267" s="35"/>
      <c r="B267" s="36"/>
      <c r="C267" s="224" t="s">
        <v>1242</v>
      </c>
      <c r="D267" s="224" t="s">
        <v>239</v>
      </c>
      <c r="E267" s="225" t="s">
        <v>1338</v>
      </c>
      <c r="F267" s="226" t="s">
        <v>1339</v>
      </c>
      <c r="G267" s="227" t="s">
        <v>242</v>
      </c>
      <c r="H267" s="228">
        <v>320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1391</v>
      </c>
    </row>
    <row r="268" s="2" customFormat="1">
      <c r="A268" s="35"/>
      <c r="B268" s="36"/>
      <c r="C268" s="37"/>
      <c r="D268" s="238" t="s">
        <v>244</v>
      </c>
      <c r="E268" s="37"/>
      <c r="F268" s="239" t="s">
        <v>1339</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1975</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1351</v>
      </c>
      <c r="D270" s="224" t="s">
        <v>239</v>
      </c>
      <c r="E270" s="225" t="s">
        <v>1343</v>
      </c>
      <c r="F270" s="226" t="s">
        <v>1344</v>
      </c>
      <c r="G270" s="227" t="s">
        <v>242</v>
      </c>
      <c r="H270" s="228">
        <v>10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1396</v>
      </c>
    </row>
    <row r="271" s="2" customFormat="1">
      <c r="A271" s="35"/>
      <c r="B271" s="36"/>
      <c r="C271" s="37"/>
      <c r="D271" s="238" t="s">
        <v>244</v>
      </c>
      <c r="E271" s="37"/>
      <c r="F271" s="239" t="s">
        <v>1344</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1796</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1246</v>
      </c>
      <c r="D273" s="224" t="s">
        <v>239</v>
      </c>
      <c r="E273" s="225" t="s">
        <v>1347</v>
      </c>
      <c r="F273" s="226" t="s">
        <v>1348</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1400</v>
      </c>
    </row>
    <row r="274" s="2" customFormat="1">
      <c r="A274" s="35"/>
      <c r="B274" s="36"/>
      <c r="C274" s="37"/>
      <c r="D274" s="238" t="s">
        <v>244</v>
      </c>
      <c r="E274" s="37"/>
      <c r="F274" s="239" t="s">
        <v>1348</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1797</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1359</v>
      </c>
      <c r="D276" s="224" t="s">
        <v>239</v>
      </c>
      <c r="E276" s="225" t="s">
        <v>1352</v>
      </c>
      <c r="F276" s="226" t="s">
        <v>1353</v>
      </c>
      <c r="G276" s="227" t="s">
        <v>242</v>
      </c>
      <c r="H276" s="228">
        <v>20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1405</v>
      </c>
    </row>
    <row r="277" s="2" customFormat="1">
      <c r="A277" s="35"/>
      <c r="B277" s="36"/>
      <c r="C277" s="37"/>
      <c r="D277" s="238" t="s">
        <v>244</v>
      </c>
      <c r="E277" s="37"/>
      <c r="F277" s="239" t="s">
        <v>1353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1797</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49.05" customHeight="1">
      <c r="A279" s="35"/>
      <c r="B279" s="36"/>
      <c r="C279" s="224" t="s">
        <v>1248</v>
      </c>
      <c r="D279" s="224" t="s">
        <v>239</v>
      </c>
      <c r="E279" s="225" t="s">
        <v>1355</v>
      </c>
      <c r="F279" s="226" t="s">
        <v>1356</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1610</v>
      </c>
    </row>
    <row r="280" s="2" customFormat="1">
      <c r="A280" s="35"/>
      <c r="B280" s="36"/>
      <c r="C280" s="37"/>
      <c r="D280" s="238" t="s">
        <v>244</v>
      </c>
      <c r="E280" s="37"/>
      <c r="F280" s="239" t="s">
        <v>1356</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1798</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62.7" customHeight="1">
      <c r="A282" s="35"/>
      <c r="B282" s="36"/>
      <c r="C282" s="224" t="s">
        <v>1365</v>
      </c>
      <c r="D282" s="224" t="s">
        <v>239</v>
      </c>
      <c r="E282" s="225" t="s">
        <v>1360</v>
      </c>
      <c r="F282" s="226" t="s">
        <v>1361</v>
      </c>
      <c r="G282" s="227" t="s">
        <v>242</v>
      </c>
      <c r="H282" s="228">
        <v>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1414</v>
      </c>
    </row>
    <row r="283" s="2" customFormat="1">
      <c r="A283" s="35"/>
      <c r="B283" s="36"/>
      <c r="C283" s="37"/>
      <c r="D283" s="238" t="s">
        <v>244</v>
      </c>
      <c r="E283" s="37"/>
      <c r="F283" s="239" t="s">
        <v>1361</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1798</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1252</v>
      </c>
      <c r="D285" s="224" t="s">
        <v>239</v>
      </c>
      <c r="E285" s="225" t="s">
        <v>278</v>
      </c>
      <c r="F285" s="226" t="s">
        <v>279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1418</v>
      </c>
    </row>
    <row r="286" s="2" customFormat="1">
      <c r="A286" s="35"/>
      <c r="B286" s="36"/>
      <c r="C286" s="37"/>
      <c r="D286" s="238" t="s">
        <v>244</v>
      </c>
      <c r="E286" s="37"/>
      <c r="F286" s="239" t="s">
        <v>279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1797</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1375</v>
      </c>
      <c r="D288" s="224" t="s">
        <v>239</v>
      </c>
      <c r="E288" s="225" t="s">
        <v>1366</v>
      </c>
      <c r="F288" s="226" t="s">
        <v>1367</v>
      </c>
      <c r="G288" s="227" t="s">
        <v>242</v>
      </c>
      <c r="H288" s="228">
        <v>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1423</v>
      </c>
    </row>
    <row r="289" s="2" customFormat="1">
      <c r="A289" s="35"/>
      <c r="B289" s="36"/>
      <c r="C289" s="37"/>
      <c r="D289" s="238" t="s">
        <v>244</v>
      </c>
      <c r="E289" s="37"/>
      <c r="F289" s="239" t="s">
        <v>1369</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1797</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66.75" customHeight="1">
      <c r="A291" s="35"/>
      <c r="B291" s="36"/>
      <c r="C291" s="224" t="s">
        <v>1257</v>
      </c>
      <c r="D291" s="224" t="s">
        <v>239</v>
      </c>
      <c r="E291" s="225" t="s">
        <v>1490</v>
      </c>
      <c r="F291" s="226" t="s">
        <v>1491</v>
      </c>
      <c r="G291" s="227" t="s">
        <v>242</v>
      </c>
      <c r="H291" s="228">
        <v>8</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1427</v>
      </c>
    </row>
    <row r="292" s="2" customFormat="1">
      <c r="A292" s="35"/>
      <c r="B292" s="36"/>
      <c r="C292" s="37"/>
      <c r="D292" s="238" t="s">
        <v>244</v>
      </c>
      <c r="E292" s="37"/>
      <c r="F292" s="239" t="s">
        <v>1493</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1837</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76.35" customHeight="1">
      <c r="A294" s="35"/>
      <c r="B294" s="36"/>
      <c r="C294" s="224" t="s">
        <v>1384</v>
      </c>
      <c r="D294" s="224" t="s">
        <v>239</v>
      </c>
      <c r="E294" s="225" t="s">
        <v>1495</v>
      </c>
      <c r="F294" s="226" t="s">
        <v>1496</v>
      </c>
      <c r="G294" s="227" t="s">
        <v>242</v>
      </c>
      <c r="H294" s="228">
        <v>11</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1649</v>
      </c>
    </row>
    <row r="295" s="2" customFormat="1">
      <c r="A295" s="35"/>
      <c r="B295" s="36"/>
      <c r="C295" s="37"/>
      <c r="D295" s="238" t="s">
        <v>244</v>
      </c>
      <c r="E295" s="37"/>
      <c r="F295" s="239" t="s">
        <v>1498</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1976</v>
      </c>
      <c r="G296" s="37"/>
      <c r="H296" s="37"/>
      <c r="I296" s="240"/>
      <c r="J296" s="37"/>
      <c r="K296" s="37"/>
      <c r="L296" s="41"/>
      <c r="M296" s="256"/>
      <c r="N296" s="257"/>
      <c r="O296" s="258"/>
      <c r="P296" s="258"/>
      <c r="Q296" s="258"/>
      <c r="R296" s="258"/>
      <c r="S296" s="258"/>
      <c r="T296" s="259"/>
      <c r="U296" s="35"/>
      <c r="V296" s="35"/>
      <c r="W296" s="35"/>
      <c r="X296" s="35"/>
      <c r="Y296" s="35"/>
      <c r="Z296" s="35"/>
      <c r="AA296" s="35"/>
      <c r="AB296" s="35"/>
      <c r="AC296" s="35"/>
      <c r="AD296" s="35"/>
      <c r="AE296" s="35"/>
      <c r="AT296" s="14" t="s">
        <v>993</v>
      </c>
      <c r="AU296" s="14" t="s">
        <v>73</v>
      </c>
    </row>
    <row r="297" s="2" customFormat="1" ht="6.96" customHeight="1">
      <c r="A297" s="35"/>
      <c r="B297" s="63"/>
      <c r="C297" s="64"/>
      <c r="D297" s="64"/>
      <c r="E297" s="64"/>
      <c r="F297" s="64"/>
      <c r="G297" s="64"/>
      <c r="H297" s="64"/>
      <c r="I297" s="64"/>
      <c r="J297" s="64"/>
      <c r="K297" s="64"/>
      <c r="L297" s="41"/>
      <c r="M297" s="35"/>
      <c r="O297" s="35"/>
      <c r="P297" s="35"/>
      <c r="Q297" s="35"/>
      <c r="R297" s="35"/>
      <c r="S297" s="35"/>
      <c r="T297" s="35"/>
      <c r="U297" s="35"/>
      <c r="V297" s="35"/>
      <c r="W297" s="35"/>
      <c r="X297" s="35"/>
      <c r="Y297" s="35"/>
      <c r="Z297" s="35"/>
      <c r="AA297" s="35"/>
      <c r="AB297" s="35"/>
      <c r="AC297" s="35"/>
      <c r="AD297" s="35"/>
      <c r="AE297" s="35"/>
    </row>
  </sheetData>
  <sheetProtection sheet="1" autoFilter="0" formatColumns="0" formatRows="0" objects="1" scenarios="1" spinCount="100000" saltValue="5x7RsiS4qhcQvmOgoWXtsthci/idbdJg4deRKqaL9Brbfmir19v25ao5usN9wGyhsvBCC1q6dsGhvOeAfY2Mxw==" hashValue="UvwszLU0eHCnS1N1WOoy5FHvW3gvxcc+8vGc/EgRF7XQ2p3Gl7ftYiZqZgxkPthcbEImLhPxHWrcCeu5SdTZ/Q==" algorithmName="SHA-512" password="CC35"/>
  <autoFilter ref="C115:K29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1977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ROUND((SUM(BE116:BE378)),  2)</f>
        <v>0</v>
      </c>
      <c r="G33" s="35"/>
      <c r="H33" s="35"/>
      <c r="I33" s="162">
        <v>0.20999999999999999</v>
      </c>
      <c r="J33" s="161">
        <f>ROUND(((SUM(BE116:BE378))*I33),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ROUND((SUM(BF116:BF378)),  2)</f>
        <v>0</v>
      </c>
      <c r="G34" s="35"/>
      <c r="H34" s="35"/>
      <c r="I34" s="162">
        <v>0.12</v>
      </c>
      <c r="J34" s="161">
        <f>ROUND(((SUM(BF116:BF378))*I34),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06 - Práce na žel. svršku v žst.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06 - Práce na žel. svršku v žst.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SUM(P117:P378)</f>
        <v>0</v>
      </c>
      <c r="Q116" s="101"/>
      <c r="R116" s="207">
        <f>SUM(R117:R378)</f>
        <v>0</v>
      </c>
      <c r="S116" s="101"/>
      <c r="T116" s="208">
        <f>SUM(T117:T378)</f>
        <v>0</v>
      </c>
      <c r="U116" s="35"/>
      <c r="V116" s="35"/>
      <c r="W116" s="35"/>
      <c r="X116" s="35"/>
      <c r="Y116" s="35"/>
      <c r="Z116" s="35"/>
      <c r="AA116" s="35"/>
      <c r="AB116" s="35"/>
      <c r="AC116" s="35"/>
      <c r="AD116" s="35"/>
      <c r="AE116" s="35"/>
      <c r="AT116" s="14" t="s">
        <v>72</v>
      </c>
      <c r="AU116" s="14" t="s">
        <v>219</v>
      </c>
      <c r="BK116" s="209">
        <f>SUM(BK117:BK378)</f>
        <v>0</v>
      </c>
    </row>
    <row r="117" s="2" customFormat="1" ht="62.7" customHeight="1">
      <c r="A117" s="35"/>
      <c r="B117" s="36"/>
      <c r="C117" s="224" t="s">
        <v>80</v>
      </c>
      <c r="D117" s="224" t="s">
        <v>239</v>
      </c>
      <c r="E117" s="225" t="s">
        <v>1501</v>
      </c>
      <c r="F117" s="226" t="s">
        <v>1502</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1502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1978</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1504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1505</v>
      </c>
      <c r="F123" s="226" t="s">
        <v>1506</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1506</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1841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169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1979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279.88</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1980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506.02300000000002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1981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253.012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1982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253.012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1983</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559.75999999999999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1984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253.012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1985</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1.698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1986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1516</v>
      </c>
      <c r="F150" s="226" t="s">
        <v>1517</v>
      </c>
      <c r="G150" s="227" t="s">
        <v>249</v>
      </c>
      <c r="H150" s="228">
        <v>1141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1518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1987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1520</v>
      </c>
      <c r="F153" s="226" t="s">
        <v>1521</v>
      </c>
      <c r="G153" s="227" t="s">
        <v>249</v>
      </c>
      <c r="H153" s="228">
        <v>138.5</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1522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1988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0.050999999999999997</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1989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144.33000000000001</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1990</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1526</v>
      </c>
      <c r="F162" s="226" t="s">
        <v>1527</v>
      </c>
      <c r="G162" s="227" t="s">
        <v>1139</v>
      </c>
      <c r="H162" s="228">
        <v>125.51000000000001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1528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1991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1118.681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1992</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1118.681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1993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6712.0860000000002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1994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1995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1534</v>
      </c>
      <c r="F177" s="226" t="s">
        <v>1535</v>
      </c>
      <c r="G177" s="227" t="s">
        <v>249</v>
      </c>
      <c r="H177" s="228">
        <v>1418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1535</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1996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54</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1997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8" customHeight="1">
      <c r="A183" s="35"/>
      <c r="B183" s="36"/>
      <c r="C183" s="224" t="s">
        <v>432</v>
      </c>
      <c r="D183" s="224" t="s">
        <v>239</v>
      </c>
      <c r="E183" s="225" t="s">
        <v>1998</v>
      </c>
      <c r="F183" s="226" t="s">
        <v>1999</v>
      </c>
      <c r="G183" s="227" t="s">
        <v>242</v>
      </c>
      <c r="H183" s="228">
        <v>11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2000</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2001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76.35" customHeight="1">
      <c r="A186" s="35"/>
      <c r="B186" s="36"/>
      <c r="C186" s="224" t="s">
        <v>336</v>
      </c>
      <c r="D186" s="224" t="s">
        <v>239</v>
      </c>
      <c r="E186" s="225" t="s">
        <v>1538</v>
      </c>
      <c r="F186" s="226" t="s">
        <v>1539</v>
      </c>
      <c r="G186" s="227" t="s">
        <v>242</v>
      </c>
      <c r="H186" s="228">
        <v>30</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1540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2002</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1542</v>
      </c>
      <c r="F189" s="226" t="s">
        <v>1543</v>
      </c>
      <c r="G189" s="227" t="s">
        <v>242</v>
      </c>
      <c r="H189" s="228">
        <v>4228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1543</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2003</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37.468000000000004</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1246</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2004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76.35" customHeight="1">
      <c r="A195" s="35"/>
      <c r="B195" s="36"/>
      <c r="C195" s="224" t="s">
        <v>445</v>
      </c>
      <c r="D195" s="224" t="s">
        <v>239</v>
      </c>
      <c r="E195" s="225" t="s">
        <v>1233</v>
      </c>
      <c r="F195" s="226" t="s">
        <v>1234</v>
      </c>
      <c r="G195" s="227" t="s">
        <v>1178</v>
      </c>
      <c r="H195" s="228">
        <v>37.468000000000004</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1248</v>
      </c>
    </row>
    <row r="196" s="2" customFormat="1">
      <c r="A196" s="35"/>
      <c r="B196" s="36"/>
      <c r="C196" s="37"/>
      <c r="D196" s="238" t="s">
        <v>244</v>
      </c>
      <c r="E196" s="37"/>
      <c r="F196" s="239" t="s">
        <v>1236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2005</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49.05" customHeight="1">
      <c r="A198" s="35"/>
      <c r="B198" s="36"/>
      <c r="C198" s="224" t="s">
        <v>449</v>
      </c>
      <c r="D198" s="224" t="s">
        <v>239</v>
      </c>
      <c r="E198" s="225" t="s">
        <v>1547</v>
      </c>
      <c r="F198" s="226" t="s">
        <v>1548</v>
      </c>
      <c r="G198" s="227" t="s">
        <v>1178</v>
      </c>
      <c r="H198" s="228">
        <v>37.468000000000004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1252</v>
      </c>
    </row>
    <row r="199" s="2" customFormat="1">
      <c r="A199" s="35"/>
      <c r="B199" s="36"/>
      <c r="C199" s="37"/>
      <c r="D199" s="238" t="s">
        <v>244</v>
      </c>
      <c r="E199" s="37"/>
      <c r="F199" s="239" t="s">
        <v>1548</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2004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1250</v>
      </c>
      <c r="F201" s="226" t="s">
        <v>1251</v>
      </c>
      <c r="G201" s="227" t="s">
        <v>1178</v>
      </c>
      <c r="H201" s="228">
        <v>37.468000000000004</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1257</v>
      </c>
    </row>
    <row r="202" s="2" customFormat="1">
      <c r="A202" s="35"/>
      <c r="B202" s="36"/>
      <c r="C202" s="37"/>
      <c r="D202" s="238" t="s">
        <v>244</v>
      </c>
      <c r="E202" s="37"/>
      <c r="F202" s="239" t="s">
        <v>1253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1549</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1255</v>
      </c>
      <c r="F204" s="226" t="s">
        <v>1256</v>
      </c>
      <c r="G204" s="227" t="s">
        <v>1178</v>
      </c>
      <c r="H204" s="228">
        <v>36.707000000000001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1260</v>
      </c>
    </row>
    <row r="205" s="2" customFormat="1">
      <c r="A205" s="35"/>
      <c r="B205" s="36"/>
      <c r="C205" s="37"/>
      <c r="D205" s="238" t="s">
        <v>244</v>
      </c>
      <c r="E205" s="37"/>
      <c r="F205" s="239" t="s">
        <v>1258</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2006</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1267</v>
      </c>
      <c r="F207" s="226" t="s">
        <v>1268</v>
      </c>
      <c r="G207" s="227" t="s">
        <v>1178</v>
      </c>
      <c r="H207" s="228">
        <v>0.76100000000000001</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1264</v>
      </c>
    </row>
    <row r="208" s="2" customFormat="1">
      <c r="A208" s="35"/>
      <c r="B208" s="36"/>
      <c r="C208" s="37"/>
      <c r="D208" s="238" t="s">
        <v>244</v>
      </c>
      <c r="E208" s="37"/>
      <c r="F208" s="239" t="s">
        <v>1270</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2007</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1225</v>
      </c>
      <c r="F210" s="226" t="s">
        <v>1226</v>
      </c>
      <c r="G210" s="227" t="s">
        <v>249</v>
      </c>
      <c r="H210" s="228">
        <v>134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1227</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2008</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1866</v>
      </c>
      <c r="F213" s="226" t="s">
        <v>1867</v>
      </c>
      <c r="G213" s="227" t="s">
        <v>249</v>
      </c>
      <c r="H213" s="228">
        <v>64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1279</v>
      </c>
    </row>
    <row r="214" s="2" customFormat="1">
      <c r="A214" s="35"/>
      <c r="B214" s="36"/>
      <c r="C214" s="37"/>
      <c r="D214" s="238" t="s">
        <v>244</v>
      </c>
      <c r="E214" s="37"/>
      <c r="F214" s="239" t="s">
        <v>1868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2009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1553</v>
      </c>
      <c r="F216" s="226" t="s">
        <v>1554</v>
      </c>
      <c r="G216" s="227" t="s">
        <v>249</v>
      </c>
      <c r="H216" s="228">
        <v>50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1284</v>
      </c>
    </row>
    <row r="217" s="2" customFormat="1">
      <c r="A217" s="35"/>
      <c r="B217" s="36"/>
      <c r="C217" s="37"/>
      <c r="D217" s="238" t="s">
        <v>244</v>
      </c>
      <c r="E217" s="37"/>
      <c r="F217" s="239" t="s">
        <v>1555</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2010</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1557</v>
      </c>
      <c r="F219" s="226" t="s">
        <v>1558</v>
      </c>
      <c r="G219" s="227" t="s">
        <v>249</v>
      </c>
      <c r="H219" s="228">
        <v>216.09999999999999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1289</v>
      </c>
    </row>
    <row r="220" s="2" customFormat="1">
      <c r="A220" s="35"/>
      <c r="B220" s="36"/>
      <c r="C220" s="37"/>
      <c r="D220" s="238" t="s">
        <v>244</v>
      </c>
      <c r="E220" s="37"/>
      <c r="F220" s="239" t="s">
        <v>1559</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2011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6.35" customHeight="1">
      <c r="A222" s="35"/>
      <c r="B222" s="36"/>
      <c r="C222" s="224" t="s">
        <v>639</v>
      </c>
      <c r="D222" s="224" t="s">
        <v>239</v>
      </c>
      <c r="E222" s="225" t="s">
        <v>1561</v>
      </c>
      <c r="F222" s="226" t="s">
        <v>1562</v>
      </c>
      <c r="G222" s="227" t="s">
        <v>249</v>
      </c>
      <c r="H222" s="228">
        <v>522.21000000000004</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1336</v>
      </c>
    </row>
    <row r="223" s="2" customFormat="1">
      <c r="A223" s="35"/>
      <c r="B223" s="36"/>
      <c r="C223" s="37"/>
      <c r="D223" s="238" t="s">
        <v>244</v>
      </c>
      <c r="E223" s="37"/>
      <c r="F223" s="239" t="s">
        <v>1563</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2012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76.35" customHeight="1">
      <c r="A225" s="35"/>
      <c r="B225" s="36"/>
      <c r="C225" s="224" t="s">
        <v>641</v>
      </c>
      <c r="D225" s="224" t="s">
        <v>239</v>
      </c>
      <c r="E225" s="225" t="s">
        <v>1565</v>
      </c>
      <c r="F225" s="226" t="s">
        <v>1566</v>
      </c>
      <c r="G225" s="227" t="s">
        <v>249</v>
      </c>
      <c r="H225" s="228">
        <v>254.37000000000001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2013</v>
      </c>
    </row>
    <row r="226" s="2" customFormat="1">
      <c r="A226" s="35"/>
      <c r="B226" s="36"/>
      <c r="C226" s="37"/>
      <c r="D226" s="238" t="s">
        <v>244</v>
      </c>
      <c r="E226" s="37"/>
      <c r="F226" s="239" t="s">
        <v>1566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2014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1569</v>
      </c>
      <c r="F228" s="226" t="s">
        <v>1570</v>
      </c>
      <c r="G228" s="227" t="s">
        <v>1178</v>
      </c>
      <c r="H228" s="228">
        <v>7.3890000000000002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1340</v>
      </c>
    </row>
    <row r="229" s="2" customFormat="1">
      <c r="A229" s="35"/>
      <c r="B229" s="36"/>
      <c r="C229" s="37"/>
      <c r="D229" s="238" t="s">
        <v>244</v>
      </c>
      <c r="E229" s="37"/>
      <c r="F229" s="239" t="s">
        <v>1571</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2015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8" customHeight="1">
      <c r="A231" s="35"/>
      <c r="B231" s="36"/>
      <c r="C231" s="224" t="s">
        <v>493</v>
      </c>
      <c r="D231" s="224" t="s">
        <v>239</v>
      </c>
      <c r="E231" s="225" t="s">
        <v>1875</v>
      </c>
      <c r="F231" s="226" t="s">
        <v>1876</v>
      </c>
      <c r="G231" s="227" t="s">
        <v>242</v>
      </c>
      <c r="H231" s="228">
        <v>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1345</v>
      </c>
    </row>
    <row r="232" s="2" customFormat="1">
      <c r="A232" s="35"/>
      <c r="B232" s="36"/>
      <c r="C232" s="37"/>
      <c r="D232" s="238" t="s">
        <v>244</v>
      </c>
      <c r="E232" s="37"/>
      <c r="F232" s="239" t="s">
        <v>1877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1712</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4.25" customHeight="1">
      <c r="A234" s="35"/>
      <c r="B234" s="36"/>
      <c r="C234" s="224" t="s">
        <v>489</v>
      </c>
      <c r="D234" s="224" t="s">
        <v>239</v>
      </c>
      <c r="E234" s="225" t="s">
        <v>1573</v>
      </c>
      <c r="F234" s="226" t="s">
        <v>1574</v>
      </c>
      <c r="G234" s="227" t="s">
        <v>327</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1349</v>
      </c>
    </row>
    <row r="235" s="2" customFormat="1">
      <c r="A235" s="35"/>
      <c r="B235" s="36"/>
      <c r="C235" s="37"/>
      <c r="D235" s="238" t="s">
        <v>244</v>
      </c>
      <c r="E235" s="37"/>
      <c r="F235" s="239" t="s">
        <v>1574</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2016</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49.05" customHeight="1">
      <c r="A237" s="35"/>
      <c r="B237" s="36"/>
      <c r="C237" s="224" t="s">
        <v>1105</v>
      </c>
      <c r="D237" s="224" t="s">
        <v>239</v>
      </c>
      <c r="E237" s="225" t="s">
        <v>1576</v>
      </c>
      <c r="F237" s="226" t="s">
        <v>1577</v>
      </c>
      <c r="G237" s="227" t="s">
        <v>327</v>
      </c>
      <c r="H237" s="228">
        <v>15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1354</v>
      </c>
    </row>
    <row r="238" s="2" customFormat="1">
      <c r="A238" s="35"/>
      <c r="B238" s="36"/>
      <c r="C238" s="37"/>
      <c r="D238" s="238" t="s">
        <v>244</v>
      </c>
      <c r="E238" s="37"/>
      <c r="F238" s="239" t="s">
        <v>1577</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2016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76.35" customHeight="1">
      <c r="A240" s="35"/>
      <c r="B240" s="36"/>
      <c r="C240" s="224" t="s">
        <v>1110</v>
      </c>
      <c r="D240" s="224" t="s">
        <v>239</v>
      </c>
      <c r="E240" s="225" t="s">
        <v>1578</v>
      </c>
      <c r="F240" s="226" t="s">
        <v>1579</v>
      </c>
      <c r="G240" s="227" t="s">
        <v>242</v>
      </c>
      <c r="H240" s="228">
        <v>22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1357</v>
      </c>
    </row>
    <row r="241" s="2" customFormat="1">
      <c r="A241" s="35"/>
      <c r="B241" s="36"/>
      <c r="C241" s="37"/>
      <c r="D241" s="238" t="s">
        <v>244</v>
      </c>
      <c r="E241" s="37"/>
      <c r="F241" s="239" t="s">
        <v>1579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ht="24.15" customHeight="1">
      <c r="A242" s="35"/>
      <c r="B242" s="36"/>
      <c r="C242" s="243" t="s">
        <v>1116</v>
      </c>
      <c r="D242" s="243" t="s">
        <v>246</v>
      </c>
      <c r="E242" s="244" t="s">
        <v>1580</v>
      </c>
      <c r="F242" s="245" t="s">
        <v>1581</v>
      </c>
      <c r="G242" s="246" t="s">
        <v>242</v>
      </c>
      <c r="H242" s="247">
        <v>22</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73</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1362</v>
      </c>
    </row>
    <row r="243" s="2" customFormat="1">
      <c r="A243" s="35"/>
      <c r="B243" s="36"/>
      <c r="C243" s="37"/>
      <c r="D243" s="238" t="s">
        <v>244</v>
      </c>
      <c r="E243" s="37"/>
      <c r="F243" s="239" t="s">
        <v>1581</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73</v>
      </c>
    </row>
    <row r="244" s="2" customFormat="1" ht="76.35" customHeight="1">
      <c r="A244" s="35"/>
      <c r="B244" s="36"/>
      <c r="C244" s="224" t="s">
        <v>1121</v>
      </c>
      <c r="D244" s="224" t="s">
        <v>239</v>
      </c>
      <c r="E244" s="225" t="s">
        <v>1582</v>
      </c>
      <c r="F244" s="226" t="s">
        <v>1583</v>
      </c>
      <c r="G244" s="227" t="s">
        <v>242</v>
      </c>
      <c r="H244" s="228">
        <v>72</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1363</v>
      </c>
    </row>
    <row r="245" s="2" customFormat="1">
      <c r="A245" s="35"/>
      <c r="B245" s="36"/>
      <c r="C245" s="37"/>
      <c r="D245" s="238" t="s">
        <v>244</v>
      </c>
      <c r="E245" s="37"/>
      <c r="F245" s="239" t="s">
        <v>1584</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2017</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24.15" customHeight="1">
      <c r="A247" s="35"/>
      <c r="B247" s="36"/>
      <c r="C247" s="243" t="s">
        <v>1326</v>
      </c>
      <c r="D247" s="243" t="s">
        <v>246</v>
      </c>
      <c r="E247" s="244" t="s">
        <v>1586</v>
      </c>
      <c r="F247" s="245" t="s">
        <v>1587</v>
      </c>
      <c r="G247" s="246" t="s">
        <v>242</v>
      </c>
      <c r="H247" s="247">
        <v>48</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277</v>
      </c>
      <c r="AT247" s="236" t="s">
        <v>246</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1368</v>
      </c>
    </row>
    <row r="248" s="2" customFormat="1">
      <c r="A248" s="35"/>
      <c r="B248" s="36"/>
      <c r="C248" s="37"/>
      <c r="D248" s="238" t="s">
        <v>244</v>
      </c>
      <c r="E248" s="37"/>
      <c r="F248" s="239" t="s">
        <v>1587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2018</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24.15" customHeight="1">
      <c r="A250" s="35"/>
      <c r="B250" s="36"/>
      <c r="C250" s="243" t="s">
        <v>1235</v>
      </c>
      <c r="D250" s="243" t="s">
        <v>246</v>
      </c>
      <c r="E250" s="244" t="s">
        <v>1586</v>
      </c>
      <c r="F250" s="245" t="s">
        <v>1587</v>
      </c>
      <c r="G250" s="246" t="s">
        <v>242</v>
      </c>
      <c r="H250" s="247">
        <v>24</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2019</v>
      </c>
    </row>
    <row r="251" s="2" customFormat="1">
      <c r="A251" s="35"/>
      <c r="B251" s="36"/>
      <c r="C251" s="37"/>
      <c r="D251" s="238" t="s">
        <v>244</v>
      </c>
      <c r="E251" s="37"/>
      <c r="F251" s="239" t="s">
        <v>1587</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2020</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6.75" customHeight="1">
      <c r="A253" s="35"/>
      <c r="B253" s="36"/>
      <c r="C253" s="224" t="s">
        <v>1333</v>
      </c>
      <c r="D253" s="224" t="s">
        <v>239</v>
      </c>
      <c r="E253" s="225" t="s">
        <v>1176</v>
      </c>
      <c r="F253" s="226" t="s">
        <v>1177</v>
      </c>
      <c r="G253" s="227" t="s">
        <v>1178</v>
      </c>
      <c r="H253" s="228">
        <v>1.796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1378</v>
      </c>
    </row>
    <row r="254" s="2" customFormat="1">
      <c r="A254" s="35"/>
      <c r="B254" s="36"/>
      <c r="C254" s="37"/>
      <c r="D254" s="238" t="s">
        <v>244</v>
      </c>
      <c r="E254" s="37"/>
      <c r="F254" s="239" t="s">
        <v>1179</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2021</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66.75" customHeight="1">
      <c r="A256" s="35"/>
      <c r="B256" s="36"/>
      <c r="C256" s="224" t="s">
        <v>1238</v>
      </c>
      <c r="D256" s="224" t="s">
        <v>239</v>
      </c>
      <c r="E256" s="225" t="s">
        <v>1186</v>
      </c>
      <c r="F256" s="226" t="s">
        <v>1187</v>
      </c>
      <c r="G256" s="227" t="s">
        <v>1178</v>
      </c>
      <c r="H256" s="228">
        <v>8.9800000000000004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1382</v>
      </c>
    </row>
    <row r="257" s="2" customFormat="1">
      <c r="A257" s="35"/>
      <c r="B257" s="36"/>
      <c r="C257" s="37"/>
      <c r="D257" s="238" t="s">
        <v>244</v>
      </c>
      <c r="E257" s="37"/>
      <c r="F257" s="239" t="s">
        <v>1188</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ht="62.7" customHeight="1">
      <c r="A258" s="35"/>
      <c r="B258" s="36"/>
      <c r="C258" s="224" t="s">
        <v>1342</v>
      </c>
      <c r="D258" s="224" t="s">
        <v>239</v>
      </c>
      <c r="E258" s="225" t="s">
        <v>1598</v>
      </c>
      <c r="F258" s="226" t="s">
        <v>1599</v>
      </c>
      <c r="G258" s="227" t="s">
        <v>242</v>
      </c>
      <c r="H258" s="228">
        <v>146</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1387</v>
      </c>
    </row>
    <row r="259" s="2" customFormat="1">
      <c r="A259" s="35"/>
      <c r="B259" s="36"/>
      <c r="C259" s="37"/>
      <c r="D259" s="238" t="s">
        <v>244</v>
      </c>
      <c r="E259" s="37"/>
      <c r="F259" s="239" t="s">
        <v>1599</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2022</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24.15" customHeight="1">
      <c r="A261" s="35"/>
      <c r="B261" s="36"/>
      <c r="C261" s="224" t="s">
        <v>1242</v>
      </c>
      <c r="D261" s="224" t="s">
        <v>239</v>
      </c>
      <c r="E261" s="225" t="s">
        <v>1601</v>
      </c>
      <c r="F261" s="226" t="s">
        <v>1602</v>
      </c>
      <c r="G261" s="227" t="s">
        <v>242</v>
      </c>
      <c r="H261" s="228">
        <v>24</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1391</v>
      </c>
    </row>
    <row r="262" s="2" customFormat="1">
      <c r="A262" s="35"/>
      <c r="B262" s="36"/>
      <c r="C262" s="37"/>
      <c r="D262" s="238" t="s">
        <v>244</v>
      </c>
      <c r="E262" s="37"/>
      <c r="F262" s="239" t="s">
        <v>1602</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1885</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76.35" customHeight="1">
      <c r="A264" s="35"/>
      <c r="B264" s="36"/>
      <c r="C264" s="224" t="s">
        <v>1351</v>
      </c>
      <c r="D264" s="224" t="s">
        <v>239</v>
      </c>
      <c r="E264" s="225" t="s">
        <v>1100</v>
      </c>
      <c r="F264" s="226" t="s">
        <v>1101</v>
      </c>
      <c r="G264" s="227" t="s">
        <v>242</v>
      </c>
      <c r="H264" s="228">
        <v>24</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1396</v>
      </c>
    </row>
    <row r="265" s="2" customFormat="1">
      <c r="A265" s="35"/>
      <c r="B265" s="36"/>
      <c r="C265" s="37"/>
      <c r="D265" s="238" t="s">
        <v>244</v>
      </c>
      <c r="E265" s="37"/>
      <c r="F265" s="239" t="s">
        <v>1103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1886</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33" customHeight="1">
      <c r="A267" s="35"/>
      <c r="B267" s="36"/>
      <c r="C267" s="224" t="s">
        <v>1246</v>
      </c>
      <c r="D267" s="224" t="s">
        <v>239</v>
      </c>
      <c r="E267" s="225" t="s">
        <v>342</v>
      </c>
      <c r="F267" s="226" t="s">
        <v>343</v>
      </c>
      <c r="G267" s="227" t="s">
        <v>242</v>
      </c>
      <c r="H267" s="228">
        <v>48</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1400</v>
      </c>
    </row>
    <row r="268" s="2" customFormat="1">
      <c r="A268" s="35"/>
      <c r="B268" s="36"/>
      <c r="C268" s="37"/>
      <c r="D268" s="238" t="s">
        <v>244</v>
      </c>
      <c r="E268" s="37"/>
      <c r="F268" s="239" t="s">
        <v>343</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1887</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66.75" customHeight="1">
      <c r="A270" s="35"/>
      <c r="B270" s="36"/>
      <c r="C270" s="224" t="s">
        <v>1359</v>
      </c>
      <c r="D270" s="224" t="s">
        <v>239</v>
      </c>
      <c r="E270" s="225" t="s">
        <v>1229</v>
      </c>
      <c r="F270" s="226" t="s">
        <v>1230</v>
      </c>
      <c r="G270" s="227" t="s">
        <v>1178</v>
      </c>
      <c r="H270" s="228">
        <v>79.093999999999994</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1405</v>
      </c>
    </row>
    <row r="271" s="2" customFormat="1">
      <c r="A271" s="35"/>
      <c r="B271" s="36"/>
      <c r="C271" s="37"/>
      <c r="D271" s="238" t="s">
        <v>244</v>
      </c>
      <c r="E271" s="37"/>
      <c r="F271" s="239" t="s">
        <v>1231</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2023</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1248</v>
      </c>
      <c r="D273" s="224" t="s">
        <v>239</v>
      </c>
      <c r="E273" s="225" t="s">
        <v>1272</v>
      </c>
      <c r="F273" s="226" t="s">
        <v>1273</v>
      </c>
      <c r="G273" s="227" t="s">
        <v>1274</v>
      </c>
      <c r="H273" s="228">
        <v>159</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1610</v>
      </c>
    </row>
    <row r="274" s="2" customFormat="1">
      <c r="A274" s="35"/>
      <c r="B274" s="36"/>
      <c r="C274" s="37"/>
      <c r="D274" s="238" t="s">
        <v>244</v>
      </c>
      <c r="E274" s="37"/>
      <c r="F274" s="239" t="s">
        <v>1275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2024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1365</v>
      </c>
      <c r="D276" s="224" t="s">
        <v>239</v>
      </c>
      <c r="E276" s="225" t="s">
        <v>1277</v>
      </c>
      <c r="F276" s="226" t="s">
        <v>1278</v>
      </c>
      <c r="G276" s="227" t="s">
        <v>1274</v>
      </c>
      <c r="H276" s="228">
        <v>70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1414</v>
      </c>
    </row>
    <row r="277" s="2" customFormat="1">
      <c r="A277" s="35"/>
      <c r="B277" s="36"/>
      <c r="C277" s="37"/>
      <c r="D277" s="238" t="s">
        <v>244</v>
      </c>
      <c r="E277" s="37"/>
      <c r="F277" s="239" t="s">
        <v>1280</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2025</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76.35" customHeight="1">
      <c r="A279" s="35"/>
      <c r="B279" s="36"/>
      <c r="C279" s="224" t="s">
        <v>1252</v>
      </c>
      <c r="D279" s="224" t="s">
        <v>239</v>
      </c>
      <c r="E279" s="225" t="s">
        <v>1282</v>
      </c>
      <c r="F279" s="226" t="s">
        <v>1283</v>
      </c>
      <c r="G279" s="227" t="s">
        <v>249</v>
      </c>
      <c r="H279" s="228">
        <v>1000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1418</v>
      </c>
    </row>
    <row r="280" s="2" customFormat="1">
      <c r="A280" s="35"/>
      <c r="B280" s="36"/>
      <c r="C280" s="37"/>
      <c r="D280" s="238" t="s">
        <v>244</v>
      </c>
      <c r="E280" s="37"/>
      <c r="F280" s="239" t="s">
        <v>1285</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1891</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76.35" customHeight="1">
      <c r="A282" s="35"/>
      <c r="B282" s="36"/>
      <c r="C282" s="224" t="s">
        <v>1375</v>
      </c>
      <c r="D282" s="224" t="s">
        <v>239</v>
      </c>
      <c r="E282" s="225" t="s">
        <v>1287</v>
      </c>
      <c r="F282" s="226" t="s">
        <v>1288</v>
      </c>
      <c r="G282" s="227" t="s">
        <v>249</v>
      </c>
      <c r="H282" s="228">
        <v>1000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1423</v>
      </c>
    </row>
    <row r="283" s="2" customFormat="1">
      <c r="A283" s="35"/>
      <c r="B283" s="36"/>
      <c r="C283" s="37"/>
      <c r="D283" s="238" t="s">
        <v>244</v>
      </c>
      <c r="E283" s="37"/>
      <c r="F283" s="239" t="s">
        <v>1290</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1891</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1257</v>
      </c>
      <c r="D285" s="224" t="s">
        <v>239</v>
      </c>
      <c r="E285" s="225" t="s">
        <v>1611</v>
      </c>
      <c r="F285" s="226" t="s">
        <v>1612</v>
      </c>
      <c r="G285" s="227" t="s">
        <v>249</v>
      </c>
      <c r="H285" s="228">
        <v>1930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1427</v>
      </c>
    </row>
    <row r="286" s="2" customFormat="1">
      <c r="A286" s="35"/>
      <c r="B286" s="36"/>
      <c r="C286" s="37"/>
      <c r="D286" s="238" t="s">
        <v>244</v>
      </c>
      <c r="E286" s="37"/>
      <c r="F286" s="239" t="s">
        <v>1612</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2026</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1384</v>
      </c>
      <c r="D288" s="224" t="s">
        <v>239</v>
      </c>
      <c r="E288" s="225" t="s">
        <v>1614</v>
      </c>
      <c r="F288" s="226" t="s">
        <v>1615</v>
      </c>
      <c r="G288" s="227" t="s">
        <v>249</v>
      </c>
      <c r="H288" s="228">
        <v>1930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1649</v>
      </c>
    </row>
    <row r="289" s="2" customFormat="1">
      <c r="A289" s="35"/>
      <c r="B289" s="36"/>
      <c r="C289" s="37"/>
      <c r="D289" s="238" t="s">
        <v>244</v>
      </c>
      <c r="E289" s="37"/>
      <c r="F289" s="239" t="s">
        <v>1615</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2026</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66.75" customHeight="1">
      <c r="A291" s="35"/>
      <c r="B291" s="36"/>
      <c r="C291" s="224" t="s">
        <v>1260</v>
      </c>
      <c r="D291" s="224" t="s">
        <v>239</v>
      </c>
      <c r="E291" s="225" t="s">
        <v>1616</v>
      </c>
      <c r="F291" s="226" t="s">
        <v>1617</v>
      </c>
      <c r="G291" s="227" t="s">
        <v>249</v>
      </c>
      <c r="H291" s="228">
        <v>559.11000000000001</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1651</v>
      </c>
    </row>
    <row r="292" s="2" customFormat="1">
      <c r="A292" s="35"/>
      <c r="B292" s="36"/>
      <c r="C292" s="37"/>
      <c r="D292" s="238" t="s">
        <v>244</v>
      </c>
      <c r="E292" s="37"/>
      <c r="F292" s="239" t="s">
        <v>1619</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2027</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76.35" customHeight="1">
      <c r="A294" s="35"/>
      <c r="B294" s="36"/>
      <c r="C294" s="224" t="s">
        <v>1393</v>
      </c>
      <c r="D294" s="224" t="s">
        <v>239</v>
      </c>
      <c r="E294" s="225" t="s">
        <v>1621</v>
      </c>
      <c r="F294" s="226" t="s">
        <v>1622</v>
      </c>
      <c r="G294" s="227" t="s">
        <v>249</v>
      </c>
      <c r="H294" s="228">
        <v>144.52199999999999</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2028</v>
      </c>
    </row>
    <row r="295" s="2" customFormat="1">
      <c r="A295" s="35"/>
      <c r="B295" s="36"/>
      <c r="C295" s="37"/>
      <c r="D295" s="238" t="s">
        <v>244</v>
      </c>
      <c r="E295" s="37"/>
      <c r="F295" s="239" t="s">
        <v>1624</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2029</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76.35" customHeight="1">
      <c r="A297" s="35"/>
      <c r="B297" s="36"/>
      <c r="C297" s="224" t="s">
        <v>1264</v>
      </c>
      <c r="D297" s="224" t="s">
        <v>239</v>
      </c>
      <c r="E297" s="225" t="s">
        <v>1626</v>
      </c>
      <c r="F297" s="226" t="s">
        <v>1627</v>
      </c>
      <c r="G297" s="227" t="s">
        <v>249</v>
      </c>
      <c r="H297" s="228">
        <v>124.70399999999999</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2030</v>
      </c>
    </row>
    <row r="298" s="2" customFormat="1">
      <c r="A298" s="35"/>
      <c r="B298" s="36"/>
      <c r="C298" s="37"/>
      <c r="D298" s="238" t="s">
        <v>244</v>
      </c>
      <c r="E298" s="37"/>
      <c r="F298" s="239" t="s">
        <v>1629</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2031</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76.35" customHeight="1">
      <c r="A300" s="35"/>
      <c r="B300" s="36"/>
      <c r="C300" s="224" t="s">
        <v>1402</v>
      </c>
      <c r="D300" s="224" t="s">
        <v>239</v>
      </c>
      <c r="E300" s="225" t="s">
        <v>1631</v>
      </c>
      <c r="F300" s="226" t="s">
        <v>1632</v>
      </c>
      <c r="G300" s="227" t="s">
        <v>249</v>
      </c>
      <c r="H300" s="228">
        <v>999.62199999999996</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2032</v>
      </c>
    </row>
    <row r="301" s="2" customFormat="1">
      <c r="A301" s="35"/>
      <c r="B301" s="36"/>
      <c r="C301" s="37"/>
      <c r="D301" s="238" t="s">
        <v>244</v>
      </c>
      <c r="E301" s="37"/>
      <c r="F301" s="239" t="s">
        <v>1634</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2033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357</v>
      </c>
      <c r="D303" s="224" t="s">
        <v>239</v>
      </c>
      <c r="E303" s="225" t="s">
        <v>1641</v>
      </c>
      <c r="F303" s="226" t="s">
        <v>1642</v>
      </c>
      <c r="G303" s="227" t="s">
        <v>242</v>
      </c>
      <c r="H303" s="228">
        <v>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2034</v>
      </c>
    </row>
    <row r="304" s="2" customFormat="1">
      <c r="A304" s="35"/>
      <c r="B304" s="36"/>
      <c r="C304" s="37"/>
      <c r="D304" s="238" t="s">
        <v>244</v>
      </c>
      <c r="E304" s="37"/>
      <c r="F304" s="239" t="s">
        <v>1644</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1640</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55.5" customHeight="1">
      <c r="A306" s="35"/>
      <c r="B306" s="36"/>
      <c r="C306" s="224" t="s">
        <v>1411</v>
      </c>
      <c r="D306" s="224" t="s">
        <v>239</v>
      </c>
      <c r="E306" s="225" t="s">
        <v>1334</v>
      </c>
      <c r="F306" s="226" t="s">
        <v>1335</v>
      </c>
      <c r="G306" s="227" t="s">
        <v>242</v>
      </c>
      <c r="H306" s="228">
        <v>30</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1445</v>
      </c>
    </row>
    <row r="307" s="2" customFormat="1">
      <c r="A307" s="35"/>
      <c r="B307" s="36"/>
      <c r="C307" s="37"/>
      <c r="D307" s="238" t="s">
        <v>244</v>
      </c>
      <c r="E307" s="37"/>
      <c r="F307" s="239" t="s">
        <v>1335</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1650</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1279</v>
      </c>
      <c r="D309" s="224" t="s">
        <v>239</v>
      </c>
      <c r="E309" s="225" t="s">
        <v>1338</v>
      </c>
      <c r="F309" s="226" t="s">
        <v>1339</v>
      </c>
      <c r="G309" s="227" t="s">
        <v>242</v>
      </c>
      <c r="H309" s="228">
        <v>30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1450</v>
      </c>
    </row>
    <row r="310" s="2" customFormat="1">
      <c r="A310" s="35"/>
      <c r="B310" s="36"/>
      <c r="C310" s="37"/>
      <c r="D310" s="238" t="s">
        <v>244</v>
      </c>
      <c r="E310" s="37"/>
      <c r="F310" s="239" t="s">
        <v>1339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1650</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55.5" customHeight="1">
      <c r="A312" s="35"/>
      <c r="B312" s="36"/>
      <c r="C312" s="224" t="s">
        <v>1420</v>
      </c>
      <c r="D312" s="224" t="s">
        <v>239</v>
      </c>
      <c r="E312" s="225" t="s">
        <v>1902</v>
      </c>
      <c r="F312" s="226" t="s">
        <v>1903</v>
      </c>
      <c r="G312" s="227" t="s">
        <v>249</v>
      </c>
      <c r="H312" s="228">
        <v>4.7999999999999998</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1454</v>
      </c>
    </row>
    <row r="313" s="2" customFormat="1">
      <c r="A313" s="35"/>
      <c r="B313" s="36"/>
      <c r="C313" s="37"/>
      <c r="D313" s="238" t="s">
        <v>244</v>
      </c>
      <c r="E313" s="37"/>
      <c r="F313" s="239" t="s">
        <v>1903</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2035</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55.5" customHeight="1">
      <c r="A315" s="35"/>
      <c r="B315" s="36"/>
      <c r="C315" s="224" t="s">
        <v>1284</v>
      </c>
      <c r="D315" s="224" t="s">
        <v>239</v>
      </c>
      <c r="E315" s="225" t="s">
        <v>1905</v>
      </c>
      <c r="F315" s="226" t="s">
        <v>1906</v>
      </c>
      <c r="G315" s="227" t="s">
        <v>249</v>
      </c>
      <c r="H315" s="228">
        <v>4.7999999999999998</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261</v>
      </c>
    </row>
    <row r="316" s="2" customFormat="1">
      <c r="A316" s="35"/>
      <c r="B316" s="36"/>
      <c r="C316" s="37"/>
      <c r="D316" s="238" t="s">
        <v>244</v>
      </c>
      <c r="E316" s="37"/>
      <c r="F316" s="239" t="s">
        <v>1906</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2035</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66.75" customHeight="1">
      <c r="A318" s="35"/>
      <c r="B318" s="36"/>
      <c r="C318" s="224" t="s">
        <v>1429</v>
      </c>
      <c r="D318" s="224" t="s">
        <v>239</v>
      </c>
      <c r="E318" s="225" t="s">
        <v>1907</v>
      </c>
      <c r="F318" s="226" t="s">
        <v>1908</v>
      </c>
      <c r="G318" s="227" t="s">
        <v>1671</v>
      </c>
      <c r="H318" s="228">
        <v>12</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1464</v>
      </c>
    </row>
    <row r="319" s="2" customFormat="1">
      <c r="A319" s="35"/>
      <c r="B319" s="36"/>
      <c r="C319" s="37"/>
      <c r="D319" s="238" t="s">
        <v>244</v>
      </c>
      <c r="E319" s="37"/>
      <c r="F319" s="239" t="s">
        <v>1908</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2036</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24" t="s">
        <v>1289</v>
      </c>
      <c r="D321" s="224" t="s">
        <v>239</v>
      </c>
      <c r="E321" s="225" t="s">
        <v>1674</v>
      </c>
      <c r="F321" s="226" t="s">
        <v>1675</v>
      </c>
      <c r="G321" s="227" t="s">
        <v>1671</v>
      </c>
      <c r="H321" s="228">
        <v>12</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1469</v>
      </c>
    </row>
    <row r="322" s="2" customFormat="1">
      <c r="A322" s="35"/>
      <c r="B322" s="36"/>
      <c r="C322" s="37"/>
      <c r="D322" s="238" t="s">
        <v>244</v>
      </c>
      <c r="E322" s="37"/>
      <c r="F322" s="239" t="s">
        <v>1675</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2036</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16.5" customHeight="1">
      <c r="A324" s="35"/>
      <c r="B324" s="36"/>
      <c r="C324" s="224" t="s">
        <v>1438</v>
      </c>
      <c r="D324" s="224" t="s">
        <v>239</v>
      </c>
      <c r="E324" s="225" t="s">
        <v>1677</v>
      </c>
      <c r="F324" s="226" t="s">
        <v>1678</v>
      </c>
      <c r="G324" s="227" t="s">
        <v>1671</v>
      </c>
      <c r="H324" s="228">
        <v>12</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1474</v>
      </c>
    </row>
    <row r="325" s="2" customFormat="1">
      <c r="A325" s="35"/>
      <c r="B325" s="36"/>
      <c r="C325" s="37"/>
      <c r="D325" s="238" t="s">
        <v>244</v>
      </c>
      <c r="E325" s="37"/>
      <c r="F325" s="239" t="s">
        <v>1678</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16.5" customHeight="1">
      <c r="A326" s="35"/>
      <c r="B326" s="36"/>
      <c r="C326" s="224" t="s">
        <v>1336</v>
      </c>
      <c r="D326" s="224" t="s">
        <v>239</v>
      </c>
      <c r="E326" s="225" t="s">
        <v>1679</v>
      </c>
      <c r="F326" s="226" t="s">
        <v>1680</v>
      </c>
      <c r="G326" s="227" t="s">
        <v>1671</v>
      </c>
      <c r="H326" s="228">
        <v>12</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1478</v>
      </c>
    </row>
    <row r="327" s="2" customFormat="1">
      <c r="A327" s="35"/>
      <c r="B327" s="36"/>
      <c r="C327" s="37"/>
      <c r="D327" s="238" t="s">
        <v>244</v>
      </c>
      <c r="E327" s="37"/>
      <c r="F327" s="239" t="s">
        <v>1680</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16.5" customHeight="1">
      <c r="A328" s="35"/>
      <c r="B328" s="36"/>
      <c r="C328" s="224" t="s">
        <v>1447</v>
      </c>
      <c r="D328" s="224" t="s">
        <v>239</v>
      </c>
      <c r="E328" s="225" t="s">
        <v>1681</v>
      </c>
      <c r="F328" s="226" t="s">
        <v>1682</v>
      </c>
      <c r="G328" s="227" t="s">
        <v>1671</v>
      </c>
      <c r="H328" s="228">
        <v>12</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1481</v>
      </c>
    </row>
    <row r="329" s="2" customFormat="1">
      <c r="A329" s="35"/>
      <c r="B329" s="36"/>
      <c r="C329" s="37"/>
      <c r="D329" s="238" t="s">
        <v>244</v>
      </c>
      <c r="E329" s="37"/>
      <c r="F329" s="239" t="s">
        <v>1682</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ht="16.5" customHeight="1">
      <c r="A330" s="35"/>
      <c r="B330" s="36"/>
      <c r="C330" s="224" t="s">
        <v>1340</v>
      </c>
      <c r="D330" s="224" t="s">
        <v>239</v>
      </c>
      <c r="E330" s="225" t="s">
        <v>1683</v>
      </c>
      <c r="F330" s="226" t="s">
        <v>1684</v>
      </c>
      <c r="G330" s="227" t="s">
        <v>1671</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1485</v>
      </c>
    </row>
    <row r="331" s="2" customFormat="1">
      <c r="A331" s="35"/>
      <c r="B331" s="36"/>
      <c r="C331" s="37"/>
      <c r="D331" s="238" t="s">
        <v>244</v>
      </c>
      <c r="E331" s="37"/>
      <c r="F331" s="239" t="s">
        <v>1684</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ht="16.5" customHeight="1">
      <c r="A332" s="35"/>
      <c r="B332" s="36"/>
      <c r="C332" s="224" t="s">
        <v>1457</v>
      </c>
      <c r="D332" s="224" t="s">
        <v>239</v>
      </c>
      <c r="E332" s="225" t="s">
        <v>1689</v>
      </c>
      <c r="F332" s="226" t="s">
        <v>1690</v>
      </c>
      <c r="G332" s="227" t="s">
        <v>242</v>
      </c>
      <c r="H332" s="228">
        <v>12</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258</v>
      </c>
      <c r="AT332" s="236" t="s">
        <v>239</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1488</v>
      </c>
    </row>
    <row r="333" s="2" customFormat="1">
      <c r="A333" s="35"/>
      <c r="B333" s="36"/>
      <c r="C333" s="37"/>
      <c r="D333" s="238" t="s">
        <v>244</v>
      </c>
      <c r="E333" s="37"/>
      <c r="F333" s="239" t="s">
        <v>1690</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ht="16.5" customHeight="1">
      <c r="A334" s="35"/>
      <c r="B334" s="36"/>
      <c r="C334" s="224" t="s">
        <v>1345</v>
      </c>
      <c r="D334" s="224" t="s">
        <v>239</v>
      </c>
      <c r="E334" s="225" t="s">
        <v>1692</v>
      </c>
      <c r="F334" s="226" t="s">
        <v>1693</v>
      </c>
      <c r="G334" s="227" t="s">
        <v>242</v>
      </c>
      <c r="H334" s="228">
        <v>12</v>
      </c>
      <c r="I334" s="229"/>
      <c r="J334" s="230">
        <f>ROUND(I334*H334,2)</f>
        <v>0</v>
      </c>
      <c r="K334" s="231"/>
      <c r="L334" s="41"/>
      <c r="M334" s="232" t="s">
        <v>1</v>
      </c>
      <c r="N334" s="23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258</v>
      </c>
      <c r="AT334" s="236" t="s">
        <v>239</v>
      </c>
      <c r="AU334" s="236" t="s">
        <v>73</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1492</v>
      </c>
    </row>
    <row r="335" s="2" customFormat="1">
      <c r="A335" s="35"/>
      <c r="B335" s="36"/>
      <c r="C335" s="37"/>
      <c r="D335" s="238" t="s">
        <v>244</v>
      </c>
      <c r="E335" s="37"/>
      <c r="F335" s="239" t="s">
        <v>1693</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73</v>
      </c>
    </row>
    <row r="336" s="2" customFormat="1" ht="24.15" customHeight="1">
      <c r="A336" s="35"/>
      <c r="B336" s="36"/>
      <c r="C336" s="243" t="s">
        <v>1466</v>
      </c>
      <c r="D336" s="243" t="s">
        <v>246</v>
      </c>
      <c r="E336" s="244" t="s">
        <v>1910</v>
      </c>
      <c r="F336" s="245" t="s">
        <v>1911</v>
      </c>
      <c r="G336" s="246" t="s">
        <v>242</v>
      </c>
      <c r="H336" s="247">
        <v>12</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2037</v>
      </c>
    </row>
    <row r="337" s="2" customFormat="1">
      <c r="A337" s="35"/>
      <c r="B337" s="36"/>
      <c r="C337" s="37"/>
      <c r="D337" s="238" t="s">
        <v>244</v>
      </c>
      <c r="E337" s="37"/>
      <c r="F337" s="239" t="s">
        <v>1911</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ht="24.15" customHeight="1">
      <c r="A338" s="35"/>
      <c r="B338" s="36"/>
      <c r="C338" s="243" t="s">
        <v>1349</v>
      </c>
      <c r="D338" s="243" t="s">
        <v>246</v>
      </c>
      <c r="E338" s="244" t="s">
        <v>1913</v>
      </c>
      <c r="F338" s="245" t="s">
        <v>1914</v>
      </c>
      <c r="G338" s="246" t="s">
        <v>242</v>
      </c>
      <c r="H338" s="247">
        <v>12</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2038</v>
      </c>
    </row>
    <row r="339" s="2" customFormat="1">
      <c r="A339" s="35"/>
      <c r="B339" s="36"/>
      <c r="C339" s="37"/>
      <c r="D339" s="238" t="s">
        <v>244</v>
      </c>
      <c r="E339" s="37"/>
      <c r="F339" s="239" t="s">
        <v>1914</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76.35" customHeight="1">
      <c r="A340" s="35"/>
      <c r="B340" s="36"/>
      <c r="C340" s="224" t="s">
        <v>1475</v>
      </c>
      <c r="D340" s="224" t="s">
        <v>239</v>
      </c>
      <c r="E340" s="225" t="s">
        <v>1916</v>
      </c>
      <c r="F340" s="226" t="s">
        <v>1917</v>
      </c>
      <c r="G340" s="227" t="s">
        <v>242</v>
      </c>
      <c r="H340" s="228">
        <v>24</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1694</v>
      </c>
    </row>
    <row r="341" s="2" customFormat="1">
      <c r="A341" s="35"/>
      <c r="B341" s="36"/>
      <c r="C341" s="37"/>
      <c r="D341" s="238" t="s">
        <v>244</v>
      </c>
      <c r="E341" s="37"/>
      <c r="F341" s="239" t="s">
        <v>1918</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c r="A342" s="35"/>
      <c r="B342" s="36"/>
      <c r="C342" s="37"/>
      <c r="D342" s="238" t="s">
        <v>993</v>
      </c>
      <c r="E342" s="37"/>
      <c r="F342" s="265" t="s">
        <v>2039</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993</v>
      </c>
      <c r="AU342" s="14" t="s">
        <v>73</v>
      </c>
    </row>
    <row r="343" s="2" customFormat="1" ht="24.15" customHeight="1">
      <c r="A343" s="35"/>
      <c r="B343" s="36"/>
      <c r="C343" s="243" t="s">
        <v>1354</v>
      </c>
      <c r="D343" s="243" t="s">
        <v>246</v>
      </c>
      <c r="E343" s="244" t="s">
        <v>2040</v>
      </c>
      <c r="F343" s="245" t="s">
        <v>2041</v>
      </c>
      <c r="G343" s="246" t="s">
        <v>242</v>
      </c>
      <c r="H343" s="247">
        <v>1</v>
      </c>
      <c r="I343" s="248"/>
      <c r="J343" s="249">
        <f>ROUND(I343*H343,2)</f>
        <v>0</v>
      </c>
      <c r="K343" s="250"/>
      <c r="L343" s="251"/>
      <c r="M343" s="252" t="s">
        <v>1</v>
      </c>
      <c r="N343" s="25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277</v>
      </c>
      <c r="AT343" s="236" t="s">
        <v>246</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1838</v>
      </c>
    </row>
    <row r="344" s="2" customFormat="1">
      <c r="A344" s="35"/>
      <c r="B344" s="36"/>
      <c r="C344" s="37"/>
      <c r="D344" s="238" t="s">
        <v>244</v>
      </c>
      <c r="E344" s="37"/>
      <c r="F344" s="239" t="s">
        <v>2041</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ht="24.15" customHeight="1">
      <c r="A345" s="35"/>
      <c r="B345" s="36"/>
      <c r="C345" s="243" t="s">
        <v>1482</v>
      </c>
      <c r="D345" s="243" t="s">
        <v>246</v>
      </c>
      <c r="E345" s="244" t="s">
        <v>1922</v>
      </c>
      <c r="F345" s="245" t="s">
        <v>1923</v>
      </c>
      <c r="G345" s="246" t="s">
        <v>242</v>
      </c>
      <c r="H345" s="247">
        <v>11</v>
      </c>
      <c r="I345" s="248"/>
      <c r="J345" s="249">
        <f>ROUND(I345*H345,2)</f>
        <v>0</v>
      </c>
      <c r="K345" s="250"/>
      <c r="L345" s="251"/>
      <c r="M345" s="252" t="s">
        <v>1</v>
      </c>
      <c r="N345" s="25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277</v>
      </c>
      <c r="AT345" s="236" t="s">
        <v>246</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1927</v>
      </c>
    </row>
    <row r="346" s="2" customFormat="1">
      <c r="A346" s="35"/>
      <c r="B346" s="36"/>
      <c r="C346" s="37"/>
      <c r="D346" s="238" t="s">
        <v>244</v>
      </c>
      <c r="E346" s="37"/>
      <c r="F346" s="239" t="s">
        <v>1923</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ht="78" customHeight="1">
      <c r="A347" s="35"/>
      <c r="B347" s="36"/>
      <c r="C347" s="224" t="s">
        <v>1357</v>
      </c>
      <c r="D347" s="224" t="s">
        <v>239</v>
      </c>
      <c r="E347" s="225" t="s">
        <v>2042</v>
      </c>
      <c r="F347" s="226" t="s">
        <v>2043</v>
      </c>
      <c r="G347" s="227" t="s">
        <v>242</v>
      </c>
      <c r="H347" s="228">
        <v>1</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1931</v>
      </c>
    </row>
    <row r="348" s="2" customFormat="1">
      <c r="A348" s="35"/>
      <c r="B348" s="36"/>
      <c r="C348" s="37"/>
      <c r="D348" s="238" t="s">
        <v>244</v>
      </c>
      <c r="E348" s="37"/>
      <c r="F348" s="239" t="s">
        <v>2044</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c r="A349" s="35"/>
      <c r="B349" s="36"/>
      <c r="C349" s="37"/>
      <c r="D349" s="238" t="s">
        <v>993</v>
      </c>
      <c r="E349" s="37"/>
      <c r="F349" s="265" t="s">
        <v>1712</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993</v>
      </c>
      <c r="AU349" s="14" t="s">
        <v>73</v>
      </c>
    </row>
    <row r="350" s="2" customFormat="1" ht="78" customHeight="1">
      <c r="A350" s="35"/>
      <c r="B350" s="36"/>
      <c r="C350" s="224" t="s">
        <v>1489</v>
      </c>
      <c r="D350" s="224" t="s">
        <v>239</v>
      </c>
      <c r="E350" s="225" t="s">
        <v>1714</v>
      </c>
      <c r="F350" s="226" t="s">
        <v>1715</v>
      </c>
      <c r="G350" s="227" t="s">
        <v>242</v>
      </c>
      <c r="H350" s="228">
        <v>9</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1710</v>
      </c>
    </row>
    <row r="351" s="2" customFormat="1">
      <c r="A351" s="35"/>
      <c r="B351" s="36"/>
      <c r="C351" s="37"/>
      <c r="D351" s="238" t="s">
        <v>244</v>
      </c>
      <c r="E351" s="37"/>
      <c r="F351" s="239" t="s">
        <v>1717</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c r="A352" s="35"/>
      <c r="B352" s="36"/>
      <c r="C352" s="37"/>
      <c r="D352" s="238" t="s">
        <v>993</v>
      </c>
      <c r="E352" s="37"/>
      <c r="F352" s="265" t="s">
        <v>2045</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993</v>
      </c>
      <c r="AU352" s="14" t="s">
        <v>73</v>
      </c>
    </row>
    <row r="353" s="2" customFormat="1" ht="62.7" customHeight="1">
      <c r="A353" s="35"/>
      <c r="B353" s="36"/>
      <c r="C353" s="224" t="s">
        <v>1362</v>
      </c>
      <c r="D353" s="224" t="s">
        <v>239</v>
      </c>
      <c r="E353" s="225" t="s">
        <v>2046</v>
      </c>
      <c r="F353" s="226" t="s">
        <v>2047</v>
      </c>
      <c r="G353" s="227" t="s">
        <v>242</v>
      </c>
      <c r="H353" s="228">
        <v>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1716</v>
      </c>
    </row>
    <row r="354" s="2" customFormat="1">
      <c r="A354" s="35"/>
      <c r="B354" s="36"/>
      <c r="C354" s="37"/>
      <c r="D354" s="238" t="s">
        <v>244</v>
      </c>
      <c r="E354" s="37"/>
      <c r="F354" s="239" t="s">
        <v>2047</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c r="A355" s="35"/>
      <c r="B355" s="36"/>
      <c r="C355" s="37"/>
      <c r="D355" s="238" t="s">
        <v>993</v>
      </c>
      <c r="E355" s="37"/>
      <c r="F355" s="265" t="s">
        <v>1712</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993</v>
      </c>
      <c r="AU355" s="14" t="s">
        <v>73</v>
      </c>
    </row>
    <row r="356" s="2" customFormat="1" ht="62.7" customHeight="1">
      <c r="A356" s="35"/>
      <c r="B356" s="36"/>
      <c r="C356" s="224" t="s">
        <v>1266</v>
      </c>
      <c r="D356" s="224" t="s">
        <v>239</v>
      </c>
      <c r="E356" s="225" t="s">
        <v>1723</v>
      </c>
      <c r="F356" s="226" t="s">
        <v>1724</v>
      </c>
      <c r="G356" s="227" t="s">
        <v>242</v>
      </c>
      <c r="H356" s="228">
        <v>9</v>
      </c>
      <c r="I356" s="229"/>
      <c r="J356" s="230">
        <f>ROUND(I356*H356,2)</f>
        <v>0</v>
      </c>
      <c r="K356" s="231"/>
      <c r="L356" s="41"/>
      <c r="M356" s="232" t="s">
        <v>1</v>
      </c>
      <c r="N356" s="23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258</v>
      </c>
      <c r="AT356" s="236" t="s">
        <v>239</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1721</v>
      </c>
    </row>
    <row r="357" s="2" customFormat="1">
      <c r="A357" s="35"/>
      <c r="B357" s="36"/>
      <c r="C357" s="37"/>
      <c r="D357" s="238" t="s">
        <v>244</v>
      </c>
      <c r="E357" s="37"/>
      <c r="F357" s="239" t="s">
        <v>1724</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c r="A358" s="35"/>
      <c r="B358" s="36"/>
      <c r="C358" s="37"/>
      <c r="D358" s="238" t="s">
        <v>993</v>
      </c>
      <c r="E358" s="37"/>
      <c r="F358" s="265" t="s">
        <v>2045</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993</v>
      </c>
      <c r="AU358" s="14" t="s">
        <v>73</v>
      </c>
    </row>
    <row r="359" s="2" customFormat="1" ht="16.5" customHeight="1">
      <c r="A359" s="35"/>
      <c r="B359" s="36"/>
      <c r="C359" s="224" t="s">
        <v>1363</v>
      </c>
      <c r="D359" s="224" t="s">
        <v>239</v>
      </c>
      <c r="E359" s="225" t="s">
        <v>1343</v>
      </c>
      <c r="F359" s="226" t="s">
        <v>1344</v>
      </c>
      <c r="G359" s="227" t="s">
        <v>242</v>
      </c>
      <c r="H359" s="228">
        <v>4</v>
      </c>
      <c r="I359" s="229"/>
      <c r="J359" s="230">
        <f>ROUND(I359*H359,2)</f>
        <v>0</v>
      </c>
      <c r="K359" s="231"/>
      <c r="L359" s="41"/>
      <c r="M359" s="232" t="s">
        <v>1</v>
      </c>
      <c r="N359" s="23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258</v>
      </c>
      <c r="AT359" s="236" t="s">
        <v>239</v>
      </c>
      <c r="AU359" s="236" t="s">
        <v>73</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1725</v>
      </c>
    </row>
    <row r="360" s="2" customFormat="1">
      <c r="A360" s="35"/>
      <c r="B360" s="36"/>
      <c r="C360" s="37"/>
      <c r="D360" s="238" t="s">
        <v>244</v>
      </c>
      <c r="E360" s="37"/>
      <c r="F360" s="239" t="s">
        <v>1344</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73</v>
      </c>
    </row>
    <row r="361" s="2" customFormat="1">
      <c r="A361" s="35"/>
      <c r="B361" s="36"/>
      <c r="C361" s="37"/>
      <c r="D361" s="238" t="s">
        <v>993</v>
      </c>
      <c r="E361" s="37"/>
      <c r="F361" s="265" t="s">
        <v>1727</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73</v>
      </c>
    </row>
    <row r="362" s="2" customFormat="1" ht="24.15" customHeight="1">
      <c r="A362" s="35"/>
      <c r="B362" s="36"/>
      <c r="C362" s="224" t="s">
        <v>1704</v>
      </c>
      <c r="D362" s="224" t="s">
        <v>239</v>
      </c>
      <c r="E362" s="225" t="s">
        <v>1729</v>
      </c>
      <c r="F362" s="226" t="s">
        <v>1730</v>
      </c>
      <c r="G362" s="227" t="s">
        <v>242</v>
      </c>
      <c r="H362" s="228">
        <v>4</v>
      </c>
      <c r="I362" s="229"/>
      <c r="J362" s="230">
        <f>ROUND(I362*H362,2)</f>
        <v>0</v>
      </c>
      <c r="K362" s="231"/>
      <c r="L362" s="41"/>
      <c r="M362" s="232" t="s">
        <v>1</v>
      </c>
      <c r="N362" s="23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258</v>
      </c>
      <c r="AT362" s="236" t="s">
        <v>239</v>
      </c>
      <c r="AU362" s="236" t="s">
        <v>73</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1726</v>
      </c>
    </row>
    <row r="363" s="2" customFormat="1">
      <c r="A363" s="35"/>
      <c r="B363" s="36"/>
      <c r="C363" s="37"/>
      <c r="D363" s="238" t="s">
        <v>244</v>
      </c>
      <c r="E363" s="37"/>
      <c r="F363" s="239" t="s">
        <v>1730</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73</v>
      </c>
    </row>
    <row r="364" s="2" customFormat="1">
      <c r="A364" s="35"/>
      <c r="B364" s="36"/>
      <c r="C364" s="37"/>
      <c r="D364" s="238" t="s">
        <v>993</v>
      </c>
      <c r="E364" s="37"/>
      <c r="F364" s="265" t="s">
        <v>1727</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993</v>
      </c>
      <c r="AU364" s="14" t="s">
        <v>73</v>
      </c>
    </row>
    <row r="365" s="2" customFormat="1" ht="16.5" customHeight="1">
      <c r="A365" s="35"/>
      <c r="B365" s="36"/>
      <c r="C365" s="224" t="s">
        <v>1368</v>
      </c>
      <c r="D365" s="224" t="s">
        <v>239</v>
      </c>
      <c r="E365" s="225" t="s">
        <v>1347</v>
      </c>
      <c r="F365" s="226" t="s">
        <v>1348</v>
      </c>
      <c r="G365" s="227" t="s">
        <v>242</v>
      </c>
      <c r="H365" s="228">
        <v>11</v>
      </c>
      <c r="I365" s="229"/>
      <c r="J365" s="230">
        <f>ROUND(I365*H365,2)</f>
        <v>0</v>
      </c>
      <c r="K365" s="231"/>
      <c r="L365" s="41"/>
      <c r="M365" s="232" t="s">
        <v>1</v>
      </c>
      <c r="N365" s="233" t="s">
        <v>38</v>
      </c>
      <c r="O365" s="88"/>
      <c r="P365" s="234">
        <f>O365*H365</f>
        <v>0</v>
      </c>
      <c r="Q365" s="234">
        <v>0</v>
      </c>
      <c r="R365" s="234">
        <f>Q365*H365</f>
        <v>0</v>
      </c>
      <c r="S365" s="234">
        <v>0</v>
      </c>
      <c r="T365" s="235">
        <f>S365*H365</f>
        <v>0</v>
      </c>
      <c r="U365" s="35"/>
      <c r="V365" s="35"/>
      <c r="W365" s="35"/>
      <c r="X365" s="35"/>
      <c r="Y365" s="35"/>
      <c r="Z365" s="35"/>
      <c r="AA365" s="35"/>
      <c r="AB365" s="35"/>
      <c r="AC365" s="35"/>
      <c r="AD365" s="35"/>
      <c r="AE365" s="35"/>
      <c r="AR365" s="236" t="s">
        <v>258</v>
      </c>
      <c r="AT365" s="236" t="s">
        <v>239</v>
      </c>
      <c r="AU365" s="236" t="s">
        <v>73</v>
      </c>
      <c r="AY365" s="14" t="s">
        <v>238</v>
      </c>
      <c r="BE365" s="237">
        <f>IF(N365="základní",J365,0)</f>
        <v>0</v>
      </c>
      <c r="BF365" s="237">
        <f>IF(N365="snížená",J365,0)</f>
        <v>0</v>
      </c>
      <c r="BG365" s="237">
        <f>IF(N365="zákl. přenesená",J365,0)</f>
        <v>0</v>
      </c>
      <c r="BH365" s="237">
        <f>IF(N365="sníž. přenesená",J365,0)</f>
        <v>0</v>
      </c>
      <c r="BI365" s="237">
        <f>IF(N365="nulová",J365,0)</f>
        <v>0</v>
      </c>
      <c r="BJ365" s="14" t="s">
        <v>80</v>
      </c>
      <c r="BK365" s="237">
        <f>ROUND(I365*H365,2)</f>
        <v>0</v>
      </c>
      <c r="BL365" s="14" t="s">
        <v>258</v>
      </c>
      <c r="BM365" s="236" t="s">
        <v>1731</v>
      </c>
    </row>
    <row r="366" s="2" customFormat="1">
      <c r="A366" s="35"/>
      <c r="B366" s="36"/>
      <c r="C366" s="37"/>
      <c r="D366" s="238" t="s">
        <v>244</v>
      </c>
      <c r="E366" s="37"/>
      <c r="F366" s="239" t="s">
        <v>1348</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244</v>
      </c>
      <c r="AU366" s="14" t="s">
        <v>73</v>
      </c>
    </row>
    <row r="367" s="2" customFormat="1">
      <c r="A367" s="35"/>
      <c r="B367" s="36"/>
      <c r="C367" s="37"/>
      <c r="D367" s="238" t="s">
        <v>993</v>
      </c>
      <c r="E367" s="37"/>
      <c r="F367" s="265" t="s">
        <v>1733</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993</v>
      </c>
      <c r="AU367" s="14" t="s">
        <v>73</v>
      </c>
    </row>
    <row r="368" s="2" customFormat="1" ht="66.75" customHeight="1">
      <c r="A368" s="35"/>
      <c r="B368" s="36"/>
      <c r="C368" s="224" t="s">
        <v>1713</v>
      </c>
      <c r="D368" s="224" t="s">
        <v>239</v>
      </c>
      <c r="E368" s="225" t="s">
        <v>1352</v>
      </c>
      <c r="F368" s="226" t="s">
        <v>1353</v>
      </c>
      <c r="G368" s="227" t="s">
        <v>242</v>
      </c>
      <c r="H368" s="228">
        <v>11</v>
      </c>
      <c r="I368" s="229"/>
      <c r="J368" s="230">
        <f>ROUND(I368*H368,2)</f>
        <v>0</v>
      </c>
      <c r="K368" s="231"/>
      <c r="L368" s="41"/>
      <c r="M368" s="232" t="s">
        <v>1</v>
      </c>
      <c r="N368" s="233" t="s">
        <v>38</v>
      </c>
      <c r="O368" s="88"/>
      <c r="P368" s="234">
        <f>O368*H368</f>
        <v>0</v>
      </c>
      <c r="Q368" s="234">
        <v>0</v>
      </c>
      <c r="R368" s="234">
        <f>Q368*H368</f>
        <v>0</v>
      </c>
      <c r="S368" s="234">
        <v>0</v>
      </c>
      <c r="T368" s="235">
        <f>S368*H368</f>
        <v>0</v>
      </c>
      <c r="U368" s="35"/>
      <c r="V368" s="35"/>
      <c r="W368" s="35"/>
      <c r="X368" s="35"/>
      <c r="Y368" s="35"/>
      <c r="Z368" s="35"/>
      <c r="AA368" s="35"/>
      <c r="AB368" s="35"/>
      <c r="AC368" s="35"/>
      <c r="AD368" s="35"/>
      <c r="AE368" s="35"/>
      <c r="AR368" s="236" t="s">
        <v>258</v>
      </c>
      <c r="AT368" s="236" t="s">
        <v>239</v>
      </c>
      <c r="AU368" s="236" t="s">
        <v>73</v>
      </c>
      <c r="AY368" s="14" t="s">
        <v>238</v>
      </c>
      <c r="BE368" s="237">
        <f>IF(N368="základní",J368,0)</f>
        <v>0</v>
      </c>
      <c r="BF368" s="237">
        <f>IF(N368="snížená",J368,0)</f>
        <v>0</v>
      </c>
      <c r="BG368" s="237">
        <f>IF(N368="zákl. přenesená",J368,0)</f>
        <v>0</v>
      </c>
      <c r="BH368" s="237">
        <f>IF(N368="sníž. přenesená",J368,0)</f>
        <v>0</v>
      </c>
      <c r="BI368" s="237">
        <f>IF(N368="nulová",J368,0)</f>
        <v>0</v>
      </c>
      <c r="BJ368" s="14" t="s">
        <v>80</v>
      </c>
      <c r="BK368" s="237">
        <f>ROUND(I368*H368,2)</f>
        <v>0</v>
      </c>
      <c r="BL368" s="14" t="s">
        <v>258</v>
      </c>
      <c r="BM368" s="236" t="s">
        <v>1732</v>
      </c>
    </row>
    <row r="369" s="2" customFormat="1">
      <c r="A369" s="35"/>
      <c r="B369" s="36"/>
      <c r="C369" s="37"/>
      <c r="D369" s="238" t="s">
        <v>244</v>
      </c>
      <c r="E369" s="37"/>
      <c r="F369" s="239" t="s">
        <v>1353</v>
      </c>
      <c r="G369" s="37"/>
      <c r="H369" s="37"/>
      <c r="I369" s="240"/>
      <c r="J369" s="37"/>
      <c r="K369" s="37"/>
      <c r="L369" s="41"/>
      <c r="M369" s="241"/>
      <c r="N369" s="242"/>
      <c r="O369" s="88"/>
      <c r="P369" s="88"/>
      <c r="Q369" s="88"/>
      <c r="R369" s="88"/>
      <c r="S369" s="88"/>
      <c r="T369" s="89"/>
      <c r="U369" s="35"/>
      <c r="V369" s="35"/>
      <c r="W369" s="35"/>
      <c r="X369" s="35"/>
      <c r="Y369" s="35"/>
      <c r="Z369" s="35"/>
      <c r="AA369" s="35"/>
      <c r="AB369" s="35"/>
      <c r="AC369" s="35"/>
      <c r="AD369" s="35"/>
      <c r="AE369" s="35"/>
      <c r="AT369" s="14" t="s">
        <v>244</v>
      </c>
      <c r="AU369" s="14" t="s">
        <v>73</v>
      </c>
    </row>
    <row r="370" s="2" customFormat="1">
      <c r="A370" s="35"/>
      <c r="B370" s="36"/>
      <c r="C370" s="37"/>
      <c r="D370" s="238" t="s">
        <v>993</v>
      </c>
      <c r="E370" s="37"/>
      <c r="F370" s="265" t="s">
        <v>1733</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993</v>
      </c>
      <c r="AU370" s="14" t="s">
        <v>73</v>
      </c>
    </row>
    <row r="371" s="2" customFormat="1" ht="37.8" customHeight="1">
      <c r="A371" s="35"/>
      <c r="B371" s="36"/>
      <c r="C371" s="224" t="s">
        <v>1373</v>
      </c>
      <c r="D371" s="224" t="s">
        <v>239</v>
      </c>
      <c r="E371" s="225" t="s">
        <v>1736</v>
      </c>
      <c r="F371" s="226" t="s">
        <v>1737</v>
      </c>
      <c r="G371" s="227" t="s">
        <v>242</v>
      </c>
      <c r="H371" s="228">
        <v>40</v>
      </c>
      <c r="I371" s="229"/>
      <c r="J371" s="230">
        <f>ROUND(I371*H371,2)</f>
        <v>0</v>
      </c>
      <c r="K371" s="231"/>
      <c r="L371" s="41"/>
      <c r="M371" s="232" t="s">
        <v>1</v>
      </c>
      <c r="N371" s="233" t="s">
        <v>38</v>
      </c>
      <c r="O371" s="88"/>
      <c r="P371" s="234">
        <f>O371*H371</f>
        <v>0</v>
      </c>
      <c r="Q371" s="234">
        <v>0</v>
      </c>
      <c r="R371" s="234">
        <f>Q371*H371</f>
        <v>0</v>
      </c>
      <c r="S371" s="234">
        <v>0</v>
      </c>
      <c r="T371" s="235">
        <f>S371*H371</f>
        <v>0</v>
      </c>
      <c r="U371" s="35"/>
      <c r="V371" s="35"/>
      <c r="W371" s="35"/>
      <c r="X371" s="35"/>
      <c r="Y371" s="35"/>
      <c r="Z371" s="35"/>
      <c r="AA371" s="35"/>
      <c r="AB371" s="35"/>
      <c r="AC371" s="35"/>
      <c r="AD371" s="35"/>
      <c r="AE371" s="35"/>
      <c r="AR371" s="236" t="s">
        <v>258</v>
      </c>
      <c r="AT371" s="236" t="s">
        <v>239</v>
      </c>
      <c r="AU371" s="236" t="s">
        <v>73</v>
      </c>
      <c r="AY371" s="14" t="s">
        <v>238</v>
      </c>
      <c r="BE371" s="237">
        <f>IF(N371="základní",J371,0)</f>
        <v>0</v>
      </c>
      <c r="BF371" s="237">
        <f>IF(N371="snížená",J371,0)</f>
        <v>0</v>
      </c>
      <c r="BG371" s="237">
        <f>IF(N371="zákl. přenesená",J371,0)</f>
        <v>0</v>
      </c>
      <c r="BH371" s="237">
        <f>IF(N371="sníž. přenesená",J371,0)</f>
        <v>0</v>
      </c>
      <c r="BI371" s="237">
        <f>IF(N371="nulová",J371,0)</f>
        <v>0</v>
      </c>
      <c r="BJ371" s="14" t="s">
        <v>80</v>
      </c>
      <c r="BK371" s="237">
        <f>ROUND(I371*H371,2)</f>
        <v>0</v>
      </c>
      <c r="BL371" s="14" t="s">
        <v>258</v>
      </c>
      <c r="BM371" s="236" t="s">
        <v>1735</v>
      </c>
    </row>
    <row r="372" s="2" customFormat="1">
      <c r="A372" s="35"/>
      <c r="B372" s="36"/>
      <c r="C372" s="37"/>
      <c r="D372" s="238" t="s">
        <v>244</v>
      </c>
      <c r="E372" s="37"/>
      <c r="F372" s="239" t="s">
        <v>1737</v>
      </c>
      <c r="G372" s="37"/>
      <c r="H372" s="37"/>
      <c r="I372" s="240"/>
      <c r="J372" s="37"/>
      <c r="K372" s="37"/>
      <c r="L372" s="41"/>
      <c r="M372" s="241"/>
      <c r="N372" s="242"/>
      <c r="O372" s="88"/>
      <c r="P372" s="88"/>
      <c r="Q372" s="88"/>
      <c r="R372" s="88"/>
      <c r="S372" s="88"/>
      <c r="T372" s="89"/>
      <c r="U372" s="35"/>
      <c r="V372" s="35"/>
      <c r="W372" s="35"/>
      <c r="X372" s="35"/>
      <c r="Y372" s="35"/>
      <c r="Z372" s="35"/>
      <c r="AA372" s="35"/>
      <c r="AB372" s="35"/>
      <c r="AC372" s="35"/>
      <c r="AD372" s="35"/>
      <c r="AE372" s="35"/>
      <c r="AT372" s="14" t="s">
        <v>244</v>
      </c>
      <c r="AU372" s="14" t="s">
        <v>73</v>
      </c>
    </row>
    <row r="373" s="2" customFormat="1">
      <c r="A373" s="35"/>
      <c r="B373" s="36"/>
      <c r="C373" s="37"/>
      <c r="D373" s="238" t="s">
        <v>993</v>
      </c>
      <c r="E373" s="37"/>
      <c r="F373" s="265" t="s">
        <v>1932</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993</v>
      </c>
      <c r="AU373" s="14" t="s">
        <v>73</v>
      </c>
    </row>
    <row r="374" s="2" customFormat="1" ht="66.75" customHeight="1">
      <c r="A374" s="35"/>
      <c r="B374" s="36"/>
      <c r="C374" s="224" t="s">
        <v>1722</v>
      </c>
      <c r="D374" s="224" t="s">
        <v>239</v>
      </c>
      <c r="E374" s="225" t="s">
        <v>1490</v>
      </c>
      <c r="F374" s="226" t="s">
        <v>1491</v>
      </c>
      <c r="G374" s="227" t="s">
        <v>242</v>
      </c>
      <c r="H374" s="228">
        <v>8</v>
      </c>
      <c r="I374" s="229"/>
      <c r="J374" s="230">
        <f>ROUND(I374*H374,2)</f>
        <v>0</v>
      </c>
      <c r="K374" s="231"/>
      <c r="L374" s="41"/>
      <c r="M374" s="232" t="s">
        <v>1</v>
      </c>
      <c r="N374" s="233" t="s">
        <v>38</v>
      </c>
      <c r="O374" s="88"/>
      <c r="P374" s="234">
        <f>O374*H374</f>
        <v>0</v>
      </c>
      <c r="Q374" s="234">
        <v>0</v>
      </c>
      <c r="R374" s="234">
        <f>Q374*H374</f>
        <v>0</v>
      </c>
      <c r="S374" s="234">
        <v>0</v>
      </c>
      <c r="T374" s="235">
        <f>S374*H374</f>
        <v>0</v>
      </c>
      <c r="U374" s="35"/>
      <c r="V374" s="35"/>
      <c r="W374" s="35"/>
      <c r="X374" s="35"/>
      <c r="Y374" s="35"/>
      <c r="Z374" s="35"/>
      <c r="AA374" s="35"/>
      <c r="AB374" s="35"/>
      <c r="AC374" s="35"/>
      <c r="AD374" s="35"/>
      <c r="AE374" s="35"/>
      <c r="AR374" s="236" t="s">
        <v>258</v>
      </c>
      <c r="AT374" s="236" t="s">
        <v>239</v>
      </c>
      <c r="AU374" s="236" t="s">
        <v>73</v>
      </c>
      <c r="AY374" s="14" t="s">
        <v>238</v>
      </c>
      <c r="BE374" s="237">
        <f>IF(N374="základní",J374,0)</f>
        <v>0</v>
      </c>
      <c r="BF374" s="237">
        <f>IF(N374="snížená",J374,0)</f>
        <v>0</v>
      </c>
      <c r="BG374" s="237">
        <f>IF(N374="zákl. přenesená",J374,0)</f>
        <v>0</v>
      </c>
      <c r="BH374" s="237">
        <f>IF(N374="sníž. přenesená",J374,0)</f>
        <v>0</v>
      </c>
      <c r="BI374" s="237">
        <f>IF(N374="nulová",J374,0)</f>
        <v>0</v>
      </c>
      <c r="BJ374" s="14" t="s">
        <v>80</v>
      </c>
      <c r="BK374" s="237">
        <f>ROUND(I374*H374,2)</f>
        <v>0</v>
      </c>
      <c r="BL374" s="14" t="s">
        <v>258</v>
      </c>
      <c r="BM374" s="236" t="s">
        <v>1738</v>
      </c>
    </row>
    <row r="375" s="2" customFormat="1">
      <c r="A375" s="35"/>
      <c r="B375" s="36"/>
      <c r="C375" s="37"/>
      <c r="D375" s="238" t="s">
        <v>244</v>
      </c>
      <c r="E375" s="37"/>
      <c r="F375" s="239" t="s">
        <v>1493</v>
      </c>
      <c r="G375" s="37"/>
      <c r="H375" s="37"/>
      <c r="I375" s="240"/>
      <c r="J375" s="37"/>
      <c r="K375" s="37"/>
      <c r="L375" s="41"/>
      <c r="M375" s="241"/>
      <c r="N375" s="242"/>
      <c r="O375" s="88"/>
      <c r="P375" s="88"/>
      <c r="Q375" s="88"/>
      <c r="R375" s="88"/>
      <c r="S375" s="88"/>
      <c r="T375" s="89"/>
      <c r="U375" s="35"/>
      <c r="V375" s="35"/>
      <c r="W375" s="35"/>
      <c r="X375" s="35"/>
      <c r="Y375" s="35"/>
      <c r="Z375" s="35"/>
      <c r="AA375" s="35"/>
      <c r="AB375" s="35"/>
      <c r="AC375" s="35"/>
      <c r="AD375" s="35"/>
      <c r="AE375" s="35"/>
      <c r="AT375" s="14" t="s">
        <v>244</v>
      </c>
      <c r="AU375" s="14" t="s">
        <v>73</v>
      </c>
    </row>
    <row r="376" s="2" customFormat="1">
      <c r="A376" s="35"/>
      <c r="B376" s="36"/>
      <c r="C376" s="37"/>
      <c r="D376" s="238" t="s">
        <v>993</v>
      </c>
      <c r="E376" s="37"/>
      <c r="F376" s="265" t="s">
        <v>1742</v>
      </c>
      <c r="G376" s="37"/>
      <c r="H376" s="37"/>
      <c r="I376" s="240"/>
      <c r="J376" s="37"/>
      <c r="K376" s="37"/>
      <c r="L376" s="41"/>
      <c r="M376" s="241"/>
      <c r="N376" s="242"/>
      <c r="O376" s="88"/>
      <c r="P376" s="88"/>
      <c r="Q376" s="88"/>
      <c r="R376" s="88"/>
      <c r="S376" s="88"/>
      <c r="T376" s="89"/>
      <c r="U376" s="35"/>
      <c r="V376" s="35"/>
      <c r="W376" s="35"/>
      <c r="X376" s="35"/>
      <c r="Y376" s="35"/>
      <c r="Z376" s="35"/>
      <c r="AA376" s="35"/>
      <c r="AB376" s="35"/>
      <c r="AC376" s="35"/>
      <c r="AD376" s="35"/>
      <c r="AE376" s="35"/>
      <c r="AT376" s="14" t="s">
        <v>993</v>
      </c>
      <c r="AU376" s="14" t="s">
        <v>73</v>
      </c>
    </row>
    <row r="377" s="2" customFormat="1" ht="76.35" customHeight="1">
      <c r="A377" s="35"/>
      <c r="B377" s="36"/>
      <c r="C377" s="224" t="s">
        <v>1378</v>
      </c>
      <c r="D377" s="224" t="s">
        <v>239</v>
      </c>
      <c r="E377" s="225" t="s">
        <v>1495</v>
      </c>
      <c r="F377" s="226" t="s">
        <v>1496</v>
      </c>
      <c r="G377" s="227" t="s">
        <v>242</v>
      </c>
      <c r="H377" s="228">
        <v>11</v>
      </c>
      <c r="I377" s="229"/>
      <c r="J377" s="230">
        <f>ROUND(I377*H377,2)</f>
        <v>0</v>
      </c>
      <c r="K377" s="231"/>
      <c r="L377" s="41"/>
      <c r="M377" s="232" t="s">
        <v>1</v>
      </c>
      <c r="N377" s="233" t="s">
        <v>38</v>
      </c>
      <c r="O377" s="88"/>
      <c r="P377" s="234">
        <f>O377*H377</f>
        <v>0</v>
      </c>
      <c r="Q377" s="234">
        <v>0</v>
      </c>
      <c r="R377" s="234">
        <f>Q377*H377</f>
        <v>0</v>
      </c>
      <c r="S377" s="234">
        <v>0</v>
      </c>
      <c r="T377" s="235">
        <f>S377*H377</f>
        <v>0</v>
      </c>
      <c r="U377" s="35"/>
      <c r="V377" s="35"/>
      <c r="W377" s="35"/>
      <c r="X377" s="35"/>
      <c r="Y377" s="35"/>
      <c r="Z377" s="35"/>
      <c r="AA377" s="35"/>
      <c r="AB377" s="35"/>
      <c r="AC377" s="35"/>
      <c r="AD377" s="35"/>
      <c r="AE377" s="35"/>
      <c r="AR377" s="236" t="s">
        <v>258</v>
      </c>
      <c r="AT377" s="236" t="s">
        <v>239</v>
      </c>
      <c r="AU377" s="236" t="s">
        <v>73</v>
      </c>
      <c r="AY377" s="14" t="s">
        <v>238</v>
      </c>
      <c r="BE377" s="237">
        <f>IF(N377="základní",J377,0)</f>
        <v>0</v>
      </c>
      <c r="BF377" s="237">
        <f>IF(N377="snížená",J377,0)</f>
        <v>0</v>
      </c>
      <c r="BG377" s="237">
        <f>IF(N377="zákl. přenesená",J377,0)</f>
        <v>0</v>
      </c>
      <c r="BH377" s="237">
        <f>IF(N377="sníž. přenesená",J377,0)</f>
        <v>0</v>
      </c>
      <c r="BI377" s="237">
        <f>IF(N377="nulová",J377,0)</f>
        <v>0</v>
      </c>
      <c r="BJ377" s="14" t="s">
        <v>80</v>
      </c>
      <c r="BK377" s="237">
        <f>ROUND(I377*H377,2)</f>
        <v>0</v>
      </c>
      <c r="BL377" s="14" t="s">
        <v>258</v>
      </c>
      <c r="BM377" s="236" t="s">
        <v>1741</v>
      </c>
    </row>
    <row r="378" s="2" customFormat="1">
      <c r="A378" s="35"/>
      <c r="B378" s="36"/>
      <c r="C378" s="37"/>
      <c r="D378" s="238" t="s">
        <v>244</v>
      </c>
      <c r="E378" s="37"/>
      <c r="F378" s="239" t="s">
        <v>1498</v>
      </c>
      <c r="G378" s="37"/>
      <c r="H378" s="37"/>
      <c r="I378" s="240"/>
      <c r="J378" s="37"/>
      <c r="K378" s="37"/>
      <c r="L378" s="41"/>
      <c r="M378" s="256"/>
      <c r="N378" s="257"/>
      <c r="O378" s="258"/>
      <c r="P378" s="258"/>
      <c r="Q378" s="258"/>
      <c r="R378" s="258"/>
      <c r="S378" s="258"/>
      <c r="T378" s="259"/>
      <c r="U378" s="35"/>
      <c r="V378" s="35"/>
      <c r="W378" s="35"/>
      <c r="X378" s="35"/>
      <c r="Y378" s="35"/>
      <c r="Z378" s="35"/>
      <c r="AA378" s="35"/>
      <c r="AB378" s="35"/>
      <c r="AC378" s="35"/>
      <c r="AD378" s="35"/>
      <c r="AE378" s="35"/>
      <c r="AT378" s="14" t="s">
        <v>244</v>
      </c>
      <c r="AU378" s="14" t="s">
        <v>73</v>
      </c>
    </row>
    <row r="379" s="2" customFormat="1" ht="6.96" customHeight="1">
      <c r="A379" s="35"/>
      <c r="B379" s="63"/>
      <c r="C379" s="64"/>
      <c r="D379" s="64"/>
      <c r="E379" s="64"/>
      <c r="F379" s="64"/>
      <c r="G379" s="64"/>
      <c r="H379" s="64"/>
      <c r="I379" s="64"/>
      <c r="J379" s="64"/>
      <c r="K379" s="64"/>
      <c r="L379" s="41"/>
      <c r="M379" s="35"/>
      <c r="O379" s="35"/>
      <c r="P379" s="35"/>
      <c r="Q379" s="35"/>
      <c r="R379" s="35"/>
      <c r="S379" s="35"/>
      <c r="T379" s="35"/>
      <c r="U379" s="35"/>
      <c r="V379" s="35"/>
      <c r="W379" s="35"/>
      <c r="X379" s="35"/>
      <c r="Y379" s="35"/>
      <c r="Z379" s="35"/>
      <c r="AA379" s="35"/>
      <c r="AB379" s="35"/>
      <c r="AC379" s="35"/>
      <c r="AD379" s="35"/>
      <c r="AE379" s="35"/>
    </row>
  </sheetData>
  <sheetProtection sheet="1" autoFilter="0" formatColumns="0" formatRows="0" objects="1" scenarios="1" spinCount="100000" saltValue="NgPjZSsDVB5enr8mXn3TaTG9ORtnteubM0+WbKE9tCfSJ1OumyG7QlDm/R5s7lD5qD+PWDgeLoRrROy4CDKXFQ==" hashValue="lLJy9ZTycyfqIho2rWb3XN1AhKnSuomUtNdDsW0G/53NcwIRrc8UENjroHOFJkg8ghCwFeLevEfvY/oQce1vxA==" algorithmName="SHA-512" password="CC35"/>
  <autoFilter ref="C115:K37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2048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ROUND((SUM(BE116:BE371)),  2)</f>
        <v>0</v>
      </c>
      <c r="G33" s="35"/>
      <c r="H33" s="35"/>
      <c r="I33" s="162">
        <v>0.20999999999999999</v>
      </c>
      <c r="J33" s="161">
        <f>ROUND(((SUM(BE116:BE371))*I33),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ROUND((SUM(BF116:BF371)),  2)</f>
        <v>0</v>
      </c>
      <c r="G34" s="35"/>
      <c r="H34" s="35"/>
      <c r="I34" s="162">
        <v>0.12</v>
      </c>
      <c r="J34" s="161">
        <f>ROUND(((SUM(BF116:BF371))*I34),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Práce na žel. svršku v TÚ Záboří nad Labem – Kolín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Práce na žel. svršku v TÚ Záboří nad Labem – Kolín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SUM(P117:P371)</f>
        <v>0</v>
      </c>
      <c r="Q116" s="101"/>
      <c r="R116" s="207">
        <f>SUM(R117:R371)</f>
        <v>0</v>
      </c>
      <c r="S116" s="101"/>
      <c r="T116" s="208">
        <f>SUM(T117:T371)</f>
        <v>0</v>
      </c>
      <c r="U116" s="35"/>
      <c r="V116" s="35"/>
      <c r="W116" s="35"/>
      <c r="X116" s="35"/>
      <c r="Y116" s="35"/>
      <c r="Z116" s="35"/>
      <c r="AA116" s="35"/>
      <c r="AB116" s="35"/>
      <c r="AC116" s="35"/>
      <c r="AD116" s="35"/>
      <c r="AE116" s="35"/>
      <c r="AT116" s="14" t="s">
        <v>72</v>
      </c>
      <c r="AU116" s="14" t="s">
        <v>219</v>
      </c>
      <c r="BK116" s="209">
        <f>SUM(BK117:BK371)</f>
        <v>0</v>
      </c>
    </row>
    <row r="117" s="2" customFormat="1" ht="49.05" customHeight="1">
      <c r="A117" s="35"/>
      <c r="B117" s="36"/>
      <c r="C117" s="224" t="s">
        <v>80</v>
      </c>
      <c r="D117" s="224" t="s">
        <v>239</v>
      </c>
      <c r="E117" s="225" t="s">
        <v>1160</v>
      </c>
      <c r="F117" s="226" t="s">
        <v>1161</v>
      </c>
      <c r="G117" s="227" t="s">
        <v>242</v>
      </c>
      <c r="H117" s="228">
        <v>114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2049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0.14299999999999999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2050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1748</v>
      </c>
      <c r="F123" s="226" t="s">
        <v>1749</v>
      </c>
      <c r="G123" s="227" t="s">
        <v>1165</v>
      </c>
      <c r="H123" s="228">
        <v>2.8700000000000001</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1750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2051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2957.7069999999999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2052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2957.7069999999999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2053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2957.7069999999999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2054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2957.7069999999999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2055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2957.7069999999999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2056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1635.9000000000001</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2057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3329.0569999999998</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2058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3329.0569999999998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2059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23303.399000000001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2060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214.19999999999999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2061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81.599999999999994</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2062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570.15300000000002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2063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570.15300000000002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2064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171.04599999999999</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2065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171.04599999999999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2066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171.04599999999999</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2067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0.14299999999999999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2050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14.048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2068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8</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2069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1770</v>
      </c>
      <c r="F183" s="226" t="s">
        <v>1206</v>
      </c>
      <c r="G183" s="227" t="s">
        <v>1139</v>
      </c>
      <c r="H183" s="228">
        <v>1466.0799999999999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2070</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1772</v>
      </c>
      <c r="F186" s="245" t="s">
        <v>1210</v>
      </c>
      <c r="G186" s="246" t="s">
        <v>1178</v>
      </c>
      <c r="H186" s="247">
        <v>3502.3980000000001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2071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3502.3980000000001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2072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24516.786</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1246</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2073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26.047999999999998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1248</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2074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1591</v>
      </c>
      <c r="F198" s="226" t="s">
        <v>2075</v>
      </c>
      <c r="G198" s="227" t="s">
        <v>249</v>
      </c>
      <c r="H198" s="228">
        <v>3000</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1252</v>
      </c>
    </row>
    <row r="199" s="2" customFormat="1">
      <c r="A199" s="35"/>
      <c r="B199" s="36"/>
      <c r="C199" s="37"/>
      <c r="D199" s="238" t="s">
        <v>244</v>
      </c>
      <c r="E199" s="37"/>
      <c r="F199" s="239" t="s">
        <v>2075</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2076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1217</v>
      </c>
      <c r="F201" s="226" t="s">
        <v>1218</v>
      </c>
      <c r="G201" s="227" t="s">
        <v>249</v>
      </c>
      <c r="H201" s="228">
        <v>550</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1257</v>
      </c>
    </row>
    <row r="202" s="2" customFormat="1">
      <c r="A202" s="35"/>
      <c r="B202" s="36"/>
      <c r="C202" s="37"/>
      <c r="D202" s="238" t="s">
        <v>244</v>
      </c>
      <c r="E202" s="37"/>
      <c r="F202" s="239" t="s">
        <v>1219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2077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1221</v>
      </c>
      <c r="F204" s="226" t="s">
        <v>1222</v>
      </c>
      <c r="G204" s="227" t="s">
        <v>242</v>
      </c>
      <c r="H204" s="228">
        <v>24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1260</v>
      </c>
    </row>
    <row r="205" s="2" customFormat="1">
      <c r="A205" s="35"/>
      <c r="B205" s="36"/>
      <c r="C205" s="37"/>
      <c r="D205" s="238" t="s">
        <v>244</v>
      </c>
      <c r="E205" s="37"/>
      <c r="F205" s="239" t="s">
        <v>1223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2078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68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1264</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2079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1229</v>
      </c>
      <c r="F210" s="226" t="s">
        <v>1230</v>
      </c>
      <c r="G210" s="227" t="s">
        <v>1178</v>
      </c>
      <c r="H210" s="228">
        <v>138.237</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1231</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2080</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1233</v>
      </c>
      <c r="F213" s="226" t="s">
        <v>1234</v>
      </c>
      <c r="G213" s="227" t="s">
        <v>1178</v>
      </c>
      <c r="H213" s="228">
        <v>509.096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1279</v>
      </c>
    </row>
    <row r="214" s="2" customFormat="1">
      <c r="A214" s="35"/>
      <c r="B214" s="36"/>
      <c r="C214" s="37"/>
      <c r="D214" s="238" t="s">
        <v>244</v>
      </c>
      <c r="E214" s="37"/>
      <c r="F214" s="239" t="s">
        <v>1236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2081</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1229</v>
      </c>
      <c r="F216" s="226" t="s">
        <v>1230</v>
      </c>
      <c r="G216" s="227" t="s">
        <v>1178</v>
      </c>
      <c r="H216" s="228">
        <v>509.096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1284</v>
      </c>
    </row>
    <row r="217" s="2" customFormat="1">
      <c r="A217" s="35"/>
      <c r="B217" s="36"/>
      <c r="C217" s="37"/>
      <c r="D217" s="238" t="s">
        <v>244</v>
      </c>
      <c r="E217" s="37"/>
      <c r="F217" s="239" t="s">
        <v>1231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2082</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1240</v>
      </c>
      <c r="F219" s="226" t="s">
        <v>1241</v>
      </c>
      <c r="G219" s="227" t="s">
        <v>1178</v>
      </c>
      <c r="H219" s="228">
        <v>509.096</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1289</v>
      </c>
    </row>
    <row r="220" s="2" customFormat="1">
      <c r="A220" s="35"/>
      <c r="B220" s="36"/>
      <c r="C220" s="37"/>
      <c r="D220" s="238" t="s">
        <v>244</v>
      </c>
      <c r="E220" s="37"/>
      <c r="F220" s="239" t="s">
        <v>1241</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2082</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1244</v>
      </c>
      <c r="F222" s="226" t="s">
        <v>1245</v>
      </c>
      <c r="G222" s="227" t="s">
        <v>1178</v>
      </c>
      <c r="H222" s="228">
        <v>85.674000000000007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1336</v>
      </c>
    </row>
    <row r="223" s="2" customFormat="1">
      <c r="A223" s="35"/>
      <c r="B223" s="36"/>
      <c r="C223" s="37"/>
      <c r="D223" s="238" t="s">
        <v>244</v>
      </c>
      <c r="E223" s="37"/>
      <c r="F223" s="239" t="s">
        <v>1245</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2083</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85.674000000000007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1340</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2084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1250</v>
      </c>
      <c r="F228" s="226" t="s">
        <v>1251</v>
      </c>
      <c r="G228" s="227" t="s">
        <v>1178</v>
      </c>
      <c r="H228" s="228">
        <v>85.674000000000007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1345</v>
      </c>
    </row>
    <row r="229" s="2" customFormat="1">
      <c r="A229" s="35"/>
      <c r="B229" s="36"/>
      <c r="C229" s="37"/>
      <c r="D229" s="238" t="s">
        <v>244</v>
      </c>
      <c r="E229" s="37"/>
      <c r="F229" s="239" t="s">
        <v>1253</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1255</v>
      </c>
      <c r="F231" s="226" t="s">
        <v>1256</v>
      </c>
      <c r="G231" s="227" t="s">
        <v>1178</v>
      </c>
      <c r="H231" s="228">
        <v>85.674000000000007</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1349</v>
      </c>
    </row>
    <row r="232" s="2" customFormat="1">
      <c r="A232" s="35"/>
      <c r="B232" s="36"/>
      <c r="C232" s="37"/>
      <c r="D232" s="238" t="s">
        <v>244</v>
      </c>
      <c r="E232" s="37"/>
      <c r="F232" s="239" t="s">
        <v>1258</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2085</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0.25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1354</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2086</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1262</v>
      </c>
      <c r="F237" s="226" t="s">
        <v>1263</v>
      </c>
      <c r="G237" s="227" t="s">
        <v>1178</v>
      </c>
      <c r="H237" s="228">
        <v>0.25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1357</v>
      </c>
    </row>
    <row r="238" s="2" customFormat="1">
      <c r="A238" s="35"/>
      <c r="B238" s="36"/>
      <c r="C238" s="37"/>
      <c r="D238" s="238" t="s">
        <v>244</v>
      </c>
      <c r="E238" s="37"/>
      <c r="F238" s="239" t="s">
        <v>1263</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1787</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1266</v>
      </c>
      <c r="D240" s="224" t="s">
        <v>239</v>
      </c>
      <c r="E240" s="225" t="s">
        <v>1267</v>
      </c>
      <c r="F240" s="226" t="s">
        <v>1268</v>
      </c>
      <c r="G240" s="227" t="s">
        <v>1178</v>
      </c>
      <c r="H240" s="228">
        <v>0.25</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2087</v>
      </c>
    </row>
    <row r="241" s="2" customFormat="1">
      <c r="A241" s="35"/>
      <c r="B241" s="36"/>
      <c r="C241" s="37"/>
      <c r="D241" s="238" t="s">
        <v>244</v>
      </c>
      <c r="E241" s="37"/>
      <c r="F241" s="239" t="s">
        <v>1270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1271</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1110</v>
      </c>
      <c r="D243" s="224" t="s">
        <v>239</v>
      </c>
      <c r="E243" s="225" t="s">
        <v>1272</v>
      </c>
      <c r="F243" s="226" t="s">
        <v>1273</v>
      </c>
      <c r="G243" s="227" t="s">
        <v>1274</v>
      </c>
      <c r="H243" s="228">
        <v>102</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1362</v>
      </c>
    </row>
    <row r="244" s="2" customFormat="1">
      <c r="A244" s="35"/>
      <c r="B244" s="36"/>
      <c r="C244" s="37"/>
      <c r="D244" s="238" t="s">
        <v>244</v>
      </c>
      <c r="E244" s="37"/>
      <c r="F244" s="239" t="s">
        <v>1275</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2088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1116</v>
      </c>
      <c r="D246" s="224" t="s">
        <v>239</v>
      </c>
      <c r="E246" s="225" t="s">
        <v>1277</v>
      </c>
      <c r="F246" s="226" t="s">
        <v>1278</v>
      </c>
      <c r="G246" s="227" t="s">
        <v>1274</v>
      </c>
      <c r="H246" s="228">
        <v>50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1363</v>
      </c>
    </row>
    <row r="247" s="2" customFormat="1">
      <c r="A247" s="35"/>
      <c r="B247" s="36"/>
      <c r="C247" s="37"/>
      <c r="D247" s="238" t="s">
        <v>244</v>
      </c>
      <c r="E247" s="37"/>
      <c r="F247" s="239" t="s">
        <v>1280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2089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1121</v>
      </c>
      <c r="D249" s="224" t="s">
        <v>239</v>
      </c>
      <c r="E249" s="225" t="s">
        <v>1282</v>
      </c>
      <c r="F249" s="226" t="s">
        <v>1283</v>
      </c>
      <c r="G249" s="227" t="s">
        <v>249</v>
      </c>
      <c r="H249" s="228">
        <v>5000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1368</v>
      </c>
    </row>
    <row r="250" s="2" customFormat="1">
      <c r="A250" s="35"/>
      <c r="B250" s="36"/>
      <c r="C250" s="37"/>
      <c r="D250" s="238" t="s">
        <v>244</v>
      </c>
      <c r="E250" s="37"/>
      <c r="F250" s="239" t="s">
        <v>1285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2090</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76.35" customHeight="1">
      <c r="A252" s="35"/>
      <c r="B252" s="36"/>
      <c r="C252" s="224" t="s">
        <v>1326</v>
      </c>
      <c r="D252" s="224" t="s">
        <v>239</v>
      </c>
      <c r="E252" s="225" t="s">
        <v>1287</v>
      </c>
      <c r="F252" s="226" t="s">
        <v>1288</v>
      </c>
      <c r="G252" s="227" t="s">
        <v>249</v>
      </c>
      <c r="H252" s="228">
        <v>5000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1373</v>
      </c>
    </row>
    <row r="253" s="2" customFormat="1">
      <c r="A253" s="35"/>
      <c r="B253" s="36"/>
      <c r="C253" s="37"/>
      <c r="D253" s="238" t="s">
        <v>244</v>
      </c>
      <c r="E253" s="37"/>
      <c r="F253" s="239" t="s">
        <v>1290</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2091</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1235</v>
      </c>
      <c r="D255" s="224" t="s">
        <v>239</v>
      </c>
      <c r="E255" s="225" t="s">
        <v>1292</v>
      </c>
      <c r="F255" s="226" t="s">
        <v>1293</v>
      </c>
      <c r="G255" s="227" t="s">
        <v>249</v>
      </c>
      <c r="H255" s="228">
        <v>48</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1378</v>
      </c>
    </row>
    <row r="256" s="2" customFormat="1">
      <c r="A256" s="35"/>
      <c r="B256" s="36"/>
      <c r="C256" s="37"/>
      <c r="D256" s="238" t="s">
        <v>244</v>
      </c>
      <c r="E256" s="37"/>
      <c r="F256" s="239" t="s">
        <v>1293</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2092</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1333</v>
      </c>
      <c r="D258" s="224" t="s">
        <v>239</v>
      </c>
      <c r="E258" s="225" t="s">
        <v>1296</v>
      </c>
      <c r="F258" s="226" t="s">
        <v>1297</v>
      </c>
      <c r="G258" s="227" t="s">
        <v>249</v>
      </c>
      <c r="H258" s="228">
        <v>48</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1382</v>
      </c>
    </row>
    <row r="259" s="2" customFormat="1">
      <c r="A259" s="35"/>
      <c r="B259" s="36"/>
      <c r="C259" s="37"/>
      <c r="D259" s="238" t="s">
        <v>244</v>
      </c>
      <c r="E259" s="37"/>
      <c r="F259" s="239" t="s">
        <v>1297</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2092</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2.7" customHeight="1">
      <c r="A261" s="35"/>
      <c r="B261" s="36"/>
      <c r="C261" s="224" t="s">
        <v>1238</v>
      </c>
      <c r="D261" s="224" t="s">
        <v>239</v>
      </c>
      <c r="E261" s="225" t="s">
        <v>2093</v>
      </c>
      <c r="F261" s="226" t="s">
        <v>2094</v>
      </c>
      <c r="G261" s="227" t="s">
        <v>249</v>
      </c>
      <c r="H261" s="228">
        <v>28.800000000000001</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1387</v>
      </c>
    </row>
    <row r="262" s="2" customFormat="1">
      <c r="A262" s="35"/>
      <c r="B262" s="36"/>
      <c r="C262" s="37"/>
      <c r="D262" s="238" t="s">
        <v>244</v>
      </c>
      <c r="E262" s="37"/>
      <c r="F262" s="239" t="s">
        <v>2094</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2095</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66.75" customHeight="1">
      <c r="A264" s="35"/>
      <c r="B264" s="36"/>
      <c r="C264" s="224" t="s">
        <v>1342</v>
      </c>
      <c r="D264" s="224" t="s">
        <v>239</v>
      </c>
      <c r="E264" s="225" t="s">
        <v>2096</v>
      </c>
      <c r="F264" s="226" t="s">
        <v>2097</v>
      </c>
      <c r="G264" s="227" t="s">
        <v>249</v>
      </c>
      <c r="H264" s="228">
        <v>28.800000000000001</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1391</v>
      </c>
    </row>
    <row r="265" s="2" customFormat="1">
      <c r="A265" s="35"/>
      <c r="B265" s="36"/>
      <c r="C265" s="37"/>
      <c r="D265" s="238" t="s">
        <v>244</v>
      </c>
      <c r="E265" s="37"/>
      <c r="F265" s="239" t="s">
        <v>2097</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2095</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49.05" customHeight="1">
      <c r="A267" s="35"/>
      <c r="B267" s="36"/>
      <c r="C267" s="224" t="s">
        <v>1242</v>
      </c>
      <c r="D267" s="224" t="s">
        <v>239</v>
      </c>
      <c r="E267" s="225" t="s">
        <v>1306</v>
      </c>
      <c r="F267" s="226" t="s">
        <v>1307</v>
      </c>
      <c r="G267" s="227" t="s">
        <v>242</v>
      </c>
      <c r="H267" s="228">
        <v>300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2098</v>
      </c>
    </row>
    <row r="268" s="2" customFormat="1">
      <c r="A268" s="35"/>
      <c r="B268" s="36"/>
      <c r="C268" s="37"/>
      <c r="D268" s="238" t="s">
        <v>244</v>
      </c>
      <c r="E268" s="37"/>
      <c r="F268" s="239" t="s">
        <v>1307</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2099</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55.5" customHeight="1">
      <c r="A270" s="35"/>
      <c r="B270" s="36"/>
      <c r="C270" s="224" t="s">
        <v>1351</v>
      </c>
      <c r="D270" s="224" t="s">
        <v>239</v>
      </c>
      <c r="E270" s="225" t="s">
        <v>1310</v>
      </c>
      <c r="F270" s="226" t="s">
        <v>1311</v>
      </c>
      <c r="G270" s="227" t="s">
        <v>249</v>
      </c>
      <c r="H270" s="228">
        <v>300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2100</v>
      </c>
    </row>
    <row r="271" s="2" customFormat="1">
      <c r="A271" s="35"/>
      <c r="B271" s="36"/>
      <c r="C271" s="37"/>
      <c r="D271" s="238" t="s">
        <v>244</v>
      </c>
      <c r="E271" s="37"/>
      <c r="F271" s="239" t="s">
        <v>1311</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2099</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1246</v>
      </c>
      <c r="D273" s="224" t="s">
        <v>239</v>
      </c>
      <c r="E273" s="225" t="s">
        <v>1313</v>
      </c>
      <c r="F273" s="226" t="s">
        <v>1314</v>
      </c>
      <c r="G273" s="227" t="s">
        <v>242</v>
      </c>
      <c r="H273" s="228">
        <v>1</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2101</v>
      </c>
    </row>
    <row r="274" s="2" customFormat="1">
      <c r="A274" s="35"/>
      <c r="B274" s="36"/>
      <c r="C274" s="37"/>
      <c r="D274" s="238" t="s">
        <v>244</v>
      </c>
      <c r="E274" s="37"/>
      <c r="F274" s="239" t="s">
        <v>1314</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2102</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16.5" customHeight="1">
      <c r="A276" s="35"/>
      <c r="B276" s="36"/>
      <c r="C276" s="224" t="s">
        <v>1359</v>
      </c>
      <c r="D276" s="224" t="s">
        <v>239</v>
      </c>
      <c r="E276" s="225" t="s">
        <v>1317</v>
      </c>
      <c r="F276" s="226" t="s">
        <v>1318</v>
      </c>
      <c r="G276" s="227" t="s">
        <v>242</v>
      </c>
      <c r="H276" s="228">
        <v>1</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2103</v>
      </c>
    </row>
    <row r="277" s="2" customFormat="1">
      <c r="A277" s="35"/>
      <c r="B277" s="36"/>
      <c r="C277" s="37"/>
      <c r="D277" s="238" t="s">
        <v>244</v>
      </c>
      <c r="E277" s="37"/>
      <c r="F277" s="239" t="s">
        <v>1318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2102</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16.5" customHeight="1">
      <c r="A279" s="35"/>
      <c r="B279" s="36"/>
      <c r="C279" s="224" t="s">
        <v>1248</v>
      </c>
      <c r="D279" s="224" t="s">
        <v>239</v>
      </c>
      <c r="E279" s="225" t="s">
        <v>1320</v>
      </c>
      <c r="F279" s="226" t="s">
        <v>1321</v>
      </c>
      <c r="G279" s="227" t="s">
        <v>242</v>
      </c>
      <c r="H279" s="228">
        <v>1</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2104</v>
      </c>
    </row>
    <row r="280" s="2" customFormat="1">
      <c r="A280" s="35"/>
      <c r="B280" s="36"/>
      <c r="C280" s="37"/>
      <c r="D280" s="238" t="s">
        <v>244</v>
      </c>
      <c r="E280" s="37"/>
      <c r="F280" s="239" t="s">
        <v>1321</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2102</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16.5" customHeight="1">
      <c r="A282" s="35"/>
      <c r="B282" s="36"/>
      <c r="C282" s="224" t="s">
        <v>1365</v>
      </c>
      <c r="D282" s="224" t="s">
        <v>239</v>
      </c>
      <c r="E282" s="225" t="s">
        <v>1323</v>
      </c>
      <c r="F282" s="226" t="s">
        <v>1324</v>
      </c>
      <c r="G282" s="227" t="s">
        <v>242</v>
      </c>
      <c r="H282" s="228">
        <v>1</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2105</v>
      </c>
    </row>
    <row r="283" s="2" customFormat="1">
      <c r="A283" s="35"/>
      <c r="B283" s="36"/>
      <c r="C283" s="37"/>
      <c r="D283" s="238" t="s">
        <v>244</v>
      </c>
      <c r="E283" s="37"/>
      <c r="F283" s="239" t="s">
        <v>1324</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2102</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1252</v>
      </c>
      <c r="D285" s="224" t="s">
        <v>239</v>
      </c>
      <c r="E285" s="225" t="s">
        <v>1327</v>
      </c>
      <c r="F285" s="226" t="s">
        <v>1328</v>
      </c>
      <c r="G285" s="227" t="s">
        <v>242</v>
      </c>
      <c r="H285" s="228">
        <v>1</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2106</v>
      </c>
    </row>
    <row r="286" s="2" customFormat="1">
      <c r="A286" s="35"/>
      <c r="B286" s="36"/>
      <c r="C286" s="37"/>
      <c r="D286" s="238" t="s">
        <v>244</v>
      </c>
      <c r="E286" s="37"/>
      <c r="F286" s="239" t="s">
        <v>1328</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2102</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16.5" customHeight="1">
      <c r="A288" s="35"/>
      <c r="B288" s="36"/>
      <c r="C288" s="224" t="s">
        <v>1375</v>
      </c>
      <c r="D288" s="224" t="s">
        <v>239</v>
      </c>
      <c r="E288" s="225" t="s">
        <v>1330</v>
      </c>
      <c r="F288" s="226" t="s">
        <v>1331</v>
      </c>
      <c r="G288" s="227" t="s">
        <v>242</v>
      </c>
      <c r="H288" s="228">
        <v>1</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2107</v>
      </c>
    </row>
    <row r="289" s="2" customFormat="1">
      <c r="A289" s="35"/>
      <c r="B289" s="36"/>
      <c r="C289" s="37"/>
      <c r="D289" s="238" t="s">
        <v>244</v>
      </c>
      <c r="E289" s="37"/>
      <c r="F289" s="239" t="s">
        <v>1331</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2102</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55.5" customHeight="1">
      <c r="A291" s="35"/>
      <c r="B291" s="36"/>
      <c r="C291" s="224" t="s">
        <v>1257</v>
      </c>
      <c r="D291" s="224" t="s">
        <v>239</v>
      </c>
      <c r="E291" s="225" t="s">
        <v>1334</v>
      </c>
      <c r="F291" s="226" t="s">
        <v>1335</v>
      </c>
      <c r="G291" s="227" t="s">
        <v>242</v>
      </c>
      <c r="H291" s="228">
        <v>320</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1396</v>
      </c>
    </row>
    <row r="292" s="2" customFormat="1">
      <c r="A292" s="35"/>
      <c r="B292" s="36"/>
      <c r="C292" s="37"/>
      <c r="D292" s="238" t="s">
        <v>244</v>
      </c>
      <c r="E292" s="37"/>
      <c r="F292" s="239" t="s">
        <v>1335</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1975</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24.15" customHeight="1">
      <c r="A294" s="35"/>
      <c r="B294" s="36"/>
      <c r="C294" s="224" t="s">
        <v>1384</v>
      </c>
      <c r="D294" s="224" t="s">
        <v>239</v>
      </c>
      <c r="E294" s="225" t="s">
        <v>1338</v>
      </c>
      <c r="F294" s="226" t="s">
        <v>1339</v>
      </c>
      <c r="G294" s="227" t="s">
        <v>242</v>
      </c>
      <c r="H294" s="228">
        <v>320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1400</v>
      </c>
    </row>
    <row r="295" s="2" customFormat="1">
      <c r="A295" s="35"/>
      <c r="B295" s="36"/>
      <c r="C295" s="37"/>
      <c r="D295" s="238" t="s">
        <v>244</v>
      </c>
      <c r="E295" s="37"/>
      <c r="F295" s="239" t="s">
        <v>1339</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1975</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1260</v>
      </c>
      <c r="D297" s="224" t="s">
        <v>239</v>
      </c>
      <c r="E297" s="225" t="s">
        <v>1343</v>
      </c>
      <c r="F297" s="226" t="s">
        <v>1344</v>
      </c>
      <c r="G297" s="227" t="s">
        <v>242</v>
      </c>
      <c r="H297" s="228">
        <v>10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1405</v>
      </c>
    </row>
    <row r="298" s="2" customFormat="1">
      <c r="A298" s="35"/>
      <c r="B298" s="36"/>
      <c r="C298" s="37"/>
      <c r="D298" s="238" t="s">
        <v>244</v>
      </c>
      <c r="E298" s="37"/>
      <c r="F298" s="239" t="s">
        <v>1344</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1796</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16.5" customHeight="1">
      <c r="A300" s="35"/>
      <c r="B300" s="36"/>
      <c r="C300" s="224" t="s">
        <v>1393</v>
      </c>
      <c r="D300" s="224" t="s">
        <v>239</v>
      </c>
      <c r="E300" s="225" t="s">
        <v>1347</v>
      </c>
      <c r="F300" s="226" t="s">
        <v>1348</v>
      </c>
      <c r="G300" s="227" t="s">
        <v>242</v>
      </c>
      <c r="H300" s="228">
        <v>20</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1610</v>
      </c>
    </row>
    <row r="301" s="2" customFormat="1">
      <c r="A301" s="35"/>
      <c r="B301" s="36"/>
      <c r="C301" s="37"/>
      <c r="D301" s="238" t="s">
        <v>244</v>
      </c>
      <c r="E301" s="37"/>
      <c r="F301" s="239" t="s">
        <v>1348</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1797</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1264</v>
      </c>
      <c r="D303" s="224" t="s">
        <v>239</v>
      </c>
      <c r="E303" s="225" t="s">
        <v>1352</v>
      </c>
      <c r="F303" s="226" t="s">
        <v>1353</v>
      </c>
      <c r="G303" s="227" t="s">
        <v>242</v>
      </c>
      <c r="H303" s="228">
        <v>20</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1414</v>
      </c>
    </row>
    <row r="304" s="2" customFormat="1">
      <c r="A304" s="35"/>
      <c r="B304" s="36"/>
      <c r="C304" s="37"/>
      <c r="D304" s="238" t="s">
        <v>244</v>
      </c>
      <c r="E304" s="37"/>
      <c r="F304" s="239" t="s">
        <v>1353</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1797</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49.05" customHeight="1">
      <c r="A306" s="35"/>
      <c r="B306" s="36"/>
      <c r="C306" s="224" t="s">
        <v>1402</v>
      </c>
      <c r="D306" s="224" t="s">
        <v>239</v>
      </c>
      <c r="E306" s="225" t="s">
        <v>1355</v>
      </c>
      <c r="F306" s="226" t="s">
        <v>1356</v>
      </c>
      <c r="G306" s="227" t="s">
        <v>242</v>
      </c>
      <c r="H306" s="228">
        <v>5</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1418</v>
      </c>
    </row>
    <row r="307" s="2" customFormat="1">
      <c r="A307" s="35"/>
      <c r="B307" s="36"/>
      <c r="C307" s="37"/>
      <c r="D307" s="238" t="s">
        <v>244</v>
      </c>
      <c r="E307" s="37"/>
      <c r="F307" s="239" t="s">
        <v>1356</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1798</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2.7" customHeight="1">
      <c r="A309" s="35"/>
      <c r="B309" s="36"/>
      <c r="C309" s="224" t="s">
        <v>357</v>
      </c>
      <c r="D309" s="224" t="s">
        <v>239</v>
      </c>
      <c r="E309" s="225" t="s">
        <v>1360</v>
      </c>
      <c r="F309" s="226" t="s">
        <v>1361</v>
      </c>
      <c r="G309" s="227" t="s">
        <v>242</v>
      </c>
      <c r="H309" s="228">
        <v>5</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1423</v>
      </c>
    </row>
    <row r="310" s="2" customFormat="1">
      <c r="A310" s="35"/>
      <c r="B310" s="36"/>
      <c r="C310" s="37"/>
      <c r="D310" s="238" t="s">
        <v>244</v>
      </c>
      <c r="E310" s="37"/>
      <c r="F310" s="239" t="s">
        <v>1361</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1798</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24.15" customHeight="1">
      <c r="A312" s="35"/>
      <c r="B312" s="36"/>
      <c r="C312" s="224" t="s">
        <v>1411</v>
      </c>
      <c r="D312" s="224" t="s">
        <v>239</v>
      </c>
      <c r="E312" s="225" t="s">
        <v>278</v>
      </c>
      <c r="F312" s="226" t="s">
        <v>279</v>
      </c>
      <c r="G312" s="227" t="s">
        <v>242</v>
      </c>
      <c r="H312" s="228">
        <v>20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1427</v>
      </c>
    </row>
    <row r="313" s="2" customFormat="1">
      <c r="A313" s="35"/>
      <c r="B313" s="36"/>
      <c r="C313" s="37"/>
      <c r="D313" s="238" t="s">
        <v>244</v>
      </c>
      <c r="E313" s="37"/>
      <c r="F313" s="239" t="s">
        <v>279</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1797</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76.35" customHeight="1">
      <c r="A315" s="35"/>
      <c r="B315" s="36"/>
      <c r="C315" s="224" t="s">
        <v>1279</v>
      </c>
      <c r="D315" s="224" t="s">
        <v>239</v>
      </c>
      <c r="E315" s="225" t="s">
        <v>1366</v>
      </c>
      <c r="F315" s="226" t="s">
        <v>1367</v>
      </c>
      <c r="G315" s="227" t="s">
        <v>242</v>
      </c>
      <c r="H315" s="228">
        <v>20</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1649</v>
      </c>
    </row>
    <row r="316" s="2" customFormat="1">
      <c r="A316" s="35"/>
      <c r="B316" s="36"/>
      <c r="C316" s="37"/>
      <c r="D316" s="238" t="s">
        <v>244</v>
      </c>
      <c r="E316" s="37"/>
      <c r="F316" s="239" t="s">
        <v>1369</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2108</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1420</v>
      </c>
      <c r="D318" s="224" t="s">
        <v>239</v>
      </c>
      <c r="E318" s="225" t="s">
        <v>1371</v>
      </c>
      <c r="F318" s="226" t="s">
        <v>1408</v>
      </c>
      <c r="G318" s="227" t="s">
        <v>1139</v>
      </c>
      <c r="H318" s="228">
        <v>35</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1651</v>
      </c>
    </row>
    <row r="319" s="2" customFormat="1">
      <c r="A319" s="35"/>
      <c r="B319" s="36"/>
      <c r="C319" s="37"/>
      <c r="D319" s="238" t="s">
        <v>244</v>
      </c>
      <c r="E319" s="37"/>
      <c r="F319" s="239" t="s">
        <v>1408</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2109</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16.5" customHeight="1">
      <c r="A321" s="35"/>
      <c r="B321" s="36"/>
      <c r="C321" s="224" t="s">
        <v>1284</v>
      </c>
      <c r="D321" s="224" t="s">
        <v>239</v>
      </c>
      <c r="E321" s="225" t="s">
        <v>1376</v>
      </c>
      <c r="F321" s="226" t="s">
        <v>1372</v>
      </c>
      <c r="G321" s="227" t="s">
        <v>1150</v>
      </c>
      <c r="H321" s="228">
        <v>250</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1654</v>
      </c>
    </row>
    <row r="322" s="2" customFormat="1">
      <c r="A322" s="35"/>
      <c r="B322" s="36"/>
      <c r="C322" s="37"/>
      <c r="D322" s="238" t="s">
        <v>244</v>
      </c>
      <c r="E322" s="37"/>
      <c r="F322" s="239" t="s">
        <v>1372</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2110</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4.15" customHeight="1">
      <c r="A324" s="35"/>
      <c r="B324" s="36"/>
      <c r="C324" s="224" t="s">
        <v>1429</v>
      </c>
      <c r="D324" s="224" t="s">
        <v>239</v>
      </c>
      <c r="E324" s="225" t="s">
        <v>1380</v>
      </c>
      <c r="F324" s="226" t="s">
        <v>1377</v>
      </c>
      <c r="G324" s="227" t="s">
        <v>1139</v>
      </c>
      <c r="H324" s="228">
        <v>4.0999999999999996</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1445</v>
      </c>
    </row>
    <row r="325" s="2" customFormat="1">
      <c r="A325" s="35"/>
      <c r="B325" s="36"/>
      <c r="C325" s="37"/>
      <c r="D325" s="238" t="s">
        <v>244</v>
      </c>
      <c r="E325" s="37"/>
      <c r="F325" s="239" t="s">
        <v>1377</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2111</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1.75" customHeight="1">
      <c r="A327" s="35"/>
      <c r="B327" s="36"/>
      <c r="C327" s="224" t="s">
        <v>1289</v>
      </c>
      <c r="D327" s="224" t="s">
        <v>239</v>
      </c>
      <c r="E327" s="225" t="s">
        <v>1385</v>
      </c>
      <c r="F327" s="226" t="s">
        <v>2112</v>
      </c>
      <c r="G327" s="227" t="s">
        <v>1139</v>
      </c>
      <c r="H327" s="228">
        <v>0.81000000000000005</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1450</v>
      </c>
    </row>
    <row r="328" s="2" customFormat="1">
      <c r="A328" s="35"/>
      <c r="B328" s="36"/>
      <c r="C328" s="37"/>
      <c r="D328" s="238" t="s">
        <v>244</v>
      </c>
      <c r="E328" s="37"/>
      <c r="F328" s="239" t="s">
        <v>2112</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2113</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1438</v>
      </c>
      <c r="D330" s="224" t="s">
        <v>239</v>
      </c>
      <c r="E330" s="225" t="s">
        <v>1389</v>
      </c>
      <c r="F330" s="226" t="s">
        <v>1381</v>
      </c>
      <c r="G330" s="227" t="s">
        <v>1139</v>
      </c>
      <c r="H330" s="228">
        <v>130.5</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1454</v>
      </c>
    </row>
    <row r="331" s="2" customFormat="1">
      <c r="A331" s="35"/>
      <c r="B331" s="36"/>
      <c r="C331" s="37"/>
      <c r="D331" s="238" t="s">
        <v>244</v>
      </c>
      <c r="E331" s="37"/>
      <c r="F331" s="239" t="s">
        <v>1381</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2114</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16.5" customHeight="1">
      <c r="A333" s="35"/>
      <c r="B333" s="36"/>
      <c r="C333" s="224" t="s">
        <v>1336</v>
      </c>
      <c r="D333" s="224" t="s">
        <v>239</v>
      </c>
      <c r="E333" s="225" t="s">
        <v>1394</v>
      </c>
      <c r="F333" s="226" t="s">
        <v>1386</v>
      </c>
      <c r="G333" s="227" t="s">
        <v>1139</v>
      </c>
      <c r="H333" s="228">
        <v>10</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261</v>
      </c>
    </row>
    <row r="334" s="2" customFormat="1">
      <c r="A334" s="35"/>
      <c r="B334" s="36"/>
      <c r="C334" s="37"/>
      <c r="D334" s="238" t="s">
        <v>244</v>
      </c>
      <c r="E334" s="37"/>
      <c r="F334" s="239" t="s">
        <v>1386</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2115</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21.75" customHeight="1">
      <c r="A336" s="35"/>
      <c r="B336" s="36"/>
      <c r="C336" s="224" t="s">
        <v>1447</v>
      </c>
      <c r="D336" s="224" t="s">
        <v>239</v>
      </c>
      <c r="E336" s="225" t="s">
        <v>1398</v>
      </c>
      <c r="F336" s="226" t="s">
        <v>2116</v>
      </c>
      <c r="G336" s="227" t="s">
        <v>1139</v>
      </c>
      <c r="H336" s="228">
        <v>8</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1464</v>
      </c>
    </row>
    <row r="337" s="2" customFormat="1">
      <c r="A337" s="35"/>
      <c r="B337" s="36"/>
      <c r="C337" s="37"/>
      <c r="D337" s="238" t="s">
        <v>244</v>
      </c>
      <c r="E337" s="37"/>
      <c r="F337" s="239" t="s">
        <v>2116</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2117</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16.5" customHeight="1">
      <c r="A339" s="35"/>
      <c r="B339" s="36"/>
      <c r="C339" s="224" t="s">
        <v>1340</v>
      </c>
      <c r="D339" s="224" t="s">
        <v>239</v>
      </c>
      <c r="E339" s="225" t="s">
        <v>1403</v>
      </c>
      <c r="F339" s="226" t="s">
        <v>1395</v>
      </c>
      <c r="G339" s="227" t="s">
        <v>1150</v>
      </c>
      <c r="H339" s="228">
        <v>315</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1469</v>
      </c>
    </row>
    <row r="340" s="2" customFormat="1">
      <c r="A340" s="35"/>
      <c r="B340" s="36"/>
      <c r="C340" s="37"/>
      <c r="D340" s="238" t="s">
        <v>244</v>
      </c>
      <c r="E340" s="37"/>
      <c r="F340" s="239" t="s">
        <v>1395</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2118</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21.75" customHeight="1">
      <c r="A342" s="35"/>
      <c r="B342" s="36"/>
      <c r="C342" s="224" t="s">
        <v>1457</v>
      </c>
      <c r="D342" s="224" t="s">
        <v>239</v>
      </c>
      <c r="E342" s="225" t="s">
        <v>1407</v>
      </c>
      <c r="F342" s="226" t="s">
        <v>2119</v>
      </c>
      <c r="G342" s="227" t="s">
        <v>1150</v>
      </c>
      <c r="H342" s="228">
        <v>175</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2120</v>
      </c>
    </row>
    <row r="343" s="2" customFormat="1">
      <c r="A343" s="35"/>
      <c r="B343" s="36"/>
      <c r="C343" s="37"/>
      <c r="D343" s="238" t="s">
        <v>244</v>
      </c>
      <c r="E343" s="37"/>
      <c r="F343" s="239" t="s">
        <v>2119</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2121</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1345</v>
      </c>
      <c r="D345" s="224" t="s">
        <v>239</v>
      </c>
      <c r="E345" s="225" t="s">
        <v>1412</v>
      </c>
      <c r="F345" s="226" t="s">
        <v>1404</v>
      </c>
      <c r="G345" s="227" t="s">
        <v>1150</v>
      </c>
      <c r="H345" s="228">
        <v>130</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2122</v>
      </c>
    </row>
    <row r="346" s="2" customFormat="1">
      <c r="A346" s="35"/>
      <c r="B346" s="36"/>
      <c r="C346" s="37"/>
      <c r="D346" s="238" t="s">
        <v>244</v>
      </c>
      <c r="E346" s="37"/>
      <c r="F346" s="239" t="s">
        <v>1404</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2123</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16.5" customHeight="1">
      <c r="A348" s="35"/>
      <c r="B348" s="36"/>
      <c r="C348" s="224" t="s">
        <v>1466</v>
      </c>
      <c r="D348" s="224" t="s">
        <v>239</v>
      </c>
      <c r="E348" s="225" t="s">
        <v>1416</v>
      </c>
      <c r="F348" s="226" t="s">
        <v>2124</v>
      </c>
      <c r="G348" s="227" t="s">
        <v>1139</v>
      </c>
      <c r="H348" s="228">
        <v>31.5</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2125</v>
      </c>
    </row>
    <row r="349" s="2" customFormat="1">
      <c r="A349" s="35"/>
      <c r="B349" s="36"/>
      <c r="C349" s="37"/>
      <c r="D349" s="238" t="s">
        <v>244</v>
      </c>
      <c r="E349" s="37"/>
      <c r="F349" s="239" t="s">
        <v>2124</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2126</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16.5" customHeight="1">
      <c r="A351" s="35"/>
      <c r="B351" s="36"/>
      <c r="C351" s="224" t="s">
        <v>1349</v>
      </c>
      <c r="D351" s="224" t="s">
        <v>239</v>
      </c>
      <c r="E351" s="225" t="s">
        <v>1421</v>
      </c>
      <c r="F351" s="226" t="s">
        <v>1426</v>
      </c>
      <c r="G351" s="227" t="s">
        <v>1139</v>
      </c>
      <c r="H351" s="228">
        <v>85.469999999999999</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1485</v>
      </c>
    </row>
    <row r="352" s="2" customFormat="1">
      <c r="A352" s="35"/>
      <c r="B352" s="36"/>
      <c r="C352" s="37"/>
      <c r="D352" s="238" t="s">
        <v>244</v>
      </c>
      <c r="E352" s="37"/>
      <c r="F352" s="239" t="s">
        <v>1426</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2127</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1475</v>
      </c>
      <c r="D354" s="224" t="s">
        <v>239</v>
      </c>
      <c r="E354" s="225" t="s">
        <v>1425</v>
      </c>
      <c r="F354" s="226" t="s">
        <v>1431</v>
      </c>
      <c r="G354" s="227" t="s">
        <v>1139</v>
      </c>
      <c r="H354" s="228">
        <v>28.16</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1488</v>
      </c>
    </row>
    <row r="355" s="2" customFormat="1">
      <c r="A355" s="35"/>
      <c r="B355" s="36"/>
      <c r="C355" s="37"/>
      <c r="D355" s="238" t="s">
        <v>244</v>
      </c>
      <c r="E355" s="37"/>
      <c r="F355" s="239" t="s">
        <v>1431</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2128</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1354</v>
      </c>
      <c r="D357" s="224" t="s">
        <v>239</v>
      </c>
      <c r="E357" s="225" t="s">
        <v>1430</v>
      </c>
      <c r="F357" s="226" t="s">
        <v>1435</v>
      </c>
      <c r="G357" s="227" t="s">
        <v>1139</v>
      </c>
      <c r="H357" s="228">
        <v>9.9000000000000004</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1492</v>
      </c>
    </row>
    <row r="358" s="2" customFormat="1">
      <c r="A358" s="35"/>
      <c r="B358" s="36"/>
      <c r="C358" s="37"/>
      <c r="D358" s="238" t="s">
        <v>244</v>
      </c>
      <c r="E358" s="37"/>
      <c r="F358" s="239" t="s">
        <v>1435</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2129</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1482</v>
      </c>
      <c r="D360" s="224" t="s">
        <v>239</v>
      </c>
      <c r="E360" s="225" t="s">
        <v>1434</v>
      </c>
      <c r="F360" s="226" t="s">
        <v>1440</v>
      </c>
      <c r="G360" s="227" t="s">
        <v>1150</v>
      </c>
      <c r="H360" s="228">
        <v>265</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1497</v>
      </c>
    </row>
    <row r="361" s="2" customFormat="1">
      <c r="A361" s="35"/>
      <c r="B361" s="36"/>
      <c r="C361" s="37"/>
      <c r="D361" s="238" t="s">
        <v>244</v>
      </c>
      <c r="E361" s="37"/>
      <c r="F361" s="239" t="s">
        <v>1440</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2130</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24.15" customHeight="1">
      <c r="A363" s="35"/>
      <c r="B363" s="36"/>
      <c r="C363" s="224" t="s">
        <v>1357</v>
      </c>
      <c r="D363" s="224" t="s">
        <v>239</v>
      </c>
      <c r="E363" s="225" t="s">
        <v>1439</v>
      </c>
      <c r="F363" s="226" t="s">
        <v>2131</v>
      </c>
      <c r="G363" s="227" t="s">
        <v>1139</v>
      </c>
      <c r="H363" s="228">
        <v>0.29899999999999999</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1691</v>
      </c>
    </row>
    <row r="364" s="2" customFormat="1">
      <c r="A364" s="35"/>
      <c r="B364" s="36"/>
      <c r="C364" s="37"/>
      <c r="D364" s="238" t="s">
        <v>244</v>
      </c>
      <c r="E364" s="37"/>
      <c r="F364" s="239" t="s">
        <v>2131</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2132</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66.75" customHeight="1">
      <c r="A366" s="35"/>
      <c r="B366" s="36"/>
      <c r="C366" s="224" t="s">
        <v>1489</v>
      </c>
      <c r="D366" s="224" t="s">
        <v>239</v>
      </c>
      <c r="E366" s="225" t="s">
        <v>1490</v>
      </c>
      <c r="F366" s="226" t="s">
        <v>1491</v>
      </c>
      <c r="G366" s="227" t="s">
        <v>242</v>
      </c>
      <c r="H366" s="228">
        <v>8</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1694</v>
      </c>
    </row>
    <row r="367" s="2" customFormat="1">
      <c r="A367" s="35"/>
      <c r="B367" s="36"/>
      <c r="C367" s="37"/>
      <c r="D367" s="238" t="s">
        <v>244</v>
      </c>
      <c r="E367" s="37"/>
      <c r="F367" s="239" t="s">
        <v>1493</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1837</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76.35" customHeight="1">
      <c r="A369" s="35"/>
      <c r="B369" s="36"/>
      <c r="C369" s="224" t="s">
        <v>1362</v>
      </c>
      <c r="D369" s="224" t="s">
        <v>239</v>
      </c>
      <c r="E369" s="225" t="s">
        <v>1495</v>
      </c>
      <c r="F369" s="226" t="s">
        <v>1496</v>
      </c>
      <c r="G369" s="227" t="s">
        <v>242</v>
      </c>
      <c r="H369" s="228">
        <v>13</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1838</v>
      </c>
    </row>
    <row r="370" s="2" customFormat="1">
      <c r="A370" s="35"/>
      <c r="B370" s="36"/>
      <c r="C370" s="37"/>
      <c r="D370" s="238" t="s">
        <v>244</v>
      </c>
      <c r="E370" s="37"/>
      <c r="F370" s="239" t="s">
        <v>1498</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2133</v>
      </c>
      <c r="G371" s="37"/>
      <c r="H371" s="37"/>
      <c r="I371" s="240"/>
      <c r="J371" s="37"/>
      <c r="K371" s="37"/>
      <c r="L371" s="41"/>
      <c r="M371" s="256"/>
      <c r="N371" s="257"/>
      <c r="O371" s="258"/>
      <c r="P371" s="258"/>
      <c r="Q371" s="258"/>
      <c r="R371" s="258"/>
      <c r="S371" s="258"/>
      <c r="T371" s="259"/>
      <c r="U371" s="35"/>
      <c r="V371" s="35"/>
      <c r="W371" s="35"/>
      <c r="X371" s="35"/>
      <c r="Y371" s="35"/>
      <c r="Z371" s="35"/>
      <c r="AA371" s="35"/>
      <c r="AB371" s="35"/>
      <c r="AC371" s="35"/>
      <c r="AD371" s="35"/>
      <c r="AE371" s="35"/>
      <c r="AT371" s="14" t="s">
        <v>993</v>
      </c>
      <c r="AU371" s="14" t="s">
        <v>73</v>
      </c>
    </row>
    <row r="372" s="2" customFormat="1" ht="6.96" customHeight="1">
      <c r="A372" s="35"/>
      <c r="B372" s="63"/>
      <c r="C372" s="64"/>
      <c r="D372" s="64"/>
      <c r="E372" s="64"/>
      <c r="F372" s="64"/>
      <c r="G372" s="64"/>
      <c r="H372" s="64"/>
      <c r="I372" s="64"/>
      <c r="J372" s="64"/>
      <c r="K372" s="64"/>
      <c r="L372" s="41"/>
      <c r="M372" s="35"/>
      <c r="O372" s="35"/>
      <c r="P372" s="35"/>
      <c r="Q372" s="35"/>
      <c r="R372" s="35"/>
      <c r="S372" s="35"/>
      <c r="T372" s="35"/>
      <c r="U372" s="35"/>
      <c r="V372" s="35"/>
      <c r="W372" s="35"/>
      <c r="X372" s="35"/>
      <c r="Y372" s="35"/>
      <c r="Z372" s="35"/>
      <c r="AA372" s="35"/>
      <c r="AB372" s="35"/>
      <c r="AC372" s="35"/>
      <c r="AD372" s="35"/>
      <c r="AE372" s="35"/>
    </row>
  </sheetData>
  <sheetProtection sheet="1" autoFilter="0" formatColumns="0" formatRows="0" objects="1" scenarios="1" spinCount="100000" saltValue="wzQ9479fIRx2fk5vp8jdrkHuQeL1OL0yfy+BN+TT6qP+3+3bGbpQMzPX3Apx3uWF0nPI50+ewZuAI/YhKRzmIA==" hashValue="uamsJ0g2MZ0nisayrDsvMMhsjTvF8+XP5nbziDeSkzBnnhZBCM9jtpGEoXhPj2bElBfmYQMVYSjnmHqF1EsG8Q==" algorithmName="SHA-512" password="CC35"/>
  <autoFilter ref="C115:K37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2134</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ROUND((SUM(BE116:BE245)),  2)</f>
        <v>0</v>
      </c>
      <c r="G33" s="35"/>
      <c r="H33" s="35"/>
      <c r="I33" s="162">
        <v>0.20999999999999999</v>
      </c>
      <c r="J33" s="161">
        <f>ROUND(((SUM(BE116:BE245))*I33),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ROUND((SUM(BF116:BF245)),  2)</f>
        <v>0</v>
      </c>
      <c r="G34" s="35"/>
      <c r="H34" s="35"/>
      <c r="I34" s="162">
        <v>0.12</v>
      </c>
      <c r="J34" s="161">
        <f>ROUND(((SUM(BF116:BF245))*I34),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ROUND((SUM(BG116:BG245)),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ROUND((SUM(BH116:BH245)),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ROUND((SUM(BI116:BI245)),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08 - Rekonstrukce žel. přejezdu P4906 v km 312,103</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08 - Rekonstrukce žel. přejezdu P4906 v km 312,103</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SUM(P117:P245)</f>
        <v>0</v>
      </c>
      <c r="Q116" s="101"/>
      <c r="R116" s="207">
        <f>SUM(R117:R245)</f>
        <v>0</v>
      </c>
      <c r="S116" s="101"/>
      <c r="T116" s="208">
        <f>SUM(T117:T245)</f>
        <v>0</v>
      </c>
      <c r="U116" s="35"/>
      <c r="V116" s="35"/>
      <c r="W116" s="35"/>
      <c r="X116" s="35"/>
      <c r="Y116" s="35"/>
      <c r="Z116" s="35"/>
      <c r="AA116" s="35"/>
      <c r="AB116" s="35"/>
      <c r="AC116" s="35"/>
      <c r="AD116" s="35"/>
      <c r="AE116" s="35"/>
      <c r="AT116" s="14" t="s">
        <v>72</v>
      </c>
      <c r="AU116" s="14" t="s">
        <v>219</v>
      </c>
      <c r="BK116" s="209">
        <f>SUM(BK117:BK245)</f>
        <v>0</v>
      </c>
    </row>
    <row r="117" s="2" customFormat="1" ht="62.7" customHeight="1">
      <c r="A117" s="35"/>
      <c r="B117" s="36"/>
      <c r="C117" s="224" t="s">
        <v>80</v>
      </c>
      <c r="D117" s="224" t="s">
        <v>239</v>
      </c>
      <c r="E117" s="225" t="s">
        <v>1299</v>
      </c>
      <c r="F117" s="226" t="s">
        <v>1300</v>
      </c>
      <c r="G117" s="227" t="s">
        <v>249</v>
      </c>
      <c r="H117" s="228">
        <v>16.800000000000001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1300</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1302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1803</v>
      </c>
      <c r="F120" s="226" t="s">
        <v>1804</v>
      </c>
      <c r="G120" s="227" t="s">
        <v>249</v>
      </c>
      <c r="H120" s="228">
        <v>16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1804</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2135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1806</v>
      </c>
      <c r="F123" s="226" t="s">
        <v>1807</v>
      </c>
      <c r="G123" s="227" t="s">
        <v>1150</v>
      </c>
      <c r="H123" s="228">
        <v>116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1807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2136</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36.256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2137</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36.256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2138</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1811</v>
      </c>
      <c r="F132" s="226" t="s">
        <v>1812</v>
      </c>
      <c r="G132" s="227" t="s">
        <v>1178</v>
      </c>
      <c r="H132" s="228">
        <v>36.256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1813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2137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7.7140000000000004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2139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7.7140000000000004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2140</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1811</v>
      </c>
      <c r="F141" s="226" t="s">
        <v>1812</v>
      </c>
      <c r="G141" s="227" t="s">
        <v>1178</v>
      </c>
      <c r="H141" s="228">
        <v>7.7140000000000004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1813</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2141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2142</v>
      </c>
      <c r="F144" s="226" t="s">
        <v>2143</v>
      </c>
      <c r="G144" s="227" t="s">
        <v>1139</v>
      </c>
      <c r="H144" s="228">
        <v>5.7599999999999998</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2143</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2144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1501</v>
      </c>
      <c r="F147" s="226" t="s">
        <v>1502</v>
      </c>
      <c r="G147" s="227" t="s">
        <v>1139</v>
      </c>
      <c r="H147" s="228">
        <v>40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1502</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2145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68.640000000000001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2146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68.640000000000001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2147</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68.640000000000001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2148</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2149</v>
      </c>
      <c r="F159" s="226" t="s">
        <v>2150</v>
      </c>
      <c r="G159" s="227" t="s">
        <v>249</v>
      </c>
      <c r="H159" s="228">
        <v>24</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2151</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2152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2153</v>
      </c>
      <c r="F162" s="226" t="s">
        <v>2154</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2155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2156</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2157</v>
      </c>
      <c r="F165" s="245" t="s">
        <v>2158</v>
      </c>
      <c r="G165" s="246" t="s">
        <v>249</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2158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2152</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2159</v>
      </c>
      <c r="F168" s="245" t="s">
        <v>2160</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2160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2161</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2162</v>
      </c>
      <c r="F171" s="245" t="s">
        <v>2163</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2163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2161</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2164</v>
      </c>
      <c r="F174" s="226" t="s">
        <v>2165</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2166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2167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2168</v>
      </c>
      <c r="F177" s="226" t="s">
        <v>2169</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2170</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2171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2172</v>
      </c>
      <c r="F180" s="245" t="s">
        <v>2173</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2173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2174</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2164</v>
      </c>
      <c r="F183" s="226" t="s">
        <v>2165</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2166</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2167</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2168</v>
      </c>
      <c r="F186" s="226" t="s">
        <v>2169</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2175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2176</v>
      </c>
      <c r="F189" s="245" t="s">
        <v>2177</v>
      </c>
      <c r="G189" s="246" t="s">
        <v>1178</v>
      </c>
      <c r="H189" s="247">
        <v>10.656000000000001</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2177</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2178</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10.656000000000001</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1246</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2179</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53.280000000000001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1248</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2180</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1303</v>
      </c>
      <c r="F198" s="226" t="s">
        <v>1304</v>
      </c>
      <c r="G198" s="227" t="s">
        <v>249</v>
      </c>
      <c r="H198" s="228">
        <v>16.800000000000001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1252</v>
      </c>
    </row>
    <row r="199" s="2" customFormat="1">
      <c r="A199" s="35"/>
      <c r="B199" s="36"/>
      <c r="C199" s="37"/>
      <c r="D199" s="238" t="s">
        <v>244</v>
      </c>
      <c r="E199" s="37"/>
      <c r="F199" s="239" t="s">
        <v>1304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1302</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2181</v>
      </c>
      <c r="F201" s="245" t="s">
        <v>2182</v>
      </c>
      <c r="G201" s="246" t="s">
        <v>249</v>
      </c>
      <c r="H201" s="247">
        <v>16.800000000000001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1257</v>
      </c>
    </row>
    <row r="202" s="2" customFormat="1">
      <c r="A202" s="35"/>
      <c r="B202" s="36"/>
      <c r="C202" s="37"/>
      <c r="D202" s="238" t="s">
        <v>244</v>
      </c>
      <c r="E202" s="37"/>
      <c r="F202" s="239" t="s">
        <v>2182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1302</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2183</v>
      </c>
      <c r="F204" s="245" t="s">
        <v>2184</v>
      </c>
      <c r="G204" s="246" t="s">
        <v>1139</v>
      </c>
      <c r="H204" s="247">
        <v>2.52</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1260</v>
      </c>
    </row>
    <row r="205" s="2" customFormat="1">
      <c r="A205" s="35"/>
      <c r="B205" s="36"/>
      <c r="C205" s="37"/>
      <c r="D205" s="238" t="s">
        <v>244</v>
      </c>
      <c r="E205" s="37"/>
      <c r="F205" s="239" t="s">
        <v>2184</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2185</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5.5439999999999996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1264</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2186</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5.5439999999999996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2187</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13.44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1279</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2188</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1250</v>
      </c>
      <c r="F216" s="226" t="s">
        <v>1251</v>
      </c>
      <c r="G216" s="227" t="s">
        <v>1178</v>
      </c>
      <c r="H216" s="228">
        <v>591.36000000000001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1284</v>
      </c>
    </row>
    <row r="217" s="2" customFormat="1">
      <c r="A217" s="35"/>
      <c r="B217" s="36"/>
      <c r="C217" s="37"/>
      <c r="D217" s="238" t="s">
        <v>244</v>
      </c>
      <c r="E217" s="37"/>
      <c r="F217" s="239" t="s">
        <v>1253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2189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1817</v>
      </c>
      <c r="F219" s="226" t="s">
        <v>1818</v>
      </c>
      <c r="G219" s="227" t="s">
        <v>1150</v>
      </c>
      <c r="H219" s="228">
        <v>120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1289</v>
      </c>
    </row>
    <row r="220" s="2" customFormat="1">
      <c r="A220" s="35"/>
      <c r="B220" s="36"/>
      <c r="C220" s="37"/>
      <c r="D220" s="238" t="s">
        <v>244</v>
      </c>
      <c r="E220" s="37"/>
      <c r="F220" s="239" t="s">
        <v>1819</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2190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1821</v>
      </c>
      <c r="F222" s="245" t="s">
        <v>1822</v>
      </c>
      <c r="G222" s="246" t="s">
        <v>1178</v>
      </c>
      <c r="H222" s="247">
        <v>30</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1336</v>
      </c>
    </row>
    <row r="223" s="2" customFormat="1">
      <c r="A223" s="35"/>
      <c r="B223" s="36"/>
      <c r="C223" s="37"/>
      <c r="D223" s="238" t="s">
        <v>244</v>
      </c>
      <c r="E223" s="37"/>
      <c r="F223" s="239" t="s">
        <v>1822</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1824</v>
      </c>
      <c r="F225" s="245" t="s">
        <v>1825</v>
      </c>
      <c r="G225" s="246" t="s">
        <v>1178</v>
      </c>
      <c r="H225" s="247">
        <v>18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1340</v>
      </c>
    </row>
    <row r="226" s="2" customFormat="1">
      <c r="A226" s="35"/>
      <c r="B226" s="36"/>
      <c r="C226" s="37"/>
      <c r="D226" s="238" t="s">
        <v>244</v>
      </c>
      <c r="E226" s="37"/>
      <c r="F226" s="239" t="s">
        <v>1825</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2192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1827</v>
      </c>
      <c r="F228" s="245" t="s">
        <v>1828</v>
      </c>
      <c r="G228" s="246" t="s">
        <v>1178</v>
      </c>
      <c r="H228" s="247">
        <v>12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1345</v>
      </c>
    </row>
    <row r="229" s="2" customFormat="1">
      <c r="A229" s="35"/>
      <c r="B229" s="36"/>
      <c r="C229" s="37"/>
      <c r="D229" s="238" t="s">
        <v>244</v>
      </c>
      <c r="E229" s="37"/>
      <c r="F229" s="239" t="s">
        <v>1828</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2193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60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1349</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2194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60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1354</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2195</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24.15" customHeight="1">
      <c r="A237" s="35"/>
      <c r="B237" s="36"/>
      <c r="C237" s="224" t="s">
        <v>1105</v>
      </c>
      <c r="D237" s="224" t="s">
        <v>239</v>
      </c>
      <c r="E237" s="225" t="s">
        <v>1591</v>
      </c>
      <c r="F237" s="226" t="s">
        <v>1832</v>
      </c>
      <c r="G237" s="227" t="s">
        <v>249</v>
      </c>
      <c r="H237" s="228">
        <v>28</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1357</v>
      </c>
    </row>
    <row r="238" s="2" customFormat="1">
      <c r="A238" s="35"/>
      <c r="B238" s="36"/>
      <c r="C238" s="37"/>
      <c r="D238" s="238" t="s">
        <v>244</v>
      </c>
      <c r="E238" s="37"/>
      <c r="F238" s="239" t="s">
        <v>1832</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2196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1371</v>
      </c>
      <c r="F240" s="226" t="s">
        <v>1833</v>
      </c>
      <c r="G240" s="227" t="s">
        <v>249</v>
      </c>
      <c r="H240" s="228">
        <v>28</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1362</v>
      </c>
    </row>
    <row r="241" s="2" customFormat="1">
      <c r="A241" s="35"/>
      <c r="B241" s="36"/>
      <c r="C241" s="37"/>
      <c r="D241" s="238" t="s">
        <v>244</v>
      </c>
      <c r="E241" s="37"/>
      <c r="F241" s="239" t="s">
        <v>1833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2196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43" t="s">
        <v>1116</v>
      </c>
      <c r="D243" s="243" t="s">
        <v>246</v>
      </c>
      <c r="E243" s="244" t="s">
        <v>1376</v>
      </c>
      <c r="F243" s="245" t="s">
        <v>2197</v>
      </c>
      <c r="G243" s="246" t="s">
        <v>2198</v>
      </c>
      <c r="H243" s="247">
        <v>4</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1363</v>
      </c>
    </row>
    <row r="244" s="2" customFormat="1">
      <c r="A244" s="35"/>
      <c r="B244" s="36"/>
      <c r="C244" s="37"/>
      <c r="D244" s="238" t="s">
        <v>244</v>
      </c>
      <c r="E244" s="37"/>
      <c r="F244" s="239" t="s">
        <v>2197</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2199</v>
      </c>
      <c r="G245" s="37"/>
      <c r="H245" s="37"/>
      <c r="I245" s="240"/>
      <c r="J245" s="37"/>
      <c r="K245" s="37"/>
      <c r="L245" s="41"/>
      <c r="M245" s="256"/>
      <c r="N245" s="257"/>
      <c r="O245" s="258"/>
      <c r="P245" s="258"/>
      <c r="Q245" s="258"/>
      <c r="R245" s="258"/>
      <c r="S245" s="258"/>
      <c r="T245" s="259"/>
      <c r="U245" s="35"/>
      <c r="V245" s="35"/>
      <c r="W245" s="35"/>
      <c r="X245" s="35"/>
      <c r="Y245" s="35"/>
      <c r="Z245" s="35"/>
      <c r="AA245" s="35"/>
      <c r="AB245" s="35"/>
      <c r="AC245" s="35"/>
      <c r="AD245" s="35"/>
      <c r="AE245" s="35"/>
      <c r="AT245" s="14" t="s">
        <v>993</v>
      </c>
      <c r="AU245" s="14" t="s">
        <v>73</v>
      </c>
    </row>
    <row r="246" s="2" customFormat="1" ht="6.96" customHeight="1">
      <c r="A246" s="35"/>
      <c r="B246" s="63"/>
      <c r="C246" s="64"/>
      <c r="D246" s="64"/>
      <c r="E246" s="64"/>
      <c r="F246" s="64"/>
      <c r="G246" s="64"/>
      <c r="H246" s="64"/>
      <c r="I246" s="64"/>
      <c r="J246" s="64"/>
      <c r="K246" s="64"/>
      <c r="L246" s="41"/>
      <c r="M246" s="35"/>
      <c r="O246" s="35"/>
      <c r="P246" s="35"/>
      <c r="Q246" s="35"/>
      <c r="R246" s="35"/>
      <c r="S246" s="35"/>
      <c r="T246" s="35"/>
      <c r="U246" s="35"/>
      <c r="V246" s="35"/>
      <c r="W246" s="35"/>
      <c r="X246" s="35"/>
      <c r="Y246" s="35"/>
      <c r="Z246" s="35"/>
      <c r="AA246" s="35"/>
      <c r="AB246" s="35"/>
      <c r="AC246" s="35"/>
      <c r="AD246" s="35"/>
      <c r="AE246" s="35"/>
    </row>
  </sheetData>
  <sheetProtection sheet="1" autoFilter="0" formatColumns="0" formatRows="0" objects="1" scenarios="1" spinCount="100000" saltValue="iyJE3RS1lqOONucRN1XL16e/vUAh94VcAXpeD23NVc8Z3Y2tC964LzclFri5CY5QPZ4OMPm4qp98SnUhiLJm6Q==" hashValue="KeKSwT9eUyu7vtIGjuPHbFKnJmm6LSI9F1lme9psvSgFACFlfrCMnnwXEu8V+Mc+wILBM9BlU5b7qZ2Dq8cfmQ==" algorithmName="SHA-512" password="CC35"/>
  <autoFilter ref="C115:K24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2200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ROUND((SUM(BE116:BE263)),  2)</f>
        <v>0</v>
      </c>
      <c r="G33" s="35"/>
      <c r="H33" s="35"/>
      <c r="I33" s="162">
        <v>0.20999999999999999</v>
      </c>
      <c r="J33" s="161">
        <f>ROUND(((SUM(BE116:BE263))*I33),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ROUND((SUM(BF116:BF263)),  2)</f>
        <v>0</v>
      </c>
      <c r="G34" s="35"/>
      <c r="H34" s="35"/>
      <c r="I34" s="162">
        <v>0.12</v>
      </c>
      <c r="J34" s="161">
        <f>ROUND(((SUM(BF116:BF263))*I34),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ROUND((SUM(BG116:BG263)),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ROUND((SUM(BH116:BH263)),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ROUND((SUM(BI116:BI263)),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09 - Rekonstrukce žel. přejezdu P4913 v km 328,440</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09 - Rekonstrukce žel. přejezdu P4913 v km 328,440</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SUM(P117:P263)</f>
        <v>0</v>
      </c>
      <c r="Q116" s="101"/>
      <c r="R116" s="207">
        <f>SUM(R117:R263)</f>
        <v>0</v>
      </c>
      <c r="S116" s="101"/>
      <c r="T116" s="208">
        <f>SUM(T117:T263)</f>
        <v>0</v>
      </c>
      <c r="U116" s="35"/>
      <c r="V116" s="35"/>
      <c r="W116" s="35"/>
      <c r="X116" s="35"/>
      <c r="Y116" s="35"/>
      <c r="Z116" s="35"/>
      <c r="AA116" s="35"/>
      <c r="AB116" s="35"/>
      <c r="AC116" s="35"/>
      <c r="AD116" s="35"/>
      <c r="AE116" s="35"/>
      <c r="AT116" s="14" t="s">
        <v>72</v>
      </c>
      <c r="AU116" s="14" t="s">
        <v>219</v>
      </c>
      <c r="BK116" s="209">
        <f>SUM(BK117:BK263)</f>
        <v>0</v>
      </c>
    </row>
    <row r="117" s="2" customFormat="1" ht="55.5" customHeight="1">
      <c r="A117" s="35"/>
      <c r="B117" s="36"/>
      <c r="C117" s="224" t="s">
        <v>80</v>
      </c>
      <c r="D117" s="224" t="s">
        <v>239</v>
      </c>
      <c r="E117" s="225" t="s">
        <v>1292</v>
      </c>
      <c r="F117" s="226" t="s">
        <v>1293</v>
      </c>
      <c r="G117" s="227" t="s">
        <v>249</v>
      </c>
      <c r="H117" s="228">
        <v>12</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1293</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1805</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1803</v>
      </c>
      <c r="F120" s="226" t="s">
        <v>1804</v>
      </c>
      <c r="G120" s="227" t="s">
        <v>249</v>
      </c>
      <c r="H120" s="228">
        <v>12</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1804</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2201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1806</v>
      </c>
      <c r="F123" s="226" t="s">
        <v>1807</v>
      </c>
      <c r="G123" s="227" t="s">
        <v>1150</v>
      </c>
      <c r="H123" s="228">
        <v>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1807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2202</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2203</v>
      </c>
      <c r="F126" s="226" t="s">
        <v>2204</v>
      </c>
      <c r="G126" s="227" t="s">
        <v>249</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2205</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2206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29.832000000000001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2207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1811</v>
      </c>
      <c r="F132" s="226" t="s">
        <v>1812</v>
      </c>
      <c r="G132" s="227" t="s">
        <v>1178</v>
      </c>
      <c r="H132" s="228">
        <v>29.832000000000001</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1813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2207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37.783999999999999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2208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37.783999999999999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2209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1811</v>
      </c>
      <c r="F141" s="226" t="s">
        <v>1812</v>
      </c>
      <c r="G141" s="227" t="s">
        <v>1178</v>
      </c>
      <c r="H141" s="228">
        <v>37.783999999999999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1813</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2210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2142</v>
      </c>
      <c r="F144" s="226" t="s">
        <v>2143</v>
      </c>
      <c r="G144" s="227" t="s">
        <v>1139</v>
      </c>
      <c r="H144" s="228">
        <v>9.5999999999999996</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2143</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2211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1501</v>
      </c>
      <c r="F147" s="226" t="s">
        <v>1502</v>
      </c>
      <c r="G147" s="227" t="s">
        <v>1139</v>
      </c>
      <c r="H147" s="228">
        <v>50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1502</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2212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89.400000000000006</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2213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89.400000000000006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2214</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89.400000000000006</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2215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2149</v>
      </c>
      <c r="F159" s="226" t="s">
        <v>2150</v>
      </c>
      <c r="G159" s="227" t="s">
        <v>249</v>
      </c>
      <c r="H159" s="228">
        <v>40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2151</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2216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2153</v>
      </c>
      <c r="F162" s="226" t="s">
        <v>2154</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2155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2156</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2157</v>
      </c>
      <c r="F165" s="245" t="s">
        <v>2158</v>
      </c>
      <c r="G165" s="246" t="s">
        <v>249</v>
      </c>
      <c r="H165" s="247">
        <v>40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2158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2216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2159</v>
      </c>
      <c r="F168" s="245" t="s">
        <v>2160</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2160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2161</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2162</v>
      </c>
      <c r="F171" s="245" t="s">
        <v>2163</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2163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2161</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2164</v>
      </c>
      <c r="F174" s="226" t="s">
        <v>2165</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2166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2167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2168</v>
      </c>
      <c r="F177" s="226" t="s">
        <v>2169</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2170</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2171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2172</v>
      </c>
      <c r="F180" s="245" t="s">
        <v>2173</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2173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2174</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2164</v>
      </c>
      <c r="F183" s="226" t="s">
        <v>2165</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2166</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2167</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2168</v>
      </c>
      <c r="F186" s="226" t="s">
        <v>2169</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2175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2176</v>
      </c>
      <c r="F189" s="245" t="s">
        <v>2177</v>
      </c>
      <c r="G189" s="246" t="s">
        <v>1178</v>
      </c>
      <c r="H189" s="247">
        <v>17.760000000000002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2177</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2217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17.760000000000002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1246</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2218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88.799999999999997</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1248</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2219</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1303</v>
      </c>
      <c r="F198" s="226" t="s">
        <v>1304</v>
      </c>
      <c r="G198" s="227" t="s">
        <v>249</v>
      </c>
      <c r="H198" s="228">
        <v>12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1252</v>
      </c>
    </row>
    <row r="199" s="2" customFormat="1">
      <c r="A199" s="35"/>
      <c r="B199" s="36"/>
      <c r="C199" s="37"/>
      <c r="D199" s="238" t="s">
        <v>244</v>
      </c>
      <c r="E199" s="37"/>
      <c r="F199" s="239" t="s">
        <v>1304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1805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2181</v>
      </c>
      <c r="F201" s="245" t="s">
        <v>2182</v>
      </c>
      <c r="G201" s="246" t="s">
        <v>249</v>
      </c>
      <c r="H201" s="247">
        <v>12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1257</v>
      </c>
    </row>
    <row r="202" s="2" customFormat="1">
      <c r="A202" s="35"/>
      <c r="B202" s="36"/>
      <c r="C202" s="37"/>
      <c r="D202" s="238" t="s">
        <v>244</v>
      </c>
      <c r="E202" s="37"/>
      <c r="F202" s="239" t="s">
        <v>2182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1805</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2183</v>
      </c>
      <c r="F204" s="245" t="s">
        <v>2184</v>
      </c>
      <c r="G204" s="246" t="s">
        <v>1139</v>
      </c>
      <c r="H204" s="247">
        <v>9.7200000000000006</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1260</v>
      </c>
    </row>
    <row r="205" s="2" customFormat="1">
      <c r="A205" s="35"/>
      <c r="B205" s="36"/>
      <c r="C205" s="37"/>
      <c r="D205" s="238" t="s">
        <v>244</v>
      </c>
      <c r="E205" s="37"/>
      <c r="F205" s="239" t="s">
        <v>2184</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2220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21.384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1264</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2221</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21.384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2222</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9.5999999999999996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1279</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2223</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1250</v>
      </c>
      <c r="F216" s="226" t="s">
        <v>1251</v>
      </c>
      <c r="G216" s="227" t="s">
        <v>1178</v>
      </c>
      <c r="H216" s="228">
        <v>1140.48</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1284</v>
      </c>
    </row>
    <row r="217" s="2" customFormat="1">
      <c r="A217" s="35"/>
      <c r="B217" s="36"/>
      <c r="C217" s="37"/>
      <c r="D217" s="238" t="s">
        <v>244</v>
      </c>
      <c r="E217" s="37"/>
      <c r="F217" s="239" t="s">
        <v>1253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2224</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2225</v>
      </c>
      <c r="F219" s="226" t="s">
        <v>2226</v>
      </c>
      <c r="G219" s="227" t="s">
        <v>249</v>
      </c>
      <c r="H219" s="228">
        <v>16.5</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1289</v>
      </c>
    </row>
    <row r="220" s="2" customFormat="1">
      <c r="A220" s="35"/>
      <c r="B220" s="36"/>
      <c r="C220" s="37"/>
      <c r="D220" s="238" t="s">
        <v>244</v>
      </c>
      <c r="E220" s="37"/>
      <c r="F220" s="239" t="s">
        <v>2227</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2228</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16.5" customHeight="1">
      <c r="A222" s="35"/>
      <c r="B222" s="36"/>
      <c r="C222" s="243" t="s">
        <v>639</v>
      </c>
      <c r="D222" s="243" t="s">
        <v>246</v>
      </c>
      <c r="E222" s="244" t="s">
        <v>2229</v>
      </c>
      <c r="F222" s="245" t="s">
        <v>2230</v>
      </c>
      <c r="G222" s="246" t="s">
        <v>242</v>
      </c>
      <c r="H222" s="247">
        <v>11</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1336</v>
      </c>
    </row>
    <row r="223" s="2" customFormat="1">
      <c r="A223" s="35"/>
      <c r="B223" s="36"/>
      <c r="C223" s="37"/>
      <c r="D223" s="238" t="s">
        <v>244</v>
      </c>
      <c r="E223" s="37"/>
      <c r="F223" s="239" t="s">
        <v>2230</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2231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9.6799999999999997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1340</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2232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1.75" customHeight="1">
      <c r="A228" s="35"/>
      <c r="B228" s="36"/>
      <c r="C228" s="243" t="s">
        <v>484</v>
      </c>
      <c r="D228" s="243" t="s">
        <v>246</v>
      </c>
      <c r="E228" s="244" t="s">
        <v>2183</v>
      </c>
      <c r="F228" s="245" t="s">
        <v>2184</v>
      </c>
      <c r="G228" s="246" t="s">
        <v>1139</v>
      </c>
      <c r="H228" s="247">
        <v>4.9500000000000002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1345</v>
      </c>
    </row>
    <row r="229" s="2" customFormat="1">
      <c r="A229" s="35"/>
      <c r="B229" s="36"/>
      <c r="C229" s="37"/>
      <c r="D229" s="238" t="s">
        <v>244</v>
      </c>
      <c r="E229" s="37"/>
      <c r="F229" s="239" t="s">
        <v>2184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2233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10.890000000000001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1349</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2234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10.890000000000001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1354</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2235</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1817</v>
      </c>
      <c r="F237" s="226" t="s">
        <v>1818</v>
      </c>
      <c r="G237" s="227" t="s">
        <v>1150</v>
      </c>
      <c r="H237" s="228">
        <v>350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1357</v>
      </c>
    </row>
    <row r="238" s="2" customFormat="1">
      <c r="A238" s="35"/>
      <c r="B238" s="36"/>
      <c r="C238" s="37"/>
      <c r="D238" s="238" t="s">
        <v>244</v>
      </c>
      <c r="E238" s="37"/>
      <c r="F238" s="239" t="s">
        <v>1819</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2236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43" t="s">
        <v>1110</v>
      </c>
      <c r="D240" s="243" t="s">
        <v>246</v>
      </c>
      <c r="E240" s="244" t="s">
        <v>1821</v>
      </c>
      <c r="F240" s="245" t="s">
        <v>1822</v>
      </c>
      <c r="G240" s="246" t="s">
        <v>1178</v>
      </c>
      <c r="H240" s="247">
        <v>87.5</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1362</v>
      </c>
    </row>
    <row r="241" s="2" customFormat="1">
      <c r="A241" s="35"/>
      <c r="B241" s="36"/>
      <c r="C241" s="37"/>
      <c r="D241" s="238" t="s">
        <v>244</v>
      </c>
      <c r="E241" s="37"/>
      <c r="F241" s="239" t="s">
        <v>1822</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2237</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43" t="s">
        <v>1116</v>
      </c>
      <c r="D243" s="243" t="s">
        <v>246</v>
      </c>
      <c r="E243" s="244" t="s">
        <v>1824</v>
      </c>
      <c r="F243" s="245" t="s">
        <v>1825</v>
      </c>
      <c r="G243" s="246" t="s">
        <v>1178</v>
      </c>
      <c r="H243" s="247">
        <v>52.5</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1363</v>
      </c>
    </row>
    <row r="244" s="2" customFormat="1">
      <c r="A244" s="35"/>
      <c r="B244" s="36"/>
      <c r="C244" s="37"/>
      <c r="D244" s="238" t="s">
        <v>244</v>
      </c>
      <c r="E244" s="37"/>
      <c r="F244" s="239" t="s">
        <v>1825</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2238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24.15" customHeight="1">
      <c r="A246" s="35"/>
      <c r="B246" s="36"/>
      <c r="C246" s="243" t="s">
        <v>1121</v>
      </c>
      <c r="D246" s="243" t="s">
        <v>246</v>
      </c>
      <c r="E246" s="244" t="s">
        <v>1827</v>
      </c>
      <c r="F246" s="245" t="s">
        <v>1828</v>
      </c>
      <c r="G246" s="246" t="s">
        <v>1178</v>
      </c>
      <c r="H246" s="247">
        <v>35</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277</v>
      </c>
      <c r="AT246" s="236" t="s">
        <v>246</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1368</v>
      </c>
    </row>
    <row r="247" s="2" customFormat="1">
      <c r="A247" s="35"/>
      <c r="B247" s="36"/>
      <c r="C247" s="37"/>
      <c r="D247" s="238" t="s">
        <v>244</v>
      </c>
      <c r="E247" s="37"/>
      <c r="F247" s="239" t="s">
        <v>1828</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2239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6.75" customHeight="1">
      <c r="A249" s="35"/>
      <c r="B249" s="36"/>
      <c r="C249" s="224" t="s">
        <v>1326</v>
      </c>
      <c r="D249" s="224" t="s">
        <v>239</v>
      </c>
      <c r="E249" s="225" t="s">
        <v>1176</v>
      </c>
      <c r="F249" s="226" t="s">
        <v>1177</v>
      </c>
      <c r="G249" s="227" t="s">
        <v>1178</v>
      </c>
      <c r="H249" s="228">
        <v>175</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1373</v>
      </c>
    </row>
    <row r="250" s="2" customFormat="1">
      <c r="A250" s="35"/>
      <c r="B250" s="36"/>
      <c r="C250" s="37"/>
      <c r="D250" s="238" t="s">
        <v>244</v>
      </c>
      <c r="E250" s="37"/>
      <c r="F250" s="239" t="s">
        <v>1179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2240</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1235</v>
      </c>
      <c r="D252" s="224" t="s">
        <v>239</v>
      </c>
      <c r="E252" s="225" t="s">
        <v>1591</v>
      </c>
      <c r="F252" s="226" t="s">
        <v>1832</v>
      </c>
      <c r="G252" s="227" t="s">
        <v>249</v>
      </c>
      <c r="H252" s="228">
        <v>50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1378</v>
      </c>
    </row>
    <row r="253" s="2" customFormat="1">
      <c r="A253" s="35"/>
      <c r="B253" s="36"/>
      <c r="C253" s="37"/>
      <c r="D253" s="238" t="s">
        <v>244</v>
      </c>
      <c r="E253" s="37"/>
      <c r="F253" s="239" t="s">
        <v>1832</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2241</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24.15" customHeight="1">
      <c r="A255" s="35"/>
      <c r="B255" s="36"/>
      <c r="C255" s="224" t="s">
        <v>1333</v>
      </c>
      <c r="D255" s="224" t="s">
        <v>239</v>
      </c>
      <c r="E255" s="225" t="s">
        <v>1371</v>
      </c>
      <c r="F255" s="226" t="s">
        <v>1833</v>
      </c>
      <c r="G255" s="227" t="s">
        <v>249</v>
      </c>
      <c r="H255" s="228">
        <v>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1382</v>
      </c>
    </row>
    <row r="256" s="2" customFormat="1">
      <c r="A256" s="35"/>
      <c r="B256" s="36"/>
      <c r="C256" s="37"/>
      <c r="D256" s="238" t="s">
        <v>244</v>
      </c>
      <c r="E256" s="37"/>
      <c r="F256" s="239" t="s">
        <v>1833</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2241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1238</v>
      </c>
      <c r="D258" s="224" t="s">
        <v>239</v>
      </c>
      <c r="E258" s="225" t="s">
        <v>2242</v>
      </c>
      <c r="F258" s="226" t="s">
        <v>2243</v>
      </c>
      <c r="G258" s="227" t="s">
        <v>249</v>
      </c>
      <c r="H258" s="228">
        <v>60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1387</v>
      </c>
    </row>
    <row r="259" s="2" customFormat="1">
      <c r="A259" s="35"/>
      <c r="B259" s="36"/>
      <c r="C259" s="37"/>
      <c r="D259" s="238" t="s">
        <v>244</v>
      </c>
      <c r="E259" s="37"/>
      <c r="F259" s="239" t="s">
        <v>2244</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2245</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43" t="s">
        <v>1342</v>
      </c>
      <c r="D261" s="243" t="s">
        <v>246</v>
      </c>
      <c r="E261" s="244" t="s">
        <v>1376</v>
      </c>
      <c r="F261" s="245" t="s">
        <v>2197</v>
      </c>
      <c r="G261" s="246" t="s">
        <v>2198</v>
      </c>
      <c r="H261" s="247">
        <v>6</v>
      </c>
      <c r="I261" s="248"/>
      <c r="J261" s="249">
        <f>ROUND(I261*H261,2)</f>
        <v>0</v>
      </c>
      <c r="K261" s="250"/>
      <c r="L261" s="251"/>
      <c r="M261" s="252" t="s">
        <v>1</v>
      </c>
      <c r="N261" s="25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277</v>
      </c>
      <c r="AT261" s="236" t="s">
        <v>246</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1391</v>
      </c>
    </row>
    <row r="262" s="2" customFormat="1">
      <c r="A262" s="35"/>
      <c r="B262" s="36"/>
      <c r="C262" s="37"/>
      <c r="D262" s="238" t="s">
        <v>244</v>
      </c>
      <c r="E262" s="37"/>
      <c r="F262" s="239" t="s">
        <v>2197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2246</v>
      </c>
      <c r="G263" s="37"/>
      <c r="H263" s="37"/>
      <c r="I263" s="240"/>
      <c r="J263" s="37"/>
      <c r="K263" s="37"/>
      <c r="L263" s="41"/>
      <c r="M263" s="256"/>
      <c r="N263" s="257"/>
      <c r="O263" s="258"/>
      <c r="P263" s="258"/>
      <c r="Q263" s="258"/>
      <c r="R263" s="258"/>
      <c r="S263" s="258"/>
      <c r="T263" s="259"/>
      <c r="U263" s="35"/>
      <c r="V263" s="35"/>
      <c r="W263" s="35"/>
      <c r="X263" s="35"/>
      <c r="Y263" s="35"/>
      <c r="Z263" s="35"/>
      <c r="AA263" s="35"/>
      <c r="AB263" s="35"/>
      <c r="AC263" s="35"/>
      <c r="AD263" s="35"/>
      <c r="AE263" s="35"/>
      <c r="AT263" s="14" t="s">
        <v>993</v>
      </c>
      <c r="AU263" s="14" t="s">
        <v>73</v>
      </c>
    </row>
    <row r="264" s="2" customFormat="1" ht="6.96" customHeight="1">
      <c r="A264" s="35"/>
      <c r="B264" s="63"/>
      <c r="C264" s="64"/>
      <c r="D264" s="64"/>
      <c r="E264" s="64"/>
      <c r="F264" s="64"/>
      <c r="G264" s="64"/>
      <c r="H264" s="64"/>
      <c r="I264" s="64"/>
      <c r="J264" s="64"/>
      <c r="K264" s="64"/>
      <c r="L264" s="41"/>
      <c r="M264" s="35"/>
      <c r="O264" s="35"/>
      <c r="P264" s="35"/>
      <c r="Q264" s="35"/>
      <c r="R264" s="35"/>
      <c r="S264" s="35"/>
      <c r="T264" s="35"/>
      <c r="U264" s="35"/>
      <c r="V264" s="35"/>
      <c r="W264" s="35"/>
      <c r="X264" s="35"/>
      <c r="Y264" s="35"/>
      <c r="Z264" s="35"/>
      <c r="AA264" s="35"/>
      <c r="AB264" s="35"/>
      <c r="AC264" s="35"/>
      <c r="AD264" s="35"/>
      <c r="AE264" s="35"/>
    </row>
  </sheetData>
  <sheetProtection sheet="1" autoFilter="0" formatColumns="0" formatRows="0" objects="1" scenarios="1" spinCount="100000" saltValue="x0Q/XQ+hL7DrqgiOrzLGRMiLZ4/2VNUYsCW6SkOw9h/Ih8e37jQcwCTwfIMgFP7MqcAis8UnPWXNt0R6s4HOiA==" hashValue="tWn1no2lQlD6VjhzwGTAbi4+PMuNzLQUD6zM+FfCN/KmIPYr+s6+q8zE23Pry9uQhmXsMQELbwHYbKQpQZCO8g==" algorithmName="SHA-512" password="CC35"/>
  <autoFilter ref="C115:K26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2247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ROUND((SUM(BE116:BE251)),  2)</f>
        <v>0</v>
      </c>
      <c r="G33" s="35"/>
      <c r="H33" s="35"/>
      <c r="I33" s="162">
        <v>0.20999999999999999</v>
      </c>
      <c r="J33" s="161">
        <f>ROUND(((SUM(BE116:BE251))*I33),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ROUND((SUM(BF116:BF251)),  2)</f>
        <v>0</v>
      </c>
      <c r="G34" s="35"/>
      <c r="H34" s="35"/>
      <c r="I34" s="162">
        <v>0.12</v>
      </c>
      <c r="J34" s="161">
        <f>ROUND(((SUM(BF116:BF251))*I34),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ROUND((SUM(BG116:BG251)),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ROUND((SUM(BH116:BH251)),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ROUND((SUM(BI116:BI251)),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10 - Rekonstrukce žel. přejezdu P4920 v km 343,291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10 - Rekonstrukce žel. přejezdu P4920 v km 343,291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SUM(P117:P251)</f>
        <v>0</v>
      </c>
      <c r="Q116" s="101"/>
      <c r="R116" s="207">
        <f>SUM(R117:R251)</f>
        <v>0</v>
      </c>
      <c r="S116" s="101"/>
      <c r="T116" s="208">
        <f>SUM(T117:T251)</f>
        <v>0</v>
      </c>
      <c r="U116" s="35"/>
      <c r="V116" s="35"/>
      <c r="W116" s="35"/>
      <c r="X116" s="35"/>
      <c r="Y116" s="35"/>
      <c r="Z116" s="35"/>
      <c r="AA116" s="35"/>
      <c r="AB116" s="35"/>
      <c r="AC116" s="35"/>
      <c r="AD116" s="35"/>
      <c r="AE116" s="35"/>
      <c r="AT116" s="14" t="s">
        <v>72</v>
      </c>
      <c r="AU116" s="14" t="s">
        <v>219</v>
      </c>
      <c r="BK116" s="209">
        <f>SUM(BK117:BK251)</f>
        <v>0</v>
      </c>
    </row>
    <row r="117" s="2" customFormat="1" ht="62.7" customHeight="1">
      <c r="A117" s="35"/>
      <c r="B117" s="36"/>
      <c r="C117" s="224" t="s">
        <v>80</v>
      </c>
      <c r="D117" s="224" t="s">
        <v>239</v>
      </c>
      <c r="E117" s="225" t="s">
        <v>1299</v>
      </c>
      <c r="F117" s="226" t="s">
        <v>1300</v>
      </c>
      <c r="G117" s="227" t="s">
        <v>249</v>
      </c>
      <c r="H117" s="228">
        <v>28.800000000000001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1300</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2248</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1803</v>
      </c>
      <c r="F120" s="226" t="s">
        <v>1804</v>
      </c>
      <c r="G120" s="227" t="s">
        <v>249</v>
      </c>
      <c r="H120" s="228">
        <v>22.699999999999999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1804</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2249</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1806</v>
      </c>
      <c r="F123" s="226" t="s">
        <v>1807</v>
      </c>
      <c r="G123" s="227" t="s">
        <v>1150</v>
      </c>
      <c r="H123" s="228">
        <v>209.69999999999999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1807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2250</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74.756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2251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74.756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2252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1811</v>
      </c>
      <c r="F132" s="226" t="s">
        <v>1812</v>
      </c>
      <c r="G132" s="227" t="s">
        <v>1178</v>
      </c>
      <c r="H132" s="228">
        <v>74.756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1813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2251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13.224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2253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13.224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2254</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1811</v>
      </c>
      <c r="F141" s="226" t="s">
        <v>1812</v>
      </c>
      <c r="G141" s="227" t="s">
        <v>1178</v>
      </c>
      <c r="H141" s="228">
        <v>13.224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1813</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2255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2142</v>
      </c>
      <c r="F144" s="226" t="s">
        <v>2143</v>
      </c>
      <c r="G144" s="227" t="s">
        <v>1139</v>
      </c>
      <c r="H144" s="228">
        <v>7.2000000000000002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2143</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2256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1501</v>
      </c>
      <c r="F147" s="226" t="s">
        <v>1502</v>
      </c>
      <c r="G147" s="227" t="s">
        <v>1139</v>
      </c>
      <c r="H147" s="228">
        <v>10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1502</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2212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25.800000000000001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2257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25.800000000000001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2258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25.800000000000001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2259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2149</v>
      </c>
      <c r="F159" s="226" t="s">
        <v>2150</v>
      </c>
      <c r="G159" s="227" t="s">
        <v>249</v>
      </c>
      <c r="H159" s="228">
        <v>30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2151</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2260</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2153</v>
      </c>
      <c r="F162" s="226" t="s">
        <v>2154</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2155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2156</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2157</v>
      </c>
      <c r="F165" s="245" t="s">
        <v>2158</v>
      </c>
      <c r="G165" s="246" t="s">
        <v>249</v>
      </c>
      <c r="H165" s="247">
        <v>30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2158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2260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2159</v>
      </c>
      <c r="F168" s="245" t="s">
        <v>2160</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2160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2161</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2162</v>
      </c>
      <c r="F171" s="245" t="s">
        <v>2163</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2163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2161</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2164</v>
      </c>
      <c r="F174" s="226" t="s">
        <v>2165</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2166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2167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2168</v>
      </c>
      <c r="F177" s="226" t="s">
        <v>2169</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2170</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2261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2172</v>
      </c>
      <c r="F180" s="245" t="s">
        <v>2173</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2173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2174</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2164</v>
      </c>
      <c r="F183" s="226" t="s">
        <v>2165</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2166</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2167</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2168</v>
      </c>
      <c r="F186" s="226" t="s">
        <v>2169</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2175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2176</v>
      </c>
      <c r="F189" s="245" t="s">
        <v>2177</v>
      </c>
      <c r="G189" s="246" t="s">
        <v>1178</v>
      </c>
      <c r="H189" s="247">
        <v>13.32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2177</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2262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13.32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1246</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2263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79.920000000000002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1248</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2264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1303</v>
      </c>
      <c r="F198" s="226" t="s">
        <v>1304</v>
      </c>
      <c r="G198" s="227" t="s">
        <v>249</v>
      </c>
      <c r="H198" s="228">
        <v>28.800000000000001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1252</v>
      </c>
    </row>
    <row r="199" s="2" customFormat="1">
      <c r="A199" s="35"/>
      <c r="B199" s="36"/>
      <c r="C199" s="37"/>
      <c r="D199" s="238" t="s">
        <v>244</v>
      </c>
      <c r="E199" s="37"/>
      <c r="F199" s="239" t="s">
        <v>1304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2248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2181</v>
      </c>
      <c r="F201" s="245" t="s">
        <v>2182</v>
      </c>
      <c r="G201" s="246" t="s">
        <v>249</v>
      </c>
      <c r="H201" s="247">
        <v>28.800000000000001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1257</v>
      </c>
    </row>
    <row r="202" s="2" customFormat="1">
      <c r="A202" s="35"/>
      <c r="B202" s="36"/>
      <c r="C202" s="37"/>
      <c r="D202" s="238" t="s">
        <v>244</v>
      </c>
      <c r="E202" s="37"/>
      <c r="F202" s="239" t="s">
        <v>2182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2248</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2183</v>
      </c>
      <c r="F204" s="245" t="s">
        <v>2184</v>
      </c>
      <c r="G204" s="246" t="s">
        <v>1139</v>
      </c>
      <c r="H204" s="247">
        <v>4.3200000000000003</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1260</v>
      </c>
    </row>
    <row r="205" s="2" customFormat="1">
      <c r="A205" s="35"/>
      <c r="B205" s="36"/>
      <c r="C205" s="37"/>
      <c r="D205" s="238" t="s">
        <v>244</v>
      </c>
      <c r="E205" s="37"/>
      <c r="F205" s="239" t="s">
        <v>2184</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2265</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9.5039999999999996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1264</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2266</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9.5039999999999996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2267</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23.039999999999999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1279</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2268</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1250</v>
      </c>
      <c r="F216" s="226" t="s">
        <v>1251</v>
      </c>
      <c r="G216" s="227" t="s">
        <v>1178</v>
      </c>
      <c r="H216" s="228">
        <v>1013.76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1284</v>
      </c>
    </row>
    <row r="217" s="2" customFormat="1">
      <c r="A217" s="35"/>
      <c r="B217" s="36"/>
      <c r="C217" s="37"/>
      <c r="D217" s="238" t="s">
        <v>244</v>
      </c>
      <c r="E217" s="37"/>
      <c r="F217" s="239" t="s">
        <v>1253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2269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1817</v>
      </c>
      <c r="F219" s="226" t="s">
        <v>1818</v>
      </c>
      <c r="G219" s="227" t="s">
        <v>1150</v>
      </c>
      <c r="H219" s="228">
        <v>209.69999999999999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1289</v>
      </c>
    </row>
    <row r="220" s="2" customFormat="1">
      <c r="A220" s="35"/>
      <c r="B220" s="36"/>
      <c r="C220" s="37"/>
      <c r="D220" s="238" t="s">
        <v>244</v>
      </c>
      <c r="E220" s="37"/>
      <c r="F220" s="239" t="s">
        <v>1819</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2270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1821</v>
      </c>
      <c r="F222" s="245" t="s">
        <v>1822</v>
      </c>
      <c r="G222" s="246" t="s">
        <v>1178</v>
      </c>
      <c r="H222" s="247">
        <v>41.939999999999998</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1336</v>
      </c>
    </row>
    <row r="223" s="2" customFormat="1">
      <c r="A223" s="35"/>
      <c r="B223" s="36"/>
      <c r="C223" s="37"/>
      <c r="D223" s="238" t="s">
        <v>244</v>
      </c>
      <c r="E223" s="37"/>
      <c r="F223" s="239" t="s">
        <v>1822</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2271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1824</v>
      </c>
      <c r="F225" s="245" t="s">
        <v>1825</v>
      </c>
      <c r="G225" s="246" t="s">
        <v>1178</v>
      </c>
      <c r="H225" s="247">
        <v>36.698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1340</v>
      </c>
    </row>
    <row r="226" s="2" customFormat="1">
      <c r="A226" s="35"/>
      <c r="B226" s="36"/>
      <c r="C226" s="37"/>
      <c r="D226" s="238" t="s">
        <v>244</v>
      </c>
      <c r="E226" s="37"/>
      <c r="F226" s="239" t="s">
        <v>1825</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2272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1591</v>
      </c>
      <c r="F228" s="245" t="s">
        <v>2273</v>
      </c>
      <c r="G228" s="246" t="s">
        <v>1178</v>
      </c>
      <c r="H228" s="247">
        <v>26.213000000000001</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1345</v>
      </c>
    </row>
    <row r="229" s="2" customFormat="1">
      <c r="A229" s="35"/>
      <c r="B229" s="36"/>
      <c r="C229" s="37"/>
      <c r="D229" s="238" t="s">
        <v>244</v>
      </c>
      <c r="E229" s="37"/>
      <c r="F229" s="239" t="s">
        <v>2273</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2274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16.5" customHeight="1">
      <c r="A231" s="35"/>
      <c r="B231" s="36"/>
      <c r="C231" s="243" t="s">
        <v>493</v>
      </c>
      <c r="D231" s="243" t="s">
        <v>246</v>
      </c>
      <c r="E231" s="244" t="s">
        <v>1371</v>
      </c>
      <c r="F231" s="245" t="s">
        <v>2275</v>
      </c>
      <c r="G231" s="246" t="s">
        <v>1150</v>
      </c>
      <c r="H231" s="247">
        <v>126</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1349</v>
      </c>
    </row>
    <row r="232" s="2" customFormat="1">
      <c r="A232" s="35"/>
      <c r="B232" s="36"/>
      <c r="C232" s="37"/>
      <c r="D232" s="238" t="s">
        <v>244</v>
      </c>
      <c r="E232" s="37"/>
      <c r="F232" s="239" t="s">
        <v>2275</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2276</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104.84999999999999</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1354</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2277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1186</v>
      </c>
      <c r="F237" s="226" t="s">
        <v>1187</v>
      </c>
      <c r="G237" s="227" t="s">
        <v>1178</v>
      </c>
      <c r="H237" s="228">
        <v>104.84999999999999</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1357</v>
      </c>
    </row>
    <row r="238" s="2" customFormat="1">
      <c r="A238" s="35"/>
      <c r="B238" s="36"/>
      <c r="C238" s="37"/>
      <c r="D238" s="238" t="s">
        <v>244</v>
      </c>
      <c r="E238" s="37"/>
      <c r="F238" s="239" t="s">
        <v>1188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2278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1376</v>
      </c>
      <c r="F240" s="226" t="s">
        <v>1832</v>
      </c>
      <c r="G240" s="227" t="s">
        <v>249</v>
      </c>
      <c r="H240" s="228">
        <v>59</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1362</v>
      </c>
    </row>
    <row r="241" s="2" customFormat="1">
      <c r="A241" s="35"/>
      <c r="B241" s="36"/>
      <c r="C241" s="37"/>
      <c r="D241" s="238" t="s">
        <v>244</v>
      </c>
      <c r="E241" s="37"/>
      <c r="F241" s="239" t="s">
        <v>1832</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2279</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24" t="s">
        <v>1116</v>
      </c>
      <c r="D243" s="224" t="s">
        <v>239</v>
      </c>
      <c r="E243" s="225" t="s">
        <v>1380</v>
      </c>
      <c r="F243" s="226" t="s">
        <v>1833</v>
      </c>
      <c r="G243" s="227" t="s">
        <v>249</v>
      </c>
      <c r="H243" s="228">
        <v>59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1363</v>
      </c>
    </row>
    <row r="244" s="2" customFormat="1">
      <c r="A244" s="35"/>
      <c r="B244" s="36"/>
      <c r="C244" s="37"/>
      <c r="D244" s="238" t="s">
        <v>244</v>
      </c>
      <c r="E244" s="37"/>
      <c r="F244" s="239" t="s">
        <v>1833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2279</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1121</v>
      </c>
      <c r="D246" s="224" t="s">
        <v>239</v>
      </c>
      <c r="E246" s="225" t="s">
        <v>2242</v>
      </c>
      <c r="F246" s="226" t="s">
        <v>2243</v>
      </c>
      <c r="G246" s="227" t="s">
        <v>249</v>
      </c>
      <c r="H246" s="228">
        <v>60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1368</v>
      </c>
    </row>
    <row r="247" s="2" customFormat="1">
      <c r="A247" s="35"/>
      <c r="B247" s="36"/>
      <c r="C247" s="37"/>
      <c r="D247" s="238" t="s">
        <v>244</v>
      </c>
      <c r="E247" s="37"/>
      <c r="F247" s="239" t="s">
        <v>2244</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2245</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43" t="s">
        <v>1326</v>
      </c>
      <c r="D249" s="243" t="s">
        <v>246</v>
      </c>
      <c r="E249" s="244" t="s">
        <v>1385</v>
      </c>
      <c r="F249" s="245" t="s">
        <v>2197</v>
      </c>
      <c r="G249" s="246" t="s">
        <v>2198</v>
      </c>
      <c r="H249" s="247">
        <v>6</v>
      </c>
      <c r="I249" s="248"/>
      <c r="J249" s="249">
        <f>ROUND(I249*H249,2)</f>
        <v>0</v>
      </c>
      <c r="K249" s="250"/>
      <c r="L249" s="251"/>
      <c r="M249" s="252" t="s">
        <v>1</v>
      </c>
      <c r="N249" s="25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277</v>
      </c>
      <c r="AT249" s="236" t="s">
        <v>246</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1373</v>
      </c>
    </row>
    <row r="250" s="2" customFormat="1">
      <c r="A250" s="35"/>
      <c r="B250" s="36"/>
      <c r="C250" s="37"/>
      <c r="D250" s="238" t="s">
        <v>244</v>
      </c>
      <c r="E250" s="37"/>
      <c r="F250" s="239" t="s">
        <v>2197</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2246</v>
      </c>
      <c r="G251" s="37"/>
      <c r="H251" s="37"/>
      <c r="I251" s="240"/>
      <c r="J251" s="37"/>
      <c r="K251" s="37"/>
      <c r="L251" s="41"/>
      <c r="M251" s="256"/>
      <c r="N251" s="257"/>
      <c r="O251" s="258"/>
      <c r="P251" s="258"/>
      <c r="Q251" s="258"/>
      <c r="R251" s="258"/>
      <c r="S251" s="258"/>
      <c r="T251" s="259"/>
      <c r="U251" s="35"/>
      <c r="V251" s="35"/>
      <c r="W251" s="35"/>
      <c r="X251" s="35"/>
      <c r="Y251" s="35"/>
      <c r="Z251" s="35"/>
      <c r="AA251" s="35"/>
      <c r="AB251" s="35"/>
      <c r="AC251" s="35"/>
      <c r="AD251" s="35"/>
      <c r="AE251" s="35"/>
      <c r="AT251" s="14" t="s">
        <v>993</v>
      </c>
      <c r="AU251" s="14" t="s">
        <v>73</v>
      </c>
    </row>
    <row r="252" s="2" customFormat="1" ht="6.96" customHeight="1">
      <c r="A252" s="35"/>
      <c r="B252" s="63"/>
      <c r="C252" s="64"/>
      <c r="D252" s="64"/>
      <c r="E252" s="64"/>
      <c r="F252" s="64"/>
      <c r="G252" s="64"/>
      <c r="H252" s="64"/>
      <c r="I252" s="64"/>
      <c r="J252" s="64"/>
      <c r="K252" s="64"/>
      <c r="L252" s="41"/>
      <c r="M252" s="35"/>
      <c r="O252" s="35"/>
      <c r="P252" s="35"/>
      <c r="Q252" s="35"/>
      <c r="R252" s="35"/>
      <c r="S252" s="35"/>
      <c r="T252" s="35"/>
      <c r="U252" s="35"/>
      <c r="V252" s="35"/>
      <c r="W252" s="35"/>
      <c r="X252" s="35"/>
      <c r="Y252" s="35"/>
      <c r="Z252" s="35"/>
      <c r="AA252" s="35"/>
      <c r="AB252" s="35"/>
      <c r="AC252" s="35"/>
      <c r="AD252" s="35"/>
      <c r="AE252" s="35"/>
    </row>
  </sheetData>
  <sheetProtection sheet="1" autoFilter="0" formatColumns="0" formatRows="0" objects="1" scenarios="1" spinCount="100000" saltValue="N5O+ktty6j3KsGyZQjrL4/owZMfCS4p+uErHUq8dsljL4t0FCdsFoPFf9HLWio2N9iXckqN90baLIsjQMT9VoA==" hashValue="ULKbIB8wxx3wXS/HGPj5JYWtaJ1uvInxHOBlMQwKbXEUwtWQHiQEe5YMj7dnweQ+c9mpYr6i4SF2afXtNLczgg==" algorithmName="SHA-512" password="CC35"/>
  <autoFilter ref="C115:K25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2280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ROUND(J125,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ROUND((SUM(BE125:BE370)),  2)</f>
        <v>0</v>
      </c>
      <c r="G33" s="35"/>
      <c r="H33" s="35"/>
      <c r="I33" s="162">
        <v>0.20999999999999999</v>
      </c>
      <c r="J33" s="161">
        <f>ROUND(((SUM(BE125:BE370))*I33),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ROUND((SUM(BF125:BF370)),  2)</f>
        <v>0</v>
      </c>
      <c r="G34" s="35"/>
      <c r="H34" s="35"/>
      <c r="I34" s="162">
        <v>0.12</v>
      </c>
      <c r="J34" s="161">
        <f>ROUND(((SUM(BF125:BF370))*I34),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ROUND((SUM(BG125:BG370)),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ROUND((SUM(BH125:BH370)),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ROUND((SUM(BI125:BI370)),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11 - Materiál objednatele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J125</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2281</v>
      </c>
      <c r="E97" s="190"/>
      <c r="F97" s="190"/>
      <c r="G97" s="190"/>
      <c r="H97" s="190"/>
      <c r="I97" s="190"/>
      <c r="J97" s="191">
        <f>J126</f>
        <v>0</v>
      </c>
      <c r="K97" s="188"/>
      <c r="L97" s="192"/>
      <c r="S97" s="9"/>
      <c r="T97" s="9"/>
      <c r="U97" s="9"/>
      <c r="V97" s="9"/>
      <c r="W97" s="9"/>
      <c r="X97" s="9"/>
      <c r="Y97" s="9"/>
      <c r="Z97" s="9"/>
      <c r="AA97" s="9"/>
      <c r="AB97" s="9"/>
      <c r="AC97" s="9"/>
      <c r="AD97" s="9"/>
      <c r="AE97" s="9"/>
    </row>
    <row r="98" s="9" customFormat="1" ht="24.96" customHeight="1">
      <c r="A98" s="9"/>
      <c r="B98" s="187"/>
      <c r="C98" s="188"/>
      <c r="D98" s="189" t="s">
        <v>2282</v>
      </c>
      <c r="E98" s="190"/>
      <c r="F98" s="190"/>
      <c r="G98" s="190"/>
      <c r="H98" s="190"/>
      <c r="I98" s="190"/>
      <c r="J98" s="191">
        <f>J127</f>
        <v>0</v>
      </c>
      <c r="K98" s="188"/>
      <c r="L98" s="192"/>
      <c r="S98" s="9"/>
      <c r="T98" s="9"/>
      <c r="U98" s="9"/>
      <c r="V98" s="9"/>
      <c r="W98" s="9"/>
      <c r="X98" s="9"/>
      <c r="Y98" s="9"/>
      <c r="Z98" s="9"/>
      <c r="AA98" s="9"/>
      <c r="AB98" s="9"/>
      <c r="AC98" s="9"/>
      <c r="AD98" s="9"/>
      <c r="AE98" s="9"/>
    </row>
    <row r="99" s="9" customFormat="1" ht="24.96" customHeight="1">
      <c r="A99" s="9"/>
      <c r="B99" s="187"/>
      <c r="C99" s="188"/>
      <c r="D99" s="189" t="s">
        <v>2283</v>
      </c>
      <c r="E99" s="190"/>
      <c r="F99" s="190"/>
      <c r="G99" s="190"/>
      <c r="H99" s="190"/>
      <c r="I99" s="190"/>
      <c r="J99" s="191">
        <f>J128</f>
        <v>0</v>
      </c>
      <c r="K99" s="188"/>
      <c r="L99" s="192"/>
      <c r="S99" s="9"/>
      <c r="T99" s="9"/>
      <c r="U99" s="9"/>
      <c r="V99" s="9"/>
      <c r="W99" s="9"/>
      <c r="X99" s="9"/>
      <c r="Y99" s="9"/>
      <c r="Z99" s="9"/>
      <c r="AA99" s="9"/>
      <c r="AB99" s="9"/>
      <c r="AC99" s="9"/>
      <c r="AD99" s="9"/>
      <c r="AE99" s="9"/>
    </row>
    <row r="100" s="9" customFormat="1" ht="24.96" customHeight="1">
      <c r="A100" s="9"/>
      <c r="B100" s="187"/>
      <c r="C100" s="188"/>
      <c r="D100" s="189" t="s">
        <v>2284</v>
      </c>
      <c r="E100" s="190"/>
      <c r="F100" s="190"/>
      <c r="G100" s="190"/>
      <c r="H100" s="190"/>
      <c r="I100" s="190"/>
      <c r="J100" s="191">
        <f>J140</f>
        <v>0</v>
      </c>
      <c r="K100" s="188"/>
      <c r="L100" s="192"/>
      <c r="S100" s="9"/>
      <c r="T100" s="9"/>
      <c r="U100" s="9"/>
      <c r="V100" s="9"/>
      <c r="W100" s="9"/>
      <c r="X100" s="9"/>
      <c r="Y100" s="9"/>
      <c r="Z100" s="9"/>
      <c r="AA100" s="9"/>
      <c r="AB100" s="9"/>
      <c r="AC100" s="9"/>
      <c r="AD100" s="9"/>
      <c r="AE100" s="9"/>
    </row>
    <row r="101" s="9" customFormat="1" ht="24.96" customHeight="1">
      <c r="A101" s="9"/>
      <c r="B101" s="187"/>
      <c r="C101" s="188"/>
      <c r="D101" s="189" t="s">
        <v>2285</v>
      </c>
      <c r="E101" s="190"/>
      <c r="F101" s="190"/>
      <c r="G101" s="190"/>
      <c r="H101" s="190"/>
      <c r="I101" s="190"/>
      <c r="J101" s="191">
        <f>J209</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2286</v>
      </c>
      <c r="E102" s="190"/>
      <c r="F102" s="190"/>
      <c r="G102" s="190"/>
      <c r="H102" s="190"/>
      <c r="I102" s="190"/>
      <c r="J102" s="191">
        <f>J225</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2287</v>
      </c>
      <c r="E103" s="190"/>
      <c r="F103" s="190"/>
      <c r="G103" s="190"/>
      <c r="H103" s="190"/>
      <c r="I103" s="190"/>
      <c r="J103" s="191">
        <f>J284</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2288</v>
      </c>
      <c r="E104" s="190"/>
      <c r="F104" s="190"/>
      <c r="G104" s="190"/>
      <c r="H104" s="190"/>
      <c r="I104" s="190"/>
      <c r="J104" s="191">
        <f>J299</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2289</v>
      </c>
      <c r="E105" s="190"/>
      <c r="F105" s="190"/>
      <c r="G105" s="190"/>
      <c r="H105" s="190"/>
      <c r="I105" s="190"/>
      <c r="J105" s="191">
        <f>J356</f>
        <v>0</v>
      </c>
      <c r="K105" s="188"/>
      <c r="L105" s="192"/>
      <c r="S105" s="9"/>
      <c r="T105" s="9"/>
      <c r="U105" s="9"/>
      <c r="V105" s="9"/>
      <c r="W105" s="9"/>
      <c r="X105" s="9"/>
      <c r="Y105" s="9"/>
      <c r="Z105" s="9"/>
      <c r="AA105" s="9"/>
      <c r="AB105" s="9"/>
      <c r="AC105" s="9"/>
      <c r="AD105" s="9"/>
      <c r="AE105" s="9"/>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223</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Cyklická obnova trati v úseku Pardubice (mimo) - Kolín (mimo)</v>
      </c>
      <c r="F115" s="29"/>
      <c r="G115" s="29"/>
      <c r="H115" s="29"/>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207</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E9</f>
        <v>SO 11 - Materiál objednatele</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F12</f>
        <v xml:space="preserve"> </v>
      </c>
      <c r="G119" s="37"/>
      <c r="H119" s="37"/>
      <c r="I119" s="29" t="s">
        <v>22</v>
      </c>
      <c r="J119" s="76" t="str">
        <f>IF(J12="","",J12)</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E15</f>
        <v xml:space="preserve"> </v>
      </c>
      <c r="G121" s="37"/>
      <c r="H121" s="37"/>
      <c r="I121" s="29" t="s">
        <v>29</v>
      </c>
      <c r="J121" s="33" t="str">
        <f>E21</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IF(E18="","",E18)</f>
        <v>Vyplň údaj</v>
      </c>
      <c r="G122" s="37"/>
      <c r="H122" s="37"/>
      <c r="I122" s="29" t="s">
        <v>31</v>
      </c>
      <c r="J122" s="33" t="str">
        <f>E24</f>
        <v xml:space="preserve"> </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P126+P127+P128+P140+P209+P225+P284+P299+P356</f>
        <v>0</v>
      </c>
      <c r="Q125" s="101"/>
      <c r="R125" s="207">
        <f>R126+R127+R128+R140+R209+R225+R284+R299+R356</f>
        <v>0</v>
      </c>
      <c r="S125" s="101"/>
      <c r="T125" s="208">
        <f>T126+T127+T128+T140+T209+T225+T284+T299+T356</f>
        <v>0</v>
      </c>
      <c r="U125" s="35"/>
      <c r="V125" s="35"/>
      <c r="W125" s="35"/>
      <c r="X125" s="35"/>
      <c r="Y125" s="35"/>
      <c r="Z125" s="35"/>
      <c r="AA125" s="35"/>
      <c r="AB125" s="35"/>
      <c r="AC125" s="35"/>
      <c r="AD125" s="35"/>
      <c r="AE125" s="35"/>
      <c r="AT125" s="14" t="s">
        <v>72</v>
      </c>
      <c r="AU125" s="14" t="s">
        <v>219</v>
      </c>
      <c r="BK125" s="209">
        <f>BK126+BK127+BK128+BK140+BK209+BK225+BK284+BK299+BK356</f>
        <v>0</v>
      </c>
    </row>
    <row r="126" s="12" customFormat="1" ht="25.92" customHeight="1">
      <c r="A126" s="12"/>
      <c r="B126" s="210"/>
      <c r="C126" s="211"/>
      <c r="D126" s="212" t="s">
        <v>72</v>
      </c>
      <c r="E126" s="213" t="s">
        <v>2290</v>
      </c>
      <c r="F126" s="213" t="s">
        <v>2291</v>
      </c>
      <c r="G126" s="211"/>
      <c r="H126" s="211"/>
      <c r="I126" s="214"/>
      <c r="J126" s="215">
        <f>BK126</f>
        <v>0</v>
      </c>
      <c r="K126" s="211"/>
      <c r="L126" s="216"/>
      <c r="M126" s="217"/>
      <c r="N126" s="218"/>
      <c r="O126" s="218"/>
      <c r="P126" s="219">
        <v>0</v>
      </c>
      <c r="Q126" s="218"/>
      <c r="R126" s="219">
        <v>0</v>
      </c>
      <c r="S126" s="218"/>
      <c r="T126" s="220">
        <v>0</v>
      </c>
      <c r="U126" s="12"/>
      <c r="V126" s="12"/>
      <c r="W126" s="12"/>
      <c r="X126" s="12"/>
      <c r="Y126" s="12"/>
      <c r="Z126" s="12"/>
      <c r="AA126" s="12"/>
      <c r="AB126" s="12"/>
      <c r="AC126" s="12"/>
      <c r="AD126" s="12"/>
      <c r="AE126" s="12"/>
      <c r="AR126" s="221" t="s">
        <v>80</v>
      </c>
      <c r="AT126" s="222" t="s">
        <v>72</v>
      </c>
      <c r="AU126" s="222" t="s">
        <v>73</v>
      </c>
      <c r="AY126" s="221" t="s">
        <v>238</v>
      </c>
      <c r="BK126" s="223">
        <v>0</v>
      </c>
    </row>
    <row r="127" s="12" customFormat="1" ht="25.92" customHeight="1">
      <c r="A127" s="12"/>
      <c r="B127" s="210"/>
      <c r="C127" s="211"/>
      <c r="D127" s="212" t="s">
        <v>72</v>
      </c>
      <c r="E127" s="213" t="s">
        <v>263</v>
      </c>
      <c r="F127" s="213" t="s">
        <v>2292</v>
      </c>
      <c r="G127" s="211"/>
      <c r="H127" s="211"/>
      <c r="I127" s="214"/>
      <c r="J127" s="215">
        <f>BK127</f>
        <v>0</v>
      </c>
      <c r="K127" s="211"/>
      <c r="L127" s="216"/>
      <c r="M127" s="217"/>
      <c r="N127" s="218"/>
      <c r="O127" s="218"/>
      <c r="P127" s="219">
        <v>0</v>
      </c>
      <c r="Q127" s="218"/>
      <c r="R127" s="219">
        <v>0</v>
      </c>
      <c r="S127" s="218"/>
      <c r="T127" s="220">
        <v>0</v>
      </c>
      <c r="U127" s="12"/>
      <c r="V127" s="12"/>
      <c r="W127" s="12"/>
      <c r="X127" s="12"/>
      <c r="Y127" s="12"/>
      <c r="Z127" s="12"/>
      <c r="AA127" s="12"/>
      <c r="AB127" s="12"/>
      <c r="AC127" s="12"/>
      <c r="AD127" s="12"/>
      <c r="AE127" s="12"/>
      <c r="AR127" s="221" t="s">
        <v>80</v>
      </c>
      <c r="AT127" s="222" t="s">
        <v>72</v>
      </c>
      <c r="AU127" s="222" t="s">
        <v>73</v>
      </c>
      <c r="AY127" s="221" t="s">
        <v>238</v>
      </c>
      <c r="BK127" s="223">
        <v>0</v>
      </c>
    </row>
    <row r="128" s="12" customFormat="1" ht="25.92" customHeight="1">
      <c r="A128" s="12"/>
      <c r="B128" s="210"/>
      <c r="C128" s="211"/>
      <c r="D128" s="212" t="s">
        <v>72</v>
      </c>
      <c r="E128" s="213" t="s">
        <v>2293</v>
      </c>
      <c r="F128" s="213" t="s">
        <v>170</v>
      </c>
      <c r="G128" s="211"/>
      <c r="H128" s="211"/>
      <c r="I128" s="214"/>
      <c r="J128" s="215">
        <f>BK128</f>
        <v>0</v>
      </c>
      <c r="K128" s="211"/>
      <c r="L128" s="216"/>
      <c r="M128" s="217"/>
      <c r="N128" s="218"/>
      <c r="O128" s="218"/>
      <c r="P128" s="219">
        <f>SUM(P129:P139)</f>
        <v>0</v>
      </c>
      <c r="Q128" s="218"/>
      <c r="R128" s="219">
        <f>SUM(R129:R139)</f>
        <v>0</v>
      </c>
      <c r="S128" s="218"/>
      <c r="T128" s="220">
        <f>SUM(T129:T139)</f>
        <v>0</v>
      </c>
      <c r="U128" s="12"/>
      <c r="V128" s="12"/>
      <c r="W128" s="12"/>
      <c r="X128" s="12"/>
      <c r="Y128" s="12"/>
      <c r="Z128" s="12"/>
      <c r="AA128" s="12"/>
      <c r="AB128" s="12"/>
      <c r="AC128" s="12"/>
      <c r="AD128" s="12"/>
      <c r="AE128" s="12"/>
      <c r="AR128" s="221" t="s">
        <v>80</v>
      </c>
      <c r="AT128" s="222" t="s">
        <v>72</v>
      </c>
      <c r="AU128" s="222" t="s">
        <v>73</v>
      </c>
      <c r="AY128" s="221" t="s">
        <v>238</v>
      </c>
      <c r="BK128" s="223">
        <f>SUM(BK129:BK139)</f>
        <v>0</v>
      </c>
    </row>
    <row r="129" s="2" customFormat="1" ht="16.5" customHeight="1">
      <c r="A129" s="35"/>
      <c r="B129" s="36"/>
      <c r="C129" s="243" t="s">
        <v>80</v>
      </c>
      <c r="D129" s="243" t="s">
        <v>246</v>
      </c>
      <c r="E129" s="244" t="s">
        <v>2294</v>
      </c>
      <c r="F129" s="245" t="s">
        <v>2295</v>
      </c>
      <c r="G129" s="246" t="s">
        <v>249</v>
      </c>
      <c r="H129" s="247">
        <v>975</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277</v>
      </c>
      <c r="AT129" s="236" t="s">
        <v>246</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85</v>
      </c>
    </row>
    <row r="130" s="2" customFormat="1">
      <c r="A130" s="35"/>
      <c r="B130" s="36"/>
      <c r="C130" s="37"/>
      <c r="D130" s="238" t="s">
        <v>244</v>
      </c>
      <c r="E130" s="37"/>
      <c r="F130" s="239" t="s">
        <v>2295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24.15" customHeight="1">
      <c r="A131" s="35"/>
      <c r="B131" s="36"/>
      <c r="C131" s="243" t="s">
        <v>85</v>
      </c>
      <c r="D131" s="243" t="s">
        <v>246</v>
      </c>
      <c r="E131" s="244" t="s">
        <v>2296</v>
      </c>
      <c r="F131" s="245" t="s">
        <v>2297</v>
      </c>
      <c r="G131" s="246" t="s">
        <v>242</v>
      </c>
      <c r="H131" s="247">
        <v>8</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277</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258</v>
      </c>
    </row>
    <row r="132" s="2" customFormat="1">
      <c r="A132" s="35"/>
      <c r="B132" s="36"/>
      <c r="C132" s="37"/>
      <c r="D132" s="238" t="s">
        <v>244</v>
      </c>
      <c r="E132" s="37"/>
      <c r="F132" s="239" t="s">
        <v>2297</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c r="A133" s="35"/>
      <c r="B133" s="36"/>
      <c r="C133" s="37"/>
      <c r="D133" s="238" t="s">
        <v>993</v>
      </c>
      <c r="E133" s="37"/>
      <c r="F133" s="265" t="s">
        <v>2298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80</v>
      </c>
    </row>
    <row r="134" s="2" customFormat="1" ht="37.8" customHeight="1">
      <c r="A134" s="35"/>
      <c r="B134" s="36"/>
      <c r="C134" s="243" t="s">
        <v>89</v>
      </c>
      <c r="D134" s="243" t="s">
        <v>246</v>
      </c>
      <c r="E134" s="244" t="s">
        <v>2299</v>
      </c>
      <c r="F134" s="245" t="s">
        <v>2300</v>
      </c>
      <c r="G134" s="246" t="s">
        <v>2301</v>
      </c>
      <c r="H134" s="247">
        <v>8</v>
      </c>
      <c r="I134" s="248"/>
      <c r="J134" s="249">
        <f>ROUND(I134*H134,2)</f>
        <v>0</v>
      </c>
      <c r="K134" s="250"/>
      <c r="L134" s="251"/>
      <c r="M134" s="252" t="s">
        <v>1</v>
      </c>
      <c r="N134" s="25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277</v>
      </c>
      <c r="AT134" s="236" t="s">
        <v>246</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269</v>
      </c>
    </row>
    <row r="135" s="2" customFormat="1">
      <c r="A135" s="35"/>
      <c r="B135" s="36"/>
      <c r="C135" s="37"/>
      <c r="D135" s="238" t="s">
        <v>244</v>
      </c>
      <c r="E135" s="37"/>
      <c r="F135" s="239" t="s">
        <v>2300</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44.25" customHeight="1">
      <c r="A136" s="35"/>
      <c r="B136" s="36"/>
      <c r="C136" s="243" t="s">
        <v>258</v>
      </c>
      <c r="D136" s="243" t="s">
        <v>246</v>
      </c>
      <c r="E136" s="244" t="s">
        <v>2302</v>
      </c>
      <c r="F136" s="245" t="s">
        <v>2303</v>
      </c>
      <c r="G136" s="246" t="s">
        <v>242</v>
      </c>
      <c r="H136" s="247">
        <v>582</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277</v>
      </c>
      <c r="AT136" s="236" t="s">
        <v>246</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258</v>
      </c>
      <c r="BM136" s="236" t="s">
        <v>277</v>
      </c>
    </row>
    <row r="137" s="2" customFormat="1">
      <c r="A137" s="35"/>
      <c r="B137" s="36"/>
      <c r="C137" s="37"/>
      <c r="D137" s="238" t="s">
        <v>244</v>
      </c>
      <c r="E137" s="37"/>
      <c r="F137" s="239" t="s">
        <v>2303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269</v>
      </c>
      <c r="D138" s="243" t="s">
        <v>246</v>
      </c>
      <c r="E138" s="244" t="s">
        <v>2304</v>
      </c>
      <c r="F138" s="245" t="s">
        <v>2305</v>
      </c>
      <c r="G138" s="246" t="s">
        <v>242</v>
      </c>
      <c r="H138" s="247">
        <v>625</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277</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8</v>
      </c>
    </row>
    <row r="139" s="2" customFormat="1">
      <c r="A139" s="35"/>
      <c r="B139" s="36"/>
      <c r="C139" s="37"/>
      <c r="D139" s="238" t="s">
        <v>244</v>
      </c>
      <c r="E139" s="37"/>
      <c r="F139" s="239" t="s">
        <v>2305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12" customFormat="1" ht="25.92" customHeight="1">
      <c r="A140" s="12"/>
      <c r="B140" s="210"/>
      <c r="C140" s="211"/>
      <c r="D140" s="212" t="s">
        <v>72</v>
      </c>
      <c r="E140" s="213" t="s">
        <v>2306</v>
      </c>
      <c r="F140" s="213" t="s">
        <v>173</v>
      </c>
      <c r="G140" s="211"/>
      <c r="H140" s="211"/>
      <c r="I140" s="214"/>
      <c r="J140" s="215">
        <f>BK140</f>
        <v>0</v>
      </c>
      <c r="K140" s="211"/>
      <c r="L140" s="216"/>
      <c r="M140" s="217"/>
      <c r="N140" s="218"/>
      <c r="O140" s="218"/>
      <c r="P140" s="219">
        <f>SUM(P141:P208)</f>
        <v>0</v>
      </c>
      <c r="Q140" s="218"/>
      <c r="R140" s="219">
        <f>SUM(R141:R208)</f>
        <v>0</v>
      </c>
      <c r="S140" s="218"/>
      <c r="T140" s="220">
        <f>SUM(T141:T208)</f>
        <v>0</v>
      </c>
      <c r="U140" s="12"/>
      <c r="V140" s="12"/>
      <c r="W140" s="12"/>
      <c r="X140" s="12"/>
      <c r="Y140" s="12"/>
      <c r="Z140" s="12"/>
      <c r="AA140" s="12"/>
      <c r="AB140" s="12"/>
      <c r="AC140" s="12"/>
      <c r="AD140" s="12"/>
      <c r="AE140" s="12"/>
      <c r="AR140" s="221" t="s">
        <v>80</v>
      </c>
      <c r="AT140" s="222" t="s">
        <v>72</v>
      </c>
      <c r="AU140" s="222" t="s">
        <v>73</v>
      </c>
      <c r="AY140" s="221" t="s">
        <v>238</v>
      </c>
      <c r="BK140" s="223">
        <f>SUM(BK141:BK208)</f>
        <v>0</v>
      </c>
    </row>
    <row r="141" s="2" customFormat="1" ht="16.5" customHeight="1">
      <c r="A141" s="35"/>
      <c r="B141" s="36"/>
      <c r="C141" s="243" t="s">
        <v>273</v>
      </c>
      <c r="D141" s="243" t="s">
        <v>246</v>
      </c>
      <c r="E141" s="244" t="s">
        <v>2294</v>
      </c>
      <c r="F141" s="245" t="s">
        <v>2295</v>
      </c>
      <c r="G141" s="246" t="s">
        <v>249</v>
      </c>
      <c r="H141" s="247">
        <v>460</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277</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300</v>
      </c>
    </row>
    <row r="142" s="2" customFormat="1">
      <c r="A142" s="35"/>
      <c r="B142" s="36"/>
      <c r="C142" s="37"/>
      <c r="D142" s="238" t="s">
        <v>244</v>
      </c>
      <c r="E142" s="37"/>
      <c r="F142" s="239" t="s">
        <v>2295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c r="A143" s="35"/>
      <c r="B143" s="36"/>
      <c r="C143" s="37"/>
      <c r="D143" s="238" t="s">
        <v>993</v>
      </c>
      <c r="E143" s="37"/>
      <c r="F143" s="265" t="s">
        <v>2298</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80</v>
      </c>
    </row>
    <row r="144" s="2" customFormat="1" ht="24.15" customHeight="1">
      <c r="A144" s="35"/>
      <c r="B144" s="36"/>
      <c r="C144" s="243" t="s">
        <v>277</v>
      </c>
      <c r="D144" s="243" t="s">
        <v>246</v>
      </c>
      <c r="E144" s="244" t="s">
        <v>2307</v>
      </c>
      <c r="F144" s="245" t="s">
        <v>2308</v>
      </c>
      <c r="G144" s="246" t="s">
        <v>242</v>
      </c>
      <c r="H144" s="247">
        <v>8</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308</v>
      </c>
    </row>
    <row r="145" s="2" customFormat="1">
      <c r="A145" s="35"/>
      <c r="B145" s="36"/>
      <c r="C145" s="37"/>
      <c r="D145" s="238" t="s">
        <v>244</v>
      </c>
      <c r="E145" s="37"/>
      <c r="F145" s="239" t="s">
        <v>2308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c r="A146" s="35"/>
      <c r="B146" s="36"/>
      <c r="C146" s="37"/>
      <c r="D146" s="238" t="s">
        <v>993</v>
      </c>
      <c r="E146" s="37"/>
      <c r="F146" s="265" t="s">
        <v>2298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80</v>
      </c>
    </row>
    <row r="147" s="2" customFormat="1" ht="24.15" customHeight="1">
      <c r="A147" s="35"/>
      <c r="B147" s="36"/>
      <c r="C147" s="243" t="s">
        <v>281</v>
      </c>
      <c r="D147" s="243" t="s">
        <v>246</v>
      </c>
      <c r="E147" s="244" t="s">
        <v>2309</v>
      </c>
      <c r="F147" s="245" t="s">
        <v>2310</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277</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316</v>
      </c>
    </row>
    <row r="148" s="2" customFormat="1">
      <c r="A148" s="35"/>
      <c r="B148" s="36"/>
      <c r="C148" s="37"/>
      <c r="D148" s="238" t="s">
        <v>244</v>
      </c>
      <c r="E148" s="37"/>
      <c r="F148" s="239" t="s">
        <v>2310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c r="A149" s="35"/>
      <c r="B149" s="36"/>
      <c r="C149" s="37"/>
      <c r="D149" s="238" t="s">
        <v>993</v>
      </c>
      <c r="E149" s="37"/>
      <c r="F149" s="265" t="s">
        <v>2298</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80</v>
      </c>
    </row>
    <row r="150" s="2" customFormat="1" ht="24.15" customHeight="1">
      <c r="A150" s="35"/>
      <c r="B150" s="36"/>
      <c r="C150" s="243" t="s">
        <v>285</v>
      </c>
      <c r="D150" s="243" t="s">
        <v>246</v>
      </c>
      <c r="E150" s="244" t="s">
        <v>2296</v>
      </c>
      <c r="F150" s="245" t="s">
        <v>2297</v>
      </c>
      <c r="G150" s="246" t="s">
        <v>242</v>
      </c>
      <c r="H150" s="247">
        <v>32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277</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324</v>
      </c>
    </row>
    <row r="151" s="2" customFormat="1">
      <c r="A151" s="35"/>
      <c r="B151" s="36"/>
      <c r="C151" s="37"/>
      <c r="D151" s="238" t="s">
        <v>244</v>
      </c>
      <c r="E151" s="37"/>
      <c r="F151" s="239" t="s">
        <v>2297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c r="A152" s="35"/>
      <c r="B152" s="36"/>
      <c r="C152" s="37"/>
      <c r="D152" s="238" t="s">
        <v>993</v>
      </c>
      <c r="E152" s="37"/>
      <c r="F152" s="265" t="s">
        <v>2298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80</v>
      </c>
    </row>
    <row r="153" s="2" customFormat="1" ht="24.15" customHeight="1">
      <c r="A153" s="35"/>
      <c r="B153" s="36"/>
      <c r="C153" s="243" t="s">
        <v>289</v>
      </c>
      <c r="D153" s="243" t="s">
        <v>246</v>
      </c>
      <c r="E153" s="244" t="s">
        <v>2311</v>
      </c>
      <c r="F153" s="245" t="s">
        <v>2312</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277</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332</v>
      </c>
    </row>
    <row r="154" s="2" customFormat="1">
      <c r="A154" s="35"/>
      <c r="B154" s="36"/>
      <c r="C154" s="37"/>
      <c r="D154" s="238" t="s">
        <v>244</v>
      </c>
      <c r="E154" s="37"/>
      <c r="F154" s="239" t="s">
        <v>2312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7.8" customHeight="1">
      <c r="A155" s="35"/>
      <c r="B155" s="36"/>
      <c r="C155" s="243" t="s">
        <v>8</v>
      </c>
      <c r="D155" s="243" t="s">
        <v>246</v>
      </c>
      <c r="E155" s="244" t="s">
        <v>2313</v>
      </c>
      <c r="F155" s="245" t="s">
        <v>2300</v>
      </c>
      <c r="G155" s="246" t="s">
        <v>242</v>
      </c>
      <c r="H155" s="247">
        <v>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277</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258</v>
      </c>
      <c r="BM155" s="236" t="s">
        <v>336</v>
      </c>
    </row>
    <row r="156" s="2" customFormat="1">
      <c r="A156" s="35"/>
      <c r="B156" s="36"/>
      <c r="C156" s="37"/>
      <c r="D156" s="238" t="s">
        <v>244</v>
      </c>
      <c r="E156" s="37"/>
      <c r="F156" s="239" t="s">
        <v>2300</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c r="A157" s="35"/>
      <c r="B157" s="36"/>
      <c r="C157" s="37"/>
      <c r="D157" s="238" t="s">
        <v>993</v>
      </c>
      <c r="E157" s="37"/>
      <c r="F157" s="265" t="s">
        <v>2314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993</v>
      </c>
      <c r="AU157" s="14" t="s">
        <v>80</v>
      </c>
    </row>
    <row r="158" s="2" customFormat="1" ht="44.25" customHeight="1">
      <c r="A158" s="35"/>
      <c r="B158" s="36"/>
      <c r="C158" s="243" t="s">
        <v>296</v>
      </c>
      <c r="D158" s="243" t="s">
        <v>246</v>
      </c>
      <c r="E158" s="244" t="s">
        <v>2315</v>
      </c>
      <c r="F158" s="245" t="s">
        <v>2316</v>
      </c>
      <c r="G158" s="246" t="s">
        <v>242</v>
      </c>
      <c r="H158" s="247">
        <v>38</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277</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258</v>
      </c>
      <c r="BM158" s="236" t="s">
        <v>345</v>
      </c>
    </row>
    <row r="159" s="2" customFormat="1">
      <c r="A159" s="35"/>
      <c r="B159" s="36"/>
      <c r="C159" s="37"/>
      <c r="D159" s="238" t="s">
        <v>244</v>
      </c>
      <c r="E159" s="37"/>
      <c r="F159" s="239" t="s">
        <v>2316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44.25" customHeight="1">
      <c r="A160" s="35"/>
      <c r="B160" s="36"/>
      <c r="C160" s="243" t="s">
        <v>300</v>
      </c>
      <c r="D160" s="243" t="s">
        <v>246</v>
      </c>
      <c r="E160" s="244" t="s">
        <v>2302</v>
      </c>
      <c r="F160" s="245" t="s">
        <v>2303</v>
      </c>
      <c r="G160" s="246" t="s">
        <v>242</v>
      </c>
      <c r="H160" s="247">
        <v>90</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277</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258</v>
      </c>
      <c r="BM160" s="236" t="s">
        <v>449</v>
      </c>
    </row>
    <row r="161" s="2" customFormat="1">
      <c r="A161" s="35"/>
      <c r="B161" s="36"/>
      <c r="C161" s="37"/>
      <c r="D161" s="238" t="s">
        <v>244</v>
      </c>
      <c r="E161" s="37"/>
      <c r="F161" s="239" t="s">
        <v>2303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c r="A162" s="35"/>
      <c r="B162" s="36"/>
      <c r="C162" s="37"/>
      <c r="D162" s="238" t="s">
        <v>993</v>
      </c>
      <c r="E162" s="37"/>
      <c r="F162" s="265" t="s">
        <v>2298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993</v>
      </c>
      <c r="AU162" s="14" t="s">
        <v>80</v>
      </c>
    </row>
    <row r="163" s="2" customFormat="1" ht="16.5" customHeight="1">
      <c r="A163" s="35"/>
      <c r="B163" s="36"/>
      <c r="C163" s="243" t="s">
        <v>304</v>
      </c>
      <c r="D163" s="243" t="s">
        <v>246</v>
      </c>
      <c r="E163" s="244" t="s">
        <v>2317</v>
      </c>
      <c r="F163" s="245" t="s">
        <v>2318</v>
      </c>
      <c r="G163" s="246" t="s">
        <v>249</v>
      </c>
      <c r="H163" s="247">
        <v>301</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277</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258</v>
      </c>
      <c r="BM163" s="236" t="s">
        <v>457</v>
      </c>
    </row>
    <row r="164" s="2" customFormat="1">
      <c r="A164" s="35"/>
      <c r="B164" s="36"/>
      <c r="C164" s="37"/>
      <c r="D164" s="238" t="s">
        <v>244</v>
      </c>
      <c r="E164" s="37"/>
      <c r="F164" s="239" t="s">
        <v>2318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c r="A165" s="35"/>
      <c r="B165" s="36"/>
      <c r="C165" s="37"/>
      <c r="D165" s="238" t="s">
        <v>993</v>
      </c>
      <c r="E165" s="37"/>
      <c r="F165" s="265" t="s">
        <v>2298</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80</v>
      </c>
    </row>
    <row r="166" s="2" customFormat="1" ht="21.75" customHeight="1">
      <c r="A166" s="35"/>
      <c r="B166" s="36"/>
      <c r="C166" s="243" t="s">
        <v>308</v>
      </c>
      <c r="D166" s="243" t="s">
        <v>246</v>
      </c>
      <c r="E166" s="244" t="s">
        <v>2304</v>
      </c>
      <c r="F166" s="245" t="s">
        <v>2305</v>
      </c>
      <c r="G166" s="246" t="s">
        <v>242</v>
      </c>
      <c r="H166" s="247">
        <v>7408</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277</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258</v>
      </c>
      <c r="BM166" s="236" t="s">
        <v>466</v>
      </c>
    </row>
    <row r="167" s="2" customFormat="1">
      <c r="A167" s="35"/>
      <c r="B167" s="36"/>
      <c r="C167" s="37"/>
      <c r="D167" s="238" t="s">
        <v>244</v>
      </c>
      <c r="E167" s="37"/>
      <c r="F167" s="239" t="s">
        <v>2305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c r="A168" s="35"/>
      <c r="B168" s="36"/>
      <c r="C168" s="37"/>
      <c r="D168" s="238" t="s">
        <v>993</v>
      </c>
      <c r="E168" s="37"/>
      <c r="F168" s="265" t="s">
        <v>2298</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80</v>
      </c>
    </row>
    <row r="169" s="2" customFormat="1" ht="24.15" customHeight="1">
      <c r="A169" s="35"/>
      <c r="B169" s="36"/>
      <c r="C169" s="243" t="s">
        <v>312</v>
      </c>
      <c r="D169" s="243" t="s">
        <v>246</v>
      </c>
      <c r="E169" s="244" t="s">
        <v>2319</v>
      </c>
      <c r="F169" s="245" t="s">
        <v>2320</v>
      </c>
      <c r="G169" s="246" t="s">
        <v>242</v>
      </c>
      <c r="H169" s="247">
        <v>40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277</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475</v>
      </c>
    </row>
    <row r="170" s="2" customFormat="1">
      <c r="A170" s="35"/>
      <c r="B170" s="36"/>
      <c r="C170" s="37"/>
      <c r="D170" s="238" t="s">
        <v>244</v>
      </c>
      <c r="E170" s="37"/>
      <c r="F170" s="239" t="s">
        <v>2320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316</v>
      </c>
      <c r="D171" s="243" t="s">
        <v>246</v>
      </c>
      <c r="E171" s="244" t="s">
        <v>2321</v>
      </c>
      <c r="F171" s="245" t="s">
        <v>2322</v>
      </c>
      <c r="G171" s="246" t="s">
        <v>242</v>
      </c>
      <c r="H171" s="247">
        <v>60</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639</v>
      </c>
    </row>
    <row r="172" s="2" customFormat="1">
      <c r="A172" s="35"/>
      <c r="B172" s="36"/>
      <c r="C172" s="37"/>
      <c r="D172" s="238" t="s">
        <v>244</v>
      </c>
      <c r="E172" s="37"/>
      <c r="F172" s="239" t="s">
        <v>2322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320</v>
      </c>
      <c r="D173" s="243" t="s">
        <v>246</v>
      </c>
      <c r="E173" s="244" t="s">
        <v>1591</v>
      </c>
      <c r="F173" s="245" t="s">
        <v>2323</v>
      </c>
      <c r="G173" s="246" t="s">
        <v>242</v>
      </c>
      <c r="H173" s="247">
        <v>3</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277</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258</v>
      </c>
      <c r="BM173" s="236" t="s">
        <v>484</v>
      </c>
    </row>
    <row r="174" s="2" customFormat="1">
      <c r="A174" s="35"/>
      <c r="B174" s="36"/>
      <c r="C174" s="37"/>
      <c r="D174" s="238" t="s">
        <v>244</v>
      </c>
      <c r="E174" s="37"/>
      <c r="F174" s="239" t="s">
        <v>2323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324</v>
      </c>
      <c r="D175" s="243" t="s">
        <v>246</v>
      </c>
      <c r="E175" s="244" t="s">
        <v>1371</v>
      </c>
      <c r="F175" s="245" t="s">
        <v>2324</v>
      </c>
      <c r="G175" s="246" t="s">
        <v>242</v>
      </c>
      <c r="H175" s="247">
        <v>1</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277</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258</v>
      </c>
      <c r="BM175" s="236" t="s">
        <v>489</v>
      </c>
    </row>
    <row r="176" s="2" customFormat="1">
      <c r="A176" s="35"/>
      <c r="B176" s="36"/>
      <c r="C176" s="37"/>
      <c r="D176" s="238" t="s">
        <v>244</v>
      </c>
      <c r="E176" s="37"/>
      <c r="F176" s="239" t="s">
        <v>2324</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7</v>
      </c>
      <c r="D177" s="243" t="s">
        <v>246</v>
      </c>
      <c r="E177" s="244" t="s">
        <v>1376</v>
      </c>
      <c r="F177" s="245" t="s">
        <v>2325</v>
      </c>
      <c r="G177" s="246" t="s">
        <v>242</v>
      </c>
      <c r="H177" s="247">
        <v>1</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277</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2325</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332</v>
      </c>
      <c r="D179" s="243" t="s">
        <v>246</v>
      </c>
      <c r="E179" s="244" t="s">
        <v>1380</v>
      </c>
      <c r="F179" s="245" t="s">
        <v>2326</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277</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258</v>
      </c>
      <c r="BM179" s="236" t="s">
        <v>1121</v>
      </c>
    </row>
    <row r="180" s="2" customFormat="1">
      <c r="A180" s="35"/>
      <c r="B180" s="36"/>
      <c r="C180" s="37"/>
      <c r="D180" s="238" t="s">
        <v>244</v>
      </c>
      <c r="E180" s="37"/>
      <c r="F180" s="239" t="s">
        <v>2326</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432</v>
      </c>
      <c r="D181" s="243" t="s">
        <v>246</v>
      </c>
      <c r="E181" s="244" t="s">
        <v>1385</v>
      </c>
      <c r="F181" s="245" t="s">
        <v>2327</v>
      </c>
      <c r="G181" s="246" t="s">
        <v>242</v>
      </c>
      <c r="H181" s="247">
        <v>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277</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258</v>
      </c>
      <c r="BM181" s="236" t="s">
        <v>1235</v>
      </c>
    </row>
    <row r="182" s="2" customFormat="1">
      <c r="A182" s="35"/>
      <c r="B182" s="36"/>
      <c r="C182" s="37"/>
      <c r="D182" s="238" t="s">
        <v>244</v>
      </c>
      <c r="E182" s="37"/>
      <c r="F182" s="239" t="s">
        <v>2327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336</v>
      </c>
      <c r="D183" s="243" t="s">
        <v>246</v>
      </c>
      <c r="E183" s="244" t="s">
        <v>1389</v>
      </c>
      <c r="F183" s="245" t="s">
        <v>2328</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277</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1238</v>
      </c>
    </row>
    <row r="184" s="2" customFormat="1">
      <c r="A184" s="35"/>
      <c r="B184" s="36"/>
      <c r="C184" s="37"/>
      <c r="D184" s="238" t="s">
        <v>244</v>
      </c>
      <c r="E184" s="37"/>
      <c r="F184" s="239" t="s">
        <v>2328</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24.15" customHeight="1">
      <c r="A185" s="35"/>
      <c r="B185" s="36"/>
      <c r="C185" s="243" t="s">
        <v>341</v>
      </c>
      <c r="D185" s="243" t="s">
        <v>246</v>
      </c>
      <c r="E185" s="244" t="s">
        <v>1394</v>
      </c>
      <c r="F185" s="245" t="s">
        <v>2329</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277</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258</v>
      </c>
      <c r="BM185" s="236" t="s">
        <v>1242</v>
      </c>
    </row>
    <row r="186" s="2" customFormat="1">
      <c r="A186" s="35"/>
      <c r="B186" s="36"/>
      <c r="C186" s="37"/>
      <c r="D186" s="238" t="s">
        <v>244</v>
      </c>
      <c r="E186" s="37"/>
      <c r="F186" s="239" t="s">
        <v>2329</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24.15" customHeight="1">
      <c r="A187" s="35"/>
      <c r="B187" s="36"/>
      <c r="C187" s="243" t="s">
        <v>345</v>
      </c>
      <c r="D187" s="243" t="s">
        <v>246</v>
      </c>
      <c r="E187" s="244" t="s">
        <v>1398</v>
      </c>
      <c r="F187" s="245" t="s">
        <v>2330</v>
      </c>
      <c r="G187" s="246" t="s">
        <v>242</v>
      </c>
      <c r="H187" s="247">
        <v>2</v>
      </c>
      <c r="I187" s="248"/>
      <c r="J187" s="249">
        <f>ROUND(I187*H187,2)</f>
        <v>0</v>
      </c>
      <c r="K187" s="250"/>
      <c r="L187" s="251"/>
      <c r="M187" s="252" t="s">
        <v>1</v>
      </c>
      <c r="N187" s="25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277</v>
      </c>
      <c r="AT187" s="236" t="s">
        <v>246</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258</v>
      </c>
      <c r="BM187" s="236" t="s">
        <v>1246</v>
      </c>
    </row>
    <row r="188" s="2" customFormat="1">
      <c r="A188" s="35"/>
      <c r="B188" s="36"/>
      <c r="C188" s="37"/>
      <c r="D188" s="238" t="s">
        <v>244</v>
      </c>
      <c r="E188" s="37"/>
      <c r="F188" s="239" t="s">
        <v>2330</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24.15" customHeight="1">
      <c r="A189" s="35"/>
      <c r="B189" s="36"/>
      <c r="C189" s="243" t="s">
        <v>445</v>
      </c>
      <c r="D189" s="243" t="s">
        <v>246</v>
      </c>
      <c r="E189" s="244" t="s">
        <v>1403</v>
      </c>
      <c r="F189" s="245" t="s">
        <v>2331</v>
      </c>
      <c r="G189" s="246" t="s">
        <v>242</v>
      </c>
      <c r="H189" s="247">
        <v>3</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1248</v>
      </c>
    </row>
    <row r="190" s="2" customFormat="1">
      <c r="A190" s="35"/>
      <c r="B190" s="36"/>
      <c r="C190" s="37"/>
      <c r="D190" s="238" t="s">
        <v>244</v>
      </c>
      <c r="E190" s="37"/>
      <c r="F190" s="239" t="s">
        <v>2331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24.15" customHeight="1">
      <c r="A191" s="35"/>
      <c r="B191" s="36"/>
      <c r="C191" s="243" t="s">
        <v>449</v>
      </c>
      <c r="D191" s="243" t="s">
        <v>246</v>
      </c>
      <c r="E191" s="244" t="s">
        <v>1407</v>
      </c>
      <c r="F191" s="245" t="s">
        <v>2332</v>
      </c>
      <c r="G191" s="246" t="s">
        <v>242</v>
      </c>
      <c r="H191" s="247">
        <v>1</v>
      </c>
      <c r="I191" s="248"/>
      <c r="J191" s="249">
        <f>ROUND(I191*H191,2)</f>
        <v>0</v>
      </c>
      <c r="K191" s="250"/>
      <c r="L191" s="251"/>
      <c r="M191" s="252" t="s">
        <v>1</v>
      </c>
      <c r="N191" s="25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277</v>
      </c>
      <c r="AT191" s="236" t="s">
        <v>246</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258</v>
      </c>
      <c r="BM191" s="236" t="s">
        <v>1252</v>
      </c>
    </row>
    <row r="192" s="2" customFormat="1">
      <c r="A192" s="35"/>
      <c r="B192" s="36"/>
      <c r="C192" s="37"/>
      <c r="D192" s="238" t="s">
        <v>244</v>
      </c>
      <c r="E192" s="37"/>
      <c r="F192" s="239" t="s">
        <v>2332</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24.15" customHeight="1">
      <c r="A193" s="35"/>
      <c r="B193" s="36"/>
      <c r="C193" s="243" t="s">
        <v>453</v>
      </c>
      <c r="D193" s="243" t="s">
        <v>246</v>
      </c>
      <c r="E193" s="244" t="s">
        <v>1412</v>
      </c>
      <c r="F193" s="245" t="s">
        <v>2333</v>
      </c>
      <c r="G193" s="246" t="s">
        <v>242</v>
      </c>
      <c r="H193" s="247">
        <v>1</v>
      </c>
      <c r="I193" s="248"/>
      <c r="J193" s="249">
        <f>ROUND(I193*H193,2)</f>
        <v>0</v>
      </c>
      <c r="K193" s="250"/>
      <c r="L193" s="251"/>
      <c r="M193" s="252" t="s">
        <v>1</v>
      </c>
      <c r="N193" s="25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277</v>
      </c>
      <c r="AT193" s="236" t="s">
        <v>246</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258</v>
      </c>
      <c r="BM193" s="236" t="s">
        <v>1257</v>
      </c>
    </row>
    <row r="194" s="2" customFormat="1">
      <c r="A194" s="35"/>
      <c r="B194" s="36"/>
      <c r="C194" s="37"/>
      <c r="D194" s="238" t="s">
        <v>244</v>
      </c>
      <c r="E194" s="37"/>
      <c r="F194" s="239" t="s">
        <v>2333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244</v>
      </c>
      <c r="AU194" s="14" t="s">
        <v>80</v>
      </c>
    </row>
    <row r="195" s="2" customFormat="1" ht="24.15" customHeight="1">
      <c r="A195" s="35"/>
      <c r="B195" s="36"/>
      <c r="C195" s="243" t="s">
        <v>457</v>
      </c>
      <c r="D195" s="243" t="s">
        <v>246</v>
      </c>
      <c r="E195" s="244" t="s">
        <v>1416</v>
      </c>
      <c r="F195" s="245" t="s">
        <v>2334</v>
      </c>
      <c r="G195" s="246" t="s">
        <v>242</v>
      </c>
      <c r="H195" s="247">
        <v>1</v>
      </c>
      <c r="I195" s="248"/>
      <c r="J195" s="249">
        <f>ROUND(I195*H195,2)</f>
        <v>0</v>
      </c>
      <c r="K195" s="250"/>
      <c r="L195" s="251"/>
      <c r="M195" s="252" t="s">
        <v>1</v>
      </c>
      <c r="N195" s="25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277</v>
      </c>
      <c r="AT195" s="236" t="s">
        <v>246</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1260</v>
      </c>
    </row>
    <row r="196" s="2" customFormat="1">
      <c r="A196" s="35"/>
      <c r="B196" s="36"/>
      <c r="C196" s="37"/>
      <c r="D196" s="238" t="s">
        <v>244</v>
      </c>
      <c r="E196" s="37"/>
      <c r="F196" s="239" t="s">
        <v>2334</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24.15" customHeight="1">
      <c r="A197" s="35"/>
      <c r="B197" s="36"/>
      <c r="C197" s="243" t="s">
        <v>461</v>
      </c>
      <c r="D197" s="243" t="s">
        <v>246</v>
      </c>
      <c r="E197" s="244" t="s">
        <v>1421</v>
      </c>
      <c r="F197" s="245" t="s">
        <v>2335</v>
      </c>
      <c r="G197" s="246" t="s">
        <v>242</v>
      </c>
      <c r="H197" s="247">
        <v>1</v>
      </c>
      <c r="I197" s="248"/>
      <c r="J197" s="249">
        <f>ROUND(I197*H197,2)</f>
        <v>0</v>
      </c>
      <c r="K197" s="250"/>
      <c r="L197" s="251"/>
      <c r="M197" s="252" t="s">
        <v>1</v>
      </c>
      <c r="N197" s="25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277</v>
      </c>
      <c r="AT197" s="236" t="s">
        <v>246</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258</v>
      </c>
      <c r="BM197" s="236" t="s">
        <v>1264</v>
      </c>
    </row>
    <row r="198" s="2" customFormat="1">
      <c r="A198" s="35"/>
      <c r="B198" s="36"/>
      <c r="C198" s="37"/>
      <c r="D198" s="238" t="s">
        <v>244</v>
      </c>
      <c r="E198" s="37"/>
      <c r="F198" s="239" t="s">
        <v>2335</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24.15" customHeight="1">
      <c r="A199" s="35"/>
      <c r="B199" s="36"/>
      <c r="C199" s="243" t="s">
        <v>466</v>
      </c>
      <c r="D199" s="243" t="s">
        <v>246</v>
      </c>
      <c r="E199" s="244" t="s">
        <v>1425</v>
      </c>
      <c r="F199" s="245" t="s">
        <v>2336</v>
      </c>
      <c r="G199" s="246" t="s">
        <v>242</v>
      </c>
      <c r="H199" s="247">
        <v>2</v>
      </c>
      <c r="I199" s="248"/>
      <c r="J199" s="249">
        <f>ROUND(I199*H199,2)</f>
        <v>0</v>
      </c>
      <c r="K199" s="250"/>
      <c r="L199" s="251"/>
      <c r="M199" s="252" t="s">
        <v>1</v>
      </c>
      <c r="N199" s="25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277</v>
      </c>
      <c r="AT199" s="236" t="s">
        <v>246</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357</v>
      </c>
    </row>
    <row r="200" s="2" customFormat="1">
      <c r="A200" s="35"/>
      <c r="B200" s="36"/>
      <c r="C200" s="37"/>
      <c r="D200" s="238" t="s">
        <v>244</v>
      </c>
      <c r="E200" s="37"/>
      <c r="F200" s="239" t="s">
        <v>2336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80</v>
      </c>
    </row>
    <row r="201" s="2" customFormat="1" ht="24.15" customHeight="1">
      <c r="A201" s="35"/>
      <c r="B201" s="36"/>
      <c r="C201" s="243" t="s">
        <v>471</v>
      </c>
      <c r="D201" s="243" t="s">
        <v>246</v>
      </c>
      <c r="E201" s="244" t="s">
        <v>1430</v>
      </c>
      <c r="F201" s="245" t="s">
        <v>2337</v>
      </c>
      <c r="G201" s="246" t="s">
        <v>242</v>
      </c>
      <c r="H201" s="247">
        <v>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80</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1279</v>
      </c>
    </row>
    <row r="202" s="2" customFormat="1">
      <c r="A202" s="35"/>
      <c r="B202" s="36"/>
      <c r="C202" s="37"/>
      <c r="D202" s="238" t="s">
        <v>244</v>
      </c>
      <c r="E202" s="37"/>
      <c r="F202" s="239" t="s">
        <v>2337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80</v>
      </c>
    </row>
    <row r="203" s="2" customFormat="1" ht="24.15" customHeight="1">
      <c r="A203" s="35"/>
      <c r="B203" s="36"/>
      <c r="C203" s="243" t="s">
        <v>475</v>
      </c>
      <c r="D203" s="243" t="s">
        <v>246</v>
      </c>
      <c r="E203" s="244" t="s">
        <v>1434</v>
      </c>
      <c r="F203" s="245" t="s">
        <v>2338</v>
      </c>
      <c r="G203" s="246" t="s">
        <v>242</v>
      </c>
      <c r="H203" s="247">
        <v>1</v>
      </c>
      <c r="I203" s="248"/>
      <c r="J203" s="249">
        <f>ROUND(I203*H203,2)</f>
        <v>0</v>
      </c>
      <c r="K203" s="250"/>
      <c r="L203" s="251"/>
      <c r="M203" s="252" t="s">
        <v>1</v>
      </c>
      <c r="N203" s="25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277</v>
      </c>
      <c r="AT203" s="236" t="s">
        <v>246</v>
      </c>
      <c r="AU203" s="236" t="s">
        <v>80</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1284</v>
      </c>
    </row>
    <row r="204" s="2" customFormat="1">
      <c r="A204" s="35"/>
      <c r="B204" s="36"/>
      <c r="C204" s="37"/>
      <c r="D204" s="238" t="s">
        <v>244</v>
      </c>
      <c r="E204" s="37"/>
      <c r="F204" s="239" t="s">
        <v>2338</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80</v>
      </c>
    </row>
    <row r="205" s="2" customFormat="1" ht="24.15" customHeight="1">
      <c r="A205" s="35"/>
      <c r="B205" s="36"/>
      <c r="C205" s="243" t="s">
        <v>479</v>
      </c>
      <c r="D205" s="243" t="s">
        <v>246</v>
      </c>
      <c r="E205" s="244" t="s">
        <v>1439</v>
      </c>
      <c r="F205" s="245" t="s">
        <v>2339</v>
      </c>
      <c r="G205" s="246" t="s">
        <v>242</v>
      </c>
      <c r="H205" s="247">
        <v>1</v>
      </c>
      <c r="I205" s="248"/>
      <c r="J205" s="249">
        <f>ROUND(I205*H205,2)</f>
        <v>0</v>
      </c>
      <c r="K205" s="250"/>
      <c r="L205" s="251"/>
      <c r="M205" s="252" t="s">
        <v>1</v>
      </c>
      <c r="N205" s="25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277</v>
      </c>
      <c r="AT205" s="236" t="s">
        <v>246</v>
      </c>
      <c r="AU205" s="236" t="s">
        <v>80</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1289</v>
      </c>
    </row>
    <row r="206" s="2" customFormat="1">
      <c r="A206" s="35"/>
      <c r="B206" s="36"/>
      <c r="C206" s="37"/>
      <c r="D206" s="238" t="s">
        <v>244</v>
      </c>
      <c r="E206" s="37"/>
      <c r="F206" s="239" t="s">
        <v>2339</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80</v>
      </c>
    </row>
    <row r="207" s="2" customFormat="1" ht="24.15" customHeight="1">
      <c r="A207" s="35"/>
      <c r="B207" s="36"/>
      <c r="C207" s="243" t="s">
        <v>639</v>
      </c>
      <c r="D207" s="243" t="s">
        <v>246</v>
      </c>
      <c r="E207" s="244" t="s">
        <v>1443</v>
      </c>
      <c r="F207" s="245" t="s">
        <v>2340</v>
      </c>
      <c r="G207" s="246" t="s">
        <v>242</v>
      </c>
      <c r="H207" s="247">
        <v>1</v>
      </c>
      <c r="I207" s="248"/>
      <c r="J207" s="249">
        <f>ROUND(I207*H207,2)</f>
        <v>0</v>
      </c>
      <c r="K207" s="250"/>
      <c r="L207" s="251"/>
      <c r="M207" s="252" t="s">
        <v>1</v>
      </c>
      <c r="N207" s="25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277</v>
      </c>
      <c r="AT207" s="236" t="s">
        <v>246</v>
      </c>
      <c r="AU207" s="236" t="s">
        <v>80</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1336</v>
      </c>
    </row>
    <row r="208" s="2" customFormat="1">
      <c r="A208" s="35"/>
      <c r="B208" s="36"/>
      <c r="C208" s="37"/>
      <c r="D208" s="238" t="s">
        <v>244</v>
      </c>
      <c r="E208" s="37"/>
      <c r="F208" s="239" t="s">
        <v>2340</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80</v>
      </c>
    </row>
    <row r="209" s="12" customFormat="1" ht="25.92" customHeight="1">
      <c r="A209" s="12"/>
      <c r="B209" s="210"/>
      <c r="C209" s="211"/>
      <c r="D209" s="212" t="s">
        <v>72</v>
      </c>
      <c r="E209" s="213" t="s">
        <v>2341</v>
      </c>
      <c r="F209" s="213" t="s">
        <v>176</v>
      </c>
      <c r="G209" s="211"/>
      <c r="H209" s="211"/>
      <c r="I209" s="214"/>
      <c r="J209" s="215">
        <f>BK209</f>
        <v>0</v>
      </c>
      <c r="K209" s="211"/>
      <c r="L209" s="216"/>
      <c r="M209" s="217"/>
      <c r="N209" s="218"/>
      <c r="O209" s="218"/>
      <c r="P209" s="219">
        <f>SUM(P210:P224)</f>
        <v>0</v>
      </c>
      <c r="Q209" s="218"/>
      <c r="R209" s="219">
        <f>SUM(R210:R224)</f>
        <v>0</v>
      </c>
      <c r="S209" s="218"/>
      <c r="T209" s="220">
        <f>SUM(T210:T224)</f>
        <v>0</v>
      </c>
      <c r="U209" s="12"/>
      <c r="V209" s="12"/>
      <c r="W209" s="12"/>
      <c r="X209" s="12"/>
      <c r="Y209" s="12"/>
      <c r="Z209" s="12"/>
      <c r="AA209" s="12"/>
      <c r="AB209" s="12"/>
      <c r="AC209" s="12"/>
      <c r="AD209" s="12"/>
      <c r="AE209" s="12"/>
      <c r="AR209" s="221" t="s">
        <v>80</v>
      </c>
      <c r="AT209" s="222" t="s">
        <v>72</v>
      </c>
      <c r="AU209" s="222" t="s">
        <v>73</v>
      </c>
      <c r="AY209" s="221" t="s">
        <v>238</v>
      </c>
      <c r="BK209" s="223">
        <f>SUM(BK210:BK224)</f>
        <v>0</v>
      </c>
    </row>
    <row r="210" s="2" customFormat="1" ht="16.5" customHeight="1">
      <c r="A210" s="35"/>
      <c r="B210" s="36"/>
      <c r="C210" s="243" t="s">
        <v>641</v>
      </c>
      <c r="D210" s="243" t="s">
        <v>246</v>
      </c>
      <c r="E210" s="244" t="s">
        <v>2294</v>
      </c>
      <c r="F210" s="245" t="s">
        <v>2295</v>
      </c>
      <c r="G210" s="246" t="s">
        <v>249</v>
      </c>
      <c r="H210" s="247">
        <v>423</v>
      </c>
      <c r="I210" s="248"/>
      <c r="J210" s="249">
        <f>ROUND(I210*H210,2)</f>
        <v>0</v>
      </c>
      <c r="K210" s="250"/>
      <c r="L210" s="251"/>
      <c r="M210" s="252" t="s">
        <v>1</v>
      </c>
      <c r="N210" s="25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277</v>
      </c>
      <c r="AT210" s="236" t="s">
        <v>246</v>
      </c>
      <c r="AU210" s="236" t="s">
        <v>80</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1340</v>
      </c>
    </row>
    <row r="211" s="2" customFormat="1">
      <c r="A211" s="35"/>
      <c r="B211" s="36"/>
      <c r="C211" s="37"/>
      <c r="D211" s="238" t="s">
        <v>244</v>
      </c>
      <c r="E211" s="37"/>
      <c r="F211" s="239" t="s">
        <v>2295</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80</v>
      </c>
    </row>
    <row r="212" s="2" customFormat="1" ht="24.15" customHeight="1">
      <c r="A212" s="35"/>
      <c r="B212" s="36"/>
      <c r="C212" s="243" t="s">
        <v>484</v>
      </c>
      <c r="D212" s="243" t="s">
        <v>246</v>
      </c>
      <c r="E212" s="244" t="s">
        <v>2307</v>
      </c>
      <c r="F212" s="245" t="s">
        <v>2308</v>
      </c>
      <c r="G212" s="246" t="s">
        <v>242</v>
      </c>
      <c r="H212" s="247">
        <v>8</v>
      </c>
      <c r="I212" s="248"/>
      <c r="J212" s="249">
        <f>ROUND(I212*H212,2)</f>
        <v>0</v>
      </c>
      <c r="K212" s="250"/>
      <c r="L212" s="251"/>
      <c r="M212" s="252" t="s">
        <v>1</v>
      </c>
      <c r="N212" s="25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277</v>
      </c>
      <c r="AT212" s="236" t="s">
        <v>246</v>
      </c>
      <c r="AU212" s="236" t="s">
        <v>80</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258</v>
      </c>
      <c r="BM212" s="236" t="s">
        <v>1345</v>
      </c>
    </row>
    <row r="213" s="2" customFormat="1">
      <c r="A213" s="35"/>
      <c r="B213" s="36"/>
      <c r="C213" s="37"/>
      <c r="D213" s="238" t="s">
        <v>244</v>
      </c>
      <c r="E213" s="37"/>
      <c r="F213" s="239" t="s">
        <v>2308</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80</v>
      </c>
    </row>
    <row r="214" s="2" customFormat="1">
      <c r="A214" s="35"/>
      <c r="B214" s="36"/>
      <c r="C214" s="37"/>
      <c r="D214" s="238" t="s">
        <v>993</v>
      </c>
      <c r="E214" s="37"/>
      <c r="F214" s="265" t="s">
        <v>2298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80</v>
      </c>
    </row>
    <row r="215" s="2" customFormat="1" ht="24.15" customHeight="1">
      <c r="A215" s="35"/>
      <c r="B215" s="36"/>
      <c r="C215" s="243" t="s">
        <v>493</v>
      </c>
      <c r="D215" s="243" t="s">
        <v>246</v>
      </c>
      <c r="E215" s="244" t="s">
        <v>2296</v>
      </c>
      <c r="F215" s="245" t="s">
        <v>2297</v>
      </c>
      <c r="G215" s="246" t="s">
        <v>242</v>
      </c>
      <c r="H215" s="247">
        <v>4</v>
      </c>
      <c r="I215" s="248"/>
      <c r="J215" s="249">
        <f>ROUND(I215*H215,2)</f>
        <v>0</v>
      </c>
      <c r="K215" s="250"/>
      <c r="L215" s="251"/>
      <c r="M215" s="252" t="s">
        <v>1</v>
      </c>
      <c r="N215" s="25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277</v>
      </c>
      <c r="AT215" s="236" t="s">
        <v>246</v>
      </c>
      <c r="AU215" s="236" t="s">
        <v>80</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1349</v>
      </c>
    </row>
    <row r="216" s="2" customFormat="1">
      <c r="A216" s="35"/>
      <c r="B216" s="36"/>
      <c r="C216" s="37"/>
      <c r="D216" s="238" t="s">
        <v>244</v>
      </c>
      <c r="E216" s="37"/>
      <c r="F216" s="239" t="s">
        <v>2297</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80</v>
      </c>
    </row>
    <row r="217" s="2" customFormat="1">
      <c r="A217" s="35"/>
      <c r="B217" s="36"/>
      <c r="C217" s="37"/>
      <c r="D217" s="238" t="s">
        <v>993</v>
      </c>
      <c r="E217" s="37"/>
      <c r="F217" s="265" t="s">
        <v>2298</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993</v>
      </c>
      <c r="AU217" s="14" t="s">
        <v>80</v>
      </c>
    </row>
    <row r="218" s="2" customFormat="1" ht="37.8" customHeight="1">
      <c r="A218" s="35"/>
      <c r="B218" s="36"/>
      <c r="C218" s="243" t="s">
        <v>489</v>
      </c>
      <c r="D218" s="243" t="s">
        <v>246</v>
      </c>
      <c r="E218" s="244" t="s">
        <v>2299</v>
      </c>
      <c r="F218" s="245" t="s">
        <v>2300</v>
      </c>
      <c r="G218" s="246" t="s">
        <v>2301</v>
      </c>
      <c r="H218" s="247">
        <v>12</v>
      </c>
      <c r="I218" s="248"/>
      <c r="J218" s="249">
        <f>ROUND(I218*H218,2)</f>
        <v>0</v>
      </c>
      <c r="K218" s="250"/>
      <c r="L218" s="251"/>
      <c r="M218" s="252" t="s">
        <v>1</v>
      </c>
      <c r="N218" s="253" t="s">
        <v>38</v>
      </c>
      <c r="O218" s="88"/>
      <c r="P218" s="234">
        <f>O218*H218</f>
        <v>0</v>
      </c>
      <c r="Q218" s="234">
        <v>0</v>
      </c>
      <c r="R218" s="234">
        <f>Q218*H218</f>
        <v>0</v>
      </c>
      <c r="S218" s="234">
        <v>0</v>
      </c>
      <c r="T218" s="235">
        <f>S218*H218</f>
        <v>0</v>
      </c>
      <c r="U218" s="35"/>
      <c r="V218" s="35"/>
      <c r="W218" s="35"/>
      <c r="X218" s="35"/>
      <c r="Y218" s="35"/>
      <c r="Z218" s="35"/>
      <c r="AA218" s="35"/>
      <c r="AB218" s="35"/>
      <c r="AC218" s="35"/>
      <c r="AD218" s="35"/>
      <c r="AE218" s="35"/>
      <c r="AR218" s="236" t="s">
        <v>277</v>
      </c>
      <c r="AT218" s="236" t="s">
        <v>246</v>
      </c>
      <c r="AU218" s="236" t="s">
        <v>80</v>
      </c>
      <c r="AY218" s="14" t="s">
        <v>238</v>
      </c>
      <c r="BE218" s="237">
        <f>IF(N218="základní",J218,0)</f>
        <v>0</v>
      </c>
      <c r="BF218" s="237">
        <f>IF(N218="snížená",J218,0)</f>
        <v>0</v>
      </c>
      <c r="BG218" s="237">
        <f>IF(N218="zákl. přenesená",J218,0)</f>
        <v>0</v>
      </c>
      <c r="BH218" s="237">
        <f>IF(N218="sníž. přenesená",J218,0)</f>
        <v>0</v>
      </c>
      <c r="BI218" s="237">
        <f>IF(N218="nulová",J218,0)</f>
        <v>0</v>
      </c>
      <c r="BJ218" s="14" t="s">
        <v>80</v>
      </c>
      <c r="BK218" s="237">
        <f>ROUND(I218*H218,2)</f>
        <v>0</v>
      </c>
      <c r="BL218" s="14" t="s">
        <v>258</v>
      </c>
      <c r="BM218" s="236" t="s">
        <v>1354</v>
      </c>
    </row>
    <row r="219" s="2" customFormat="1">
      <c r="A219" s="35"/>
      <c r="B219" s="36"/>
      <c r="C219" s="37"/>
      <c r="D219" s="238" t="s">
        <v>244</v>
      </c>
      <c r="E219" s="37"/>
      <c r="F219" s="239" t="s">
        <v>2300</v>
      </c>
      <c r="G219" s="37"/>
      <c r="H219" s="37"/>
      <c r="I219" s="240"/>
      <c r="J219" s="37"/>
      <c r="K219" s="37"/>
      <c r="L219" s="41"/>
      <c r="M219" s="241"/>
      <c r="N219" s="242"/>
      <c r="O219" s="88"/>
      <c r="P219" s="88"/>
      <c r="Q219" s="88"/>
      <c r="R219" s="88"/>
      <c r="S219" s="88"/>
      <c r="T219" s="89"/>
      <c r="U219" s="35"/>
      <c r="V219" s="35"/>
      <c r="W219" s="35"/>
      <c r="X219" s="35"/>
      <c r="Y219" s="35"/>
      <c r="Z219" s="35"/>
      <c r="AA219" s="35"/>
      <c r="AB219" s="35"/>
      <c r="AC219" s="35"/>
      <c r="AD219" s="35"/>
      <c r="AE219" s="35"/>
      <c r="AT219" s="14" t="s">
        <v>244</v>
      </c>
      <c r="AU219" s="14" t="s">
        <v>80</v>
      </c>
    </row>
    <row r="220" s="2" customFormat="1" ht="44.25" customHeight="1">
      <c r="A220" s="35"/>
      <c r="B220" s="36"/>
      <c r="C220" s="243" t="s">
        <v>1105</v>
      </c>
      <c r="D220" s="243" t="s">
        <v>246</v>
      </c>
      <c r="E220" s="244" t="s">
        <v>2302</v>
      </c>
      <c r="F220" s="245" t="s">
        <v>2303</v>
      </c>
      <c r="G220" s="246" t="s">
        <v>242</v>
      </c>
      <c r="H220" s="247">
        <v>264</v>
      </c>
      <c r="I220" s="248"/>
      <c r="J220" s="249">
        <f>ROUND(I220*H220,2)</f>
        <v>0</v>
      </c>
      <c r="K220" s="250"/>
      <c r="L220" s="251"/>
      <c r="M220" s="252" t="s">
        <v>1</v>
      </c>
      <c r="N220" s="253" t="s">
        <v>38</v>
      </c>
      <c r="O220" s="88"/>
      <c r="P220" s="234">
        <f>O220*H220</f>
        <v>0</v>
      </c>
      <c r="Q220" s="234">
        <v>0</v>
      </c>
      <c r="R220" s="234">
        <f>Q220*H220</f>
        <v>0</v>
      </c>
      <c r="S220" s="234">
        <v>0</v>
      </c>
      <c r="T220" s="235">
        <f>S220*H220</f>
        <v>0</v>
      </c>
      <c r="U220" s="35"/>
      <c r="V220" s="35"/>
      <c r="W220" s="35"/>
      <c r="X220" s="35"/>
      <c r="Y220" s="35"/>
      <c r="Z220" s="35"/>
      <c r="AA220" s="35"/>
      <c r="AB220" s="35"/>
      <c r="AC220" s="35"/>
      <c r="AD220" s="35"/>
      <c r="AE220" s="35"/>
      <c r="AR220" s="236" t="s">
        <v>277</v>
      </c>
      <c r="AT220" s="236" t="s">
        <v>246</v>
      </c>
      <c r="AU220" s="236" t="s">
        <v>80</v>
      </c>
      <c r="AY220" s="14" t="s">
        <v>238</v>
      </c>
      <c r="BE220" s="237">
        <f>IF(N220="základní",J220,0)</f>
        <v>0</v>
      </c>
      <c r="BF220" s="237">
        <f>IF(N220="snížená",J220,0)</f>
        <v>0</v>
      </c>
      <c r="BG220" s="237">
        <f>IF(N220="zákl. přenesená",J220,0)</f>
        <v>0</v>
      </c>
      <c r="BH220" s="237">
        <f>IF(N220="sníž. přenesená",J220,0)</f>
        <v>0</v>
      </c>
      <c r="BI220" s="237">
        <f>IF(N220="nulová",J220,0)</f>
        <v>0</v>
      </c>
      <c r="BJ220" s="14" t="s">
        <v>80</v>
      </c>
      <c r="BK220" s="237">
        <f>ROUND(I220*H220,2)</f>
        <v>0</v>
      </c>
      <c r="BL220" s="14" t="s">
        <v>258</v>
      </c>
      <c r="BM220" s="236" t="s">
        <v>1357</v>
      </c>
    </row>
    <row r="221" s="2" customFormat="1">
      <c r="A221" s="35"/>
      <c r="B221" s="36"/>
      <c r="C221" s="37"/>
      <c r="D221" s="238" t="s">
        <v>244</v>
      </c>
      <c r="E221" s="37"/>
      <c r="F221" s="239" t="s">
        <v>2303</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244</v>
      </c>
      <c r="AU221" s="14" t="s">
        <v>80</v>
      </c>
    </row>
    <row r="222" s="2" customFormat="1" ht="21.75" customHeight="1">
      <c r="A222" s="35"/>
      <c r="B222" s="36"/>
      <c r="C222" s="243" t="s">
        <v>1110</v>
      </c>
      <c r="D222" s="243" t="s">
        <v>246</v>
      </c>
      <c r="E222" s="244" t="s">
        <v>2304</v>
      </c>
      <c r="F222" s="245" t="s">
        <v>2305</v>
      </c>
      <c r="G222" s="246" t="s">
        <v>242</v>
      </c>
      <c r="H222" s="247">
        <v>292</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80</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1362</v>
      </c>
    </row>
    <row r="223" s="2" customFormat="1">
      <c r="A223" s="35"/>
      <c r="B223" s="36"/>
      <c r="C223" s="37"/>
      <c r="D223" s="238" t="s">
        <v>244</v>
      </c>
      <c r="E223" s="37"/>
      <c r="F223" s="239" t="s">
        <v>2305</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80</v>
      </c>
    </row>
    <row r="224" s="2" customFormat="1">
      <c r="A224" s="35"/>
      <c r="B224" s="36"/>
      <c r="C224" s="37"/>
      <c r="D224" s="238" t="s">
        <v>993</v>
      </c>
      <c r="E224" s="37"/>
      <c r="F224" s="265" t="s">
        <v>2298</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80</v>
      </c>
    </row>
    <row r="225" s="12" customFormat="1" ht="25.92" customHeight="1">
      <c r="A225" s="12"/>
      <c r="B225" s="210"/>
      <c r="C225" s="211"/>
      <c r="D225" s="212" t="s">
        <v>72</v>
      </c>
      <c r="E225" s="213" t="s">
        <v>2342</v>
      </c>
      <c r="F225" s="213" t="s">
        <v>179</v>
      </c>
      <c r="G225" s="211"/>
      <c r="H225" s="211"/>
      <c r="I225" s="214"/>
      <c r="J225" s="215">
        <f>BK225</f>
        <v>0</v>
      </c>
      <c r="K225" s="211"/>
      <c r="L225" s="216"/>
      <c r="M225" s="217"/>
      <c r="N225" s="218"/>
      <c r="O225" s="218"/>
      <c r="P225" s="219">
        <f>SUM(P226:P283)</f>
        <v>0</v>
      </c>
      <c r="Q225" s="218"/>
      <c r="R225" s="219">
        <f>SUM(R226:R283)</f>
        <v>0</v>
      </c>
      <c r="S225" s="218"/>
      <c r="T225" s="220">
        <f>SUM(T226:T283)</f>
        <v>0</v>
      </c>
      <c r="U225" s="12"/>
      <c r="V225" s="12"/>
      <c r="W225" s="12"/>
      <c r="X225" s="12"/>
      <c r="Y225" s="12"/>
      <c r="Z225" s="12"/>
      <c r="AA225" s="12"/>
      <c r="AB225" s="12"/>
      <c r="AC225" s="12"/>
      <c r="AD225" s="12"/>
      <c r="AE225" s="12"/>
      <c r="AR225" s="221" t="s">
        <v>80</v>
      </c>
      <c r="AT225" s="222" t="s">
        <v>72</v>
      </c>
      <c r="AU225" s="222" t="s">
        <v>73</v>
      </c>
      <c r="AY225" s="221" t="s">
        <v>238</v>
      </c>
      <c r="BK225" s="223">
        <f>SUM(BK226:BK283)</f>
        <v>0</v>
      </c>
    </row>
    <row r="226" s="2" customFormat="1" ht="16.5" customHeight="1">
      <c r="A226" s="35"/>
      <c r="B226" s="36"/>
      <c r="C226" s="243" t="s">
        <v>1116</v>
      </c>
      <c r="D226" s="243" t="s">
        <v>246</v>
      </c>
      <c r="E226" s="244" t="s">
        <v>2294</v>
      </c>
      <c r="F226" s="245" t="s">
        <v>2295</v>
      </c>
      <c r="G226" s="246" t="s">
        <v>249</v>
      </c>
      <c r="H226" s="247">
        <v>252</v>
      </c>
      <c r="I226" s="248"/>
      <c r="J226" s="249">
        <f>ROUND(I226*H226,2)</f>
        <v>0</v>
      </c>
      <c r="K226" s="250"/>
      <c r="L226" s="251"/>
      <c r="M226" s="252" t="s">
        <v>1</v>
      </c>
      <c r="N226" s="25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277</v>
      </c>
      <c r="AT226" s="236" t="s">
        <v>246</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1363</v>
      </c>
    </row>
    <row r="227" s="2" customFormat="1">
      <c r="A227" s="35"/>
      <c r="B227" s="36"/>
      <c r="C227" s="37"/>
      <c r="D227" s="238" t="s">
        <v>244</v>
      </c>
      <c r="E227" s="37"/>
      <c r="F227" s="239" t="s">
        <v>2295</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2298</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24.15" customHeight="1">
      <c r="A229" s="35"/>
      <c r="B229" s="36"/>
      <c r="C229" s="243" t="s">
        <v>1121</v>
      </c>
      <c r="D229" s="243" t="s">
        <v>246</v>
      </c>
      <c r="E229" s="244" t="s">
        <v>2307</v>
      </c>
      <c r="F229" s="245" t="s">
        <v>2308</v>
      </c>
      <c r="G229" s="246" t="s">
        <v>242</v>
      </c>
      <c r="H229" s="247">
        <v>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1368</v>
      </c>
    </row>
    <row r="230" s="2" customFormat="1">
      <c r="A230" s="35"/>
      <c r="B230" s="36"/>
      <c r="C230" s="37"/>
      <c r="D230" s="238" t="s">
        <v>244</v>
      </c>
      <c r="E230" s="37"/>
      <c r="F230" s="239" t="s">
        <v>2308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2298</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24.15" customHeight="1">
      <c r="A232" s="35"/>
      <c r="B232" s="36"/>
      <c r="C232" s="243" t="s">
        <v>1326</v>
      </c>
      <c r="D232" s="243" t="s">
        <v>246</v>
      </c>
      <c r="E232" s="244" t="s">
        <v>2296</v>
      </c>
      <c r="F232" s="245" t="s">
        <v>2297</v>
      </c>
      <c r="G232" s="246" t="s">
        <v>242</v>
      </c>
      <c r="H232" s="247">
        <v>14</v>
      </c>
      <c r="I232" s="248"/>
      <c r="J232" s="249">
        <f>ROUND(I232*H232,2)</f>
        <v>0</v>
      </c>
      <c r="K232" s="250"/>
      <c r="L232" s="251"/>
      <c r="M232" s="252" t="s">
        <v>1</v>
      </c>
      <c r="N232" s="25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277</v>
      </c>
      <c r="AT232" s="236" t="s">
        <v>246</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1373</v>
      </c>
    </row>
    <row r="233" s="2" customFormat="1">
      <c r="A233" s="35"/>
      <c r="B233" s="36"/>
      <c r="C233" s="37"/>
      <c r="D233" s="238" t="s">
        <v>244</v>
      </c>
      <c r="E233" s="37"/>
      <c r="F233" s="239" t="s">
        <v>2297</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2298</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24.15" customHeight="1">
      <c r="A235" s="35"/>
      <c r="B235" s="36"/>
      <c r="C235" s="243" t="s">
        <v>1235</v>
      </c>
      <c r="D235" s="243" t="s">
        <v>246</v>
      </c>
      <c r="E235" s="244" t="s">
        <v>2309</v>
      </c>
      <c r="F235" s="245" t="s">
        <v>2310</v>
      </c>
      <c r="G235" s="246" t="s">
        <v>242</v>
      </c>
      <c r="H235" s="247">
        <v>2</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1378</v>
      </c>
    </row>
    <row r="236" s="2" customFormat="1">
      <c r="A236" s="35"/>
      <c r="B236" s="36"/>
      <c r="C236" s="37"/>
      <c r="D236" s="238" t="s">
        <v>244</v>
      </c>
      <c r="E236" s="37"/>
      <c r="F236" s="239" t="s">
        <v>2310</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2298</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37.8" customHeight="1">
      <c r="A238" s="35"/>
      <c r="B238" s="36"/>
      <c r="C238" s="243" t="s">
        <v>1333</v>
      </c>
      <c r="D238" s="243" t="s">
        <v>246</v>
      </c>
      <c r="E238" s="244" t="s">
        <v>2299</v>
      </c>
      <c r="F238" s="245" t="s">
        <v>2300</v>
      </c>
      <c r="G238" s="246" t="s">
        <v>2301</v>
      </c>
      <c r="H238" s="247">
        <v>8</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1382</v>
      </c>
    </row>
    <row r="239" s="2" customFormat="1">
      <c r="A239" s="35"/>
      <c r="B239" s="36"/>
      <c r="C239" s="37"/>
      <c r="D239" s="238" t="s">
        <v>244</v>
      </c>
      <c r="E239" s="37"/>
      <c r="F239" s="239" t="s">
        <v>2300</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ht="44.25" customHeight="1">
      <c r="A240" s="35"/>
      <c r="B240" s="36"/>
      <c r="C240" s="243" t="s">
        <v>1238</v>
      </c>
      <c r="D240" s="243" t="s">
        <v>246</v>
      </c>
      <c r="E240" s="244" t="s">
        <v>2343</v>
      </c>
      <c r="F240" s="245" t="s">
        <v>2316</v>
      </c>
      <c r="G240" s="246" t="s">
        <v>2301</v>
      </c>
      <c r="H240" s="247">
        <v>26</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80</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1387</v>
      </c>
    </row>
    <row r="241" s="2" customFormat="1">
      <c r="A241" s="35"/>
      <c r="B241" s="36"/>
      <c r="C241" s="37"/>
      <c r="D241" s="238" t="s">
        <v>244</v>
      </c>
      <c r="E241" s="37"/>
      <c r="F241" s="239" t="s">
        <v>2316</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80</v>
      </c>
    </row>
    <row r="242" s="2" customFormat="1" ht="44.25" customHeight="1">
      <c r="A242" s="35"/>
      <c r="B242" s="36"/>
      <c r="C242" s="243" t="s">
        <v>1342</v>
      </c>
      <c r="D242" s="243" t="s">
        <v>246</v>
      </c>
      <c r="E242" s="244" t="s">
        <v>2302</v>
      </c>
      <c r="F242" s="245" t="s">
        <v>2303</v>
      </c>
      <c r="G242" s="246" t="s">
        <v>242</v>
      </c>
      <c r="H242" s="247">
        <v>62</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80</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1391</v>
      </c>
    </row>
    <row r="243" s="2" customFormat="1">
      <c r="A243" s="35"/>
      <c r="B243" s="36"/>
      <c r="C243" s="37"/>
      <c r="D243" s="238" t="s">
        <v>244</v>
      </c>
      <c r="E243" s="37"/>
      <c r="F243" s="239" t="s">
        <v>2303</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80</v>
      </c>
    </row>
    <row r="244" s="2" customFormat="1">
      <c r="A244" s="35"/>
      <c r="B244" s="36"/>
      <c r="C244" s="37"/>
      <c r="D244" s="238" t="s">
        <v>993</v>
      </c>
      <c r="E244" s="37"/>
      <c r="F244" s="265" t="s">
        <v>2298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993</v>
      </c>
      <c r="AU244" s="14" t="s">
        <v>80</v>
      </c>
    </row>
    <row r="245" s="2" customFormat="1" ht="16.5" customHeight="1">
      <c r="A245" s="35"/>
      <c r="B245" s="36"/>
      <c r="C245" s="243" t="s">
        <v>1242</v>
      </c>
      <c r="D245" s="243" t="s">
        <v>246</v>
      </c>
      <c r="E245" s="244" t="s">
        <v>2317</v>
      </c>
      <c r="F245" s="245" t="s">
        <v>2318</v>
      </c>
      <c r="G245" s="246" t="s">
        <v>249</v>
      </c>
      <c r="H245" s="247">
        <v>193.84999999999999</v>
      </c>
      <c r="I245" s="248"/>
      <c r="J245" s="249">
        <f>ROUND(I245*H245,2)</f>
        <v>0</v>
      </c>
      <c r="K245" s="250"/>
      <c r="L245" s="251"/>
      <c r="M245" s="252" t="s">
        <v>1</v>
      </c>
      <c r="N245" s="253" t="s">
        <v>38</v>
      </c>
      <c r="O245" s="88"/>
      <c r="P245" s="234">
        <f>O245*H245</f>
        <v>0</v>
      </c>
      <c r="Q245" s="234">
        <v>0</v>
      </c>
      <c r="R245" s="234">
        <f>Q245*H245</f>
        <v>0</v>
      </c>
      <c r="S245" s="234">
        <v>0</v>
      </c>
      <c r="T245" s="235">
        <f>S245*H245</f>
        <v>0</v>
      </c>
      <c r="U245" s="35"/>
      <c r="V245" s="35"/>
      <c r="W245" s="35"/>
      <c r="X245" s="35"/>
      <c r="Y245" s="35"/>
      <c r="Z245" s="35"/>
      <c r="AA245" s="35"/>
      <c r="AB245" s="35"/>
      <c r="AC245" s="35"/>
      <c r="AD245" s="35"/>
      <c r="AE245" s="35"/>
      <c r="AR245" s="236" t="s">
        <v>277</v>
      </c>
      <c r="AT245" s="236" t="s">
        <v>246</v>
      </c>
      <c r="AU245" s="236" t="s">
        <v>80</v>
      </c>
      <c r="AY245" s="14" t="s">
        <v>238</v>
      </c>
      <c r="BE245" s="237">
        <f>IF(N245="základní",J245,0)</f>
        <v>0</v>
      </c>
      <c r="BF245" s="237">
        <f>IF(N245="snížená",J245,0)</f>
        <v>0</v>
      </c>
      <c r="BG245" s="237">
        <f>IF(N245="zákl. přenesená",J245,0)</f>
        <v>0</v>
      </c>
      <c r="BH245" s="237">
        <f>IF(N245="sníž. přenesená",J245,0)</f>
        <v>0</v>
      </c>
      <c r="BI245" s="237">
        <f>IF(N245="nulová",J245,0)</f>
        <v>0</v>
      </c>
      <c r="BJ245" s="14" t="s">
        <v>80</v>
      </c>
      <c r="BK245" s="237">
        <f>ROUND(I245*H245,2)</f>
        <v>0</v>
      </c>
      <c r="BL245" s="14" t="s">
        <v>258</v>
      </c>
      <c r="BM245" s="236" t="s">
        <v>1396</v>
      </c>
    </row>
    <row r="246" s="2" customFormat="1">
      <c r="A246" s="35"/>
      <c r="B246" s="36"/>
      <c r="C246" s="37"/>
      <c r="D246" s="238" t="s">
        <v>244</v>
      </c>
      <c r="E246" s="37"/>
      <c r="F246" s="239" t="s">
        <v>2318</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244</v>
      </c>
      <c r="AU246" s="14" t="s">
        <v>80</v>
      </c>
    </row>
    <row r="247" s="2" customFormat="1">
      <c r="A247" s="35"/>
      <c r="B247" s="36"/>
      <c r="C247" s="37"/>
      <c r="D247" s="238" t="s">
        <v>993</v>
      </c>
      <c r="E247" s="37"/>
      <c r="F247" s="265" t="s">
        <v>2298</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993</v>
      </c>
      <c r="AU247" s="14" t="s">
        <v>80</v>
      </c>
    </row>
    <row r="248" s="2" customFormat="1" ht="24.15" customHeight="1">
      <c r="A248" s="35"/>
      <c r="B248" s="36"/>
      <c r="C248" s="243" t="s">
        <v>1351</v>
      </c>
      <c r="D248" s="243" t="s">
        <v>246</v>
      </c>
      <c r="E248" s="244" t="s">
        <v>2319</v>
      </c>
      <c r="F248" s="245" t="s">
        <v>2320</v>
      </c>
      <c r="G248" s="246" t="s">
        <v>242</v>
      </c>
      <c r="H248" s="247">
        <v>24</v>
      </c>
      <c r="I248" s="248"/>
      <c r="J248" s="249">
        <f>ROUND(I248*H248,2)</f>
        <v>0</v>
      </c>
      <c r="K248" s="250"/>
      <c r="L248" s="251"/>
      <c r="M248" s="252" t="s">
        <v>1</v>
      </c>
      <c r="N248" s="25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277</v>
      </c>
      <c r="AT248" s="236" t="s">
        <v>246</v>
      </c>
      <c r="AU248" s="236" t="s">
        <v>80</v>
      </c>
      <c r="AY248" s="14" t="s">
        <v>238</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258</v>
      </c>
      <c r="BM248" s="236" t="s">
        <v>1400</v>
      </c>
    </row>
    <row r="249" s="2" customFormat="1">
      <c r="A249" s="35"/>
      <c r="B249" s="36"/>
      <c r="C249" s="37"/>
      <c r="D249" s="238" t="s">
        <v>244</v>
      </c>
      <c r="E249" s="37"/>
      <c r="F249" s="239" t="s">
        <v>2320</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244</v>
      </c>
      <c r="AU249" s="14" t="s">
        <v>80</v>
      </c>
    </row>
    <row r="250" s="2" customFormat="1" ht="24.15" customHeight="1">
      <c r="A250" s="35"/>
      <c r="B250" s="36"/>
      <c r="C250" s="243" t="s">
        <v>1246</v>
      </c>
      <c r="D250" s="243" t="s">
        <v>246</v>
      </c>
      <c r="E250" s="244" t="s">
        <v>2321</v>
      </c>
      <c r="F250" s="245" t="s">
        <v>2322</v>
      </c>
      <c r="G250" s="246" t="s">
        <v>242</v>
      </c>
      <c r="H250" s="247">
        <v>20</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80</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1405</v>
      </c>
    </row>
    <row r="251" s="2" customFormat="1">
      <c r="A251" s="35"/>
      <c r="B251" s="36"/>
      <c r="C251" s="37"/>
      <c r="D251" s="238" t="s">
        <v>244</v>
      </c>
      <c r="E251" s="37"/>
      <c r="F251" s="239" t="s">
        <v>2322</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80</v>
      </c>
    </row>
    <row r="252" s="2" customFormat="1" ht="21.75" customHeight="1">
      <c r="A252" s="35"/>
      <c r="B252" s="36"/>
      <c r="C252" s="243" t="s">
        <v>1359</v>
      </c>
      <c r="D252" s="243" t="s">
        <v>246</v>
      </c>
      <c r="E252" s="244" t="s">
        <v>2304</v>
      </c>
      <c r="F252" s="245" t="s">
        <v>2305</v>
      </c>
      <c r="G252" s="246" t="s">
        <v>242</v>
      </c>
      <c r="H252" s="247">
        <v>5136</v>
      </c>
      <c r="I252" s="248"/>
      <c r="J252" s="249">
        <f>ROUND(I252*H252,2)</f>
        <v>0</v>
      </c>
      <c r="K252" s="250"/>
      <c r="L252" s="251"/>
      <c r="M252" s="252" t="s">
        <v>1</v>
      </c>
      <c r="N252" s="25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277</v>
      </c>
      <c r="AT252" s="236" t="s">
        <v>246</v>
      </c>
      <c r="AU252" s="236" t="s">
        <v>80</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1610</v>
      </c>
    </row>
    <row r="253" s="2" customFormat="1">
      <c r="A253" s="35"/>
      <c r="B253" s="36"/>
      <c r="C253" s="37"/>
      <c r="D253" s="238" t="s">
        <v>244</v>
      </c>
      <c r="E253" s="37"/>
      <c r="F253" s="239" t="s">
        <v>2305</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80</v>
      </c>
    </row>
    <row r="254" s="2" customFormat="1" ht="24.15" customHeight="1">
      <c r="A254" s="35"/>
      <c r="B254" s="36"/>
      <c r="C254" s="243" t="s">
        <v>1248</v>
      </c>
      <c r="D254" s="243" t="s">
        <v>246</v>
      </c>
      <c r="E254" s="244" t="s">
        <v>1448</v>
      </c>
      <c r="F254" s="245" t="s">
        <v>2323</v>
      </c>
      <c r="G254" s="246" t="s">
        <v>242</v>
      </c>
      <c r="H254" s="247">
        <v>3</v>
      </c>
      <c r="I254" s="248"/>
      <c r="J254" s="249">
        <f>ROUND(I254*H254,2)</f>
        <v>0</v>
      </c>
      <c r="K254" s="250"/>
      <c r="L254" s="251"/>
      <c r="M254" s="252" t="s">
        <v>1</v>
      </c>
      <c r="N254" s="25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277</v>
      </c>
      <c r="AT254" s="236" t="s">
        <v>246</v>
      </c>
      <c r="AU254" s="236" t="s">
        <v>80</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1414</v>
      </c>
    </row>
    <row r="255" s="2" customFormat="1">
      <c r="A255" s="35"/>
      <c r="B255" s="36"/>
      <c r="C255" s="37"/>
      <c r="D255" s="238" t="s">
        <v>244</v>
      </c>
      <c r="E255" s="37"/>
      <c r="F255" s="239" t="s">
        <v>2323</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80</v>
      </c>
    </row>
    <row r="256" s="2" customFormat="1" ht="24.15" customHeight="1">
      <c r="A256" s="35"/>
      <c r="B256" s="36"/>
      <c r="C256" s="243" t="s">
        <v>1365</v>
      </c>
      <c r="D256" s="243" t="s">
        <v>246</v>
      </c>
      <c r="E256" s="244" t="s">
        <v>1452</v>
      </c>
      <c r="F256" s="245" t="s">
        <v>2324</v>
      </c>
      <c r="G256" s="246" t="s">
        <v>242</v>
      </c>
      <c r="H256" s="247">
        <v>4</v>
      </c>
      <c r="I256" s="248"/>
      <c r="J256" s="249">
        <f>ROUND(I256*H256,2)</f>
        <v>0</v>
      </c>
      <c r="K256" s="250"/>
      <c r="L256" s="251"/>
      <c r="M256" s="252" t="s">
        <v>1</v>
      </c>
      <c r="N256" s="25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277</v>
      </c>
      <c r="AT256" s="236" t="s">
        <v>246</v>
      </c>
      <c r="AU256" s="236" t="s">
        <v>80</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1418</v>
      </c>
    </row>
    <row r="257" s="2" customFormat="1">
      <c r="A257" s="35"/>
      <c r="B257" s="36"/>
      <c r="C257" s="37"/>
      <c r="D257" s="238" t="s">
        <v>244</v>
      </c>
      <c r="E257" s="37"/>
      <c r="F257" s="239" t="s">
        <v>2324</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80</v>
      </c>
    </row>
    <row r="258" s="2" customFormat="1" ht="24.15" customHeight="1">
      <c r="A258" s="35"/>
      <c r="B258" s="36"/>
      <c r="C258" s="243" t="s">
        <v>1252</v>
      </c>
      <c r="D258" s="243" t="s">
        <v>246</v>
      </c>
      <c r="E258" s="244" t="s">
        <v>1462</v>
      </c>
      <c r="F258" s="245" t="s">
        <v>2326</v>
      </c>
      <c r="G258" s="246" t="s">
        <v>242</v>
      </c>
      <c r="H258" s="247">
        <v>2</v>
      </c>
      <c r="I258" s="248"/>
      <c r="J258" s="249">
        <f>ROUND(I258*H258,2)</f>
        <v>0</v>
      </c>
      <c r="K258" s="250"/>
      <c r="L258" s="251"/>
      <c r="M258" s="252" t="s">
        <v>1</v>
      </c>
      <c r="N258" s="25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277</v>
      </c>
      <c r="AT258" s="236" t="s">
        <v>246</v>
      </c>
      <c r="AU258" s="236" t="s">
        <v>80</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1423</v>
      </c>
    </row>
    <row r="259" s="2" customFormat="1">
      <c r="A259" s="35"/>
      <c r="B259" s="36"/>
      <c r="C259" s="37"/>
      <c r="D259" s="238" t="s">
        <v>244</v>
      </c>
      <c r="E259" s="37"/>
      <c r="F259" s="239" t="s">
        <v>2326</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80</v>
      </c>
    </row>
    <row r="260" s="2" customFormat="1" ht="24.15" customHeight="1">
      <c r="A260" s="35"/>
      <c r="B260" s="36"/>
      <c r="C260" s="243" t="s">
        <v>1375</v>
      </c>
      <c r="D260" s="243" t="s">
        <v>246</v>
      </c>
      <c r="E260" s="244" t="s">
        <v>1467</v>
      </c>
      <c r="F260" s="245" t="s">
        <v>2344</v>
      </c>
      <c r="G260" s="246" t="s">
        <v>242</v>
      </c>
      <c r="H260" s="247">
        <v>1</v>
      </c>
      <c r="I260" s="248"/>
      <c r="J260" s="249">
        <f>ROUND(I260*H260,2)</f>
        <v>0</v>
      </c>
      <c r="K260" s="250"/>
      <c r="L260" s="251"/>
      <c r="M260" s="252" t="s">
        <v>1</v>
      </c>
      <c r="N260" s="25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277</v>
      </c>
      <c r="AT260" s="236" t="s">
        <v>246</v>
      </c>
      <c r="AU260" s="236" t="s">
        <v>80</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1427</v>
      </c>
    </row>
    <row r="261" s="2" customFormat="1">
      <c r="A261" s="35"/>
      <c r="B261" s="36"/>
      <c r="C261" s="37"/>
      <c r="D261" s="238" t="s">
        <v>244</v>
      </c>
      <c r="E261" s="37"/>
      <c r="F261" s="239" t="s">
        <v>2344</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80</v>
      </c>
    </row>
    <row r="262" s="2" customFormat="1" ht="24.15" customHeight="1">
      <c r="A262" s="35"/>
      <c r="B262" s="36"/>
      <c r="C262" s="243" t="s">
        <v>1257</v>
      </c>
      <c r="D262" s="243" t="s">
        <v>246</v>
      </c>
      <c r="E262" s="244" t="s">
        <v>1472</v>
      </c>
      <c r="F262" s="245" t="s">
        <v>2345</v>
      </c>
      <c r="G262" s="246" t="s">
        <v>242</v>
      </c>
      <c r="H262" s="247">
        <v>2</v>
      </c>
      <c r="I262" s="248"/>
      <c r="J262" s="249">
        <f>ROUND(I262*H262,2)</f>
        <v>0</v>
      </c>
      <c r="K262" s="250"/>
      <c r="L262" s="251"/>
      <c r="M262" s="252" t="s">
        <v>1</v>
      </c>
      <c r="N262" s="25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277</v>
      </c>
      <c r="AT262" s="236" t="s">
        <v>246</v>
      </c>
      <c r="AU262" s="236" t="s">
        <v>80</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1649</v>
      </c>
    </row>
    <row r="263" s="2" customFormat="1">
      <c r="A263" s="35"/>
      <c r="B263" s="36"/>
      <c r="C263" s="37"/>
      <c r="D263" s="238" t="s">
        <v>244</v>
      </c>
      <c r="E263" s="37"/>
      <c r="F263" s="239" t="s">
        <v>2345</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80</v>
      </c>
    </row>
    <row r="264" s="2" customFormat="1" ht="24.15" customHeight="1">
      <c r="A264" s="35"/>
      <c r="B264" s="36"/>
      <c r="C264" s="243" t="s">
        <v>1384</v>
      </c>
      <c r="D264" s="243" t="s">
        <v>246</v>
      </c>
      <c r="E264" s="244" t="s">
        <v>1476</v>
      </c>
      <c r="F264" s="245" t="s">
        <v>2346</v>
      </c>
      <c r="G264" s="246" t="s">
        <v>242</v>
      </c>
      <c r="H264" s="247">
        <v>1</v>
      </c>
      <c r="I264" s="248"/>
      <c r="J264" s="249">
        <f>ROUND(I264*H264,2)</f>
        <v>0</v>
      </c>
      <c r="K264" s="250"/>
      <c r="L264" s="251"/>
      <c r="M264" s="252" t="s">
        <v>1</v>
      </c>
      <c r="N264" s="25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277</v>
      </c>
      <c r="AT264" s="236" t="s">
        <v>246</v>
      </c>
      <c r="AU264" s="236" t="s">
        <v>80</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1651</v>
      </c>
    </row>
    <row r="265" s="2" customFormat="1">
      <c r="A265" s="35"/>
      <c r="B265" s="36"/>
      <c r="C265" s="37"/>
      <c r="D265" s="238" t="s">
        <v>244</v>
      </c>
      <c r="E265" s="37"/>
      <c r="F265" s="239" t="s">
        <v>2346</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80</v>
      </c>
    </row>
    <row r="266" s="2" customFormat="1" ht="24.15" customHeight="1">
      <c r="A266" s="35"/>
      <c r="B266" s="36"/>
      <c r="C266" s="243" t="s">
        <v>1260</v>
      </c>
      <c r="D266" s="243" t="s">
        <v>246</v>
      </c>
      <c r="E266" s="244" t="s">
        <v>1483</v>
      </c>
      <c r="F266" s="245" t="s">
        <v>2330</v>
      </c>
      <c r="G266" s="246" t="s">
        <v>242</v>
      </c>
      <c r="H266" s="247">
        <v>2</v>
      </c>
      <c r="I266" s="248"/>
      <c r="J266" s="249">
        <f>ROUND(I266*H266,2)</f>
        <v>0</v>
      </c>
      <c r="K266" s="250"/>
      <c r="L266" s="251"/>
      <c r="M266" s="252" t="s">
        <v>1</v>
      </c>
      <c r="N266" s="25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277</v>
      </c>
      <c r="AT266" s="236" t="s">
        <v>246</v>
      </c>
      <c r="AU266" s="236" t="s">
        <v>80</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1654</v>
      </c>
    </row>
    <row r="267" s="2" customFormat="1">
      <c r="A267" s="35"/>
      <c r="B267" s="36"/>
      <c r="C267" s="37"/>
      <c r="D267" s="238" t="s">
        <v>244</v>
      </c>
      <c r="E267" s="37"/>
      <c r="F267" s="239" t="s">
        <v>2330</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80</v>
      </c>
    </row>
    <row r="268" s="2" customFormat="1" ht="24.15" customHeight="1">
      <c r="A268" s="35"/>
      <c r="B268" s="36"/>
      <c r="C268" s="243" t="s">
        <v>1393</v>
      </c>
      <c r="D268" s="243" t="s">
        <v>246</v>
      </c>
      <c r="E268" s="244" t="s">
        <v>1486</v>
      </c>
      <c r="F268" s="245" t="s">
        <v>2331</v>
      </c>
      <c r="G268" s="246" t="s">
        <v>242</v>
      </c>
      <c r="H268" s="247">
        <v>3</v>
      </c>
      <c r="I268" s="248"/>
      <c r="J268" s="249">
        <f>ROUND(I268*H268,2)</f>
        <v>0</v>
      </c>
      <c r="K268" s="250"/>
      <c r="L268" s="251"/>
      <c r="M268" s="252" t="s">
        <v>1</v>
      </c>
      <c r="N268" s="25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277</v>
      </c>
      <c r="AT268" s="236" t="s">
        <v>246</v>
      </c>
      <c r="AU268" s="236" t="s">
        <v>80</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1445</v>
      </c>
    </row>
    <row r="269" s="2" customFormat="1">
      <c r="A269" s="35"/>
      <c r="B269" s="36"/>
      <c r="C269" s="37"/>
      <c r="D269" s="238" t="s">
        <v>244</v>
      </c>
      <c r="E269" s="37"/>
      <c r="F269" s="239" t="s">
        <v>2331</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80</v>
      </c>
    </row>
    <row r="270" s="2" customFormat="1" ht="24.15" customHeight="1">
      <c r="A270" s="35"/>
      <c r="B270" s="36"/>
      <c r="C270" s="243" t="s">
        <v>1264</v>
      </c>
      <c r="D270" s="243" t="s">
        <v>246</v>
      </c>
      <c r="E270" s="244" t="s">
        <v>2347</v>
      </c>
      <c r="F270" s="245" t="s">
        <v>2332</v>
      </c>
      <c r="G270" s="246" t="s">
        <v>242</v>
      </c>
      <c r="H270" s="247">
        <v>4</v>
      </c>
      <c r="I270" s="248"/>
      <c r="J270" s="249">
        <f>ROUND(I270*H270,2)</f>
        <v>0</v>
      </c>
      <c r="K270" s="250"/>
      <c r="L270" s="251"/>
      <c r="M270" s="252" t="s">
        <v>1</v>
      </c>
      <c r="N270" s="25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277</v>
      </c>
      <c r="AT270" s="236" t="s">
        <v>246</v>
      </c>
      <c r="AU270" s="236" t="s">
        <v>80</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1450</v>
      </c>
    </row>
    <row r="271" s="2" customFormat="1">
      <c r="A271" s="35"/>
      <c r="B271" s="36"/>
      <c r="C271" s="37"/>
      <c r="D271" s="238" t="s">
        <v>244</v>
      </c>
      <c r="E271" s="37"/>
      <c r="F271" s="239" t="s">
        <v>2332</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80</v>
      </c>
    </row>
    <row r="272" s="2" customFormat="1" ht="24.15" customHeight="1">
      <c r="A272" s="35"/>
      <c r="B272" s="36"/>
      <c r="C272" s="243" t="s">
        <v>1402</v>
      </c>
      <c r="D272" s="243" t="s">
        <v>246</v>
      </c>
      <c r="E272" s="244" t="s">
        <v>2348</v>
      </c>
      <c r="F272" s="245" t="s">
        <v>2349</v>
      </c>
      <c r="G272" s="246" t="s">
        <v>242</v>
      </c>
      <c r="H272" s="247">
        <v>1</v>
      </c>
      <c r="I272" s="248"/>
      <c r="J272" s="249">
        <f>ROUND(I272*H272,2)</f>
        <v>0</v>
      </c>
      <c r="K272" s="250"/>
      <c r="L272" s="251"/>
      <c r="M272" s="252" t="s">
        <v>1</v>
      </c>
      <c r="N272" s="25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277</v>
      </c>
      <c r="AT272" s="236" t="s">
        <v>246</v>
      </c>
      <c r="AU272" s="236" t="s">
        <v>80</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1454</v>
      </c>
    </row>
    <row r="273" s="2" customFormat="1">
      <c r="A273" s="35"/>
      <c r="B273" s="36"/>
      <c r="C273" s="37"/>
      <c r="D273" s="238" t="s">
        <v>244</v>
      </c>
      <c r="E273" s="37"/>
      <c r="F273" s="239" t="s">
        <v>2349</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80</v>
      </c>
    </row>
    <row r="274" s="2" customFormat="1" ht="24.15" customHeight="1">
      <c r="A274" s="35"/>
      <c r="B274" s="36"/>
      <c r="C274" s="243" t="s">
        <v>357</v>
      </c>
      <c r="D274" s="243" t="s">
        <v>246</v>
      </c>
      <c r="E274" s="244" t="s">
        <v>2350</v>
      </c>
      <c r="F274" s="245" t="s">
        <v>2351</v>
      </c>
      <c r="G274" s="246" t="s">
        <v>242</v>
      </c>
      <c r="H274" s="247">
        <v>1</v>
      </c>
      <c r="I274" s="248"/>
      <c r="J274" s="249">
        <f>ROUND(I274*H274,2)</f>
        <v>0</v>
      </c>
      <c r="K274" s="250"/>
      <c r="L274" s="251"/>
      <c r="M274" s="252" t="s">
        <v>1</v>
      </c>
      <c r="N274" s="25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277</v>
      </c>
      <c r="AT274" s="236" t="s">
        <v>246</v>
      </c>
      <c r="AU274" s="236" t="s">
        <v>80</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261</v>
      </c>
    </row>
    <row r="275" s="2" customFormat="1">
      <c r="A275" s="35"/>
      <c r="B275" s="36"/>
      <c r="C275" s="37"/>
      <c r="D275" s="238" t="s">
        <v>244</v>
      </c>
      <c r="E275" s="37"/>
      <c r="F275" s="239" t="s">
        <v>2351</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80</v>
      </c>
    </row>
    <row r="276" s="2" customFormat="1" ht="24.15" customHeight="1">
      <c r="A276" s="35"/>
      <c r="B276" s="36"/>
      <c r="C276" s="243" t="s">
        <v>1411</v>
      </c>
      <c r="D276" s="243" t="s">
        <v>246</v>
      </c>
      <c r="E276" s="244" t="s">
        <v>2352</v>
      </c>
      <c r="F276" s="245" t="s">
        <v>2353</v>
      </c>
      <c r="G276" s="246" t="s">
        <v>242</v>
      </c>
      <c r="H276" s="247">
        <v>2</v>
      </c>
      <c r="I276" s="248"/>
      <c r="J276" s="249">
        <f>ROUND(I276*H276,2)</f>
        <v>0</v>
      </c>
      <c r="K276" s="250"/>
      <c r="L276" s="251"/>
      <c r="M276" s="252" t="s">
        <v>1</v>
      </c>
      <c r="N276" s="25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277</v>
      </c>
      <c r="AT276" s="236" t="s">
        <v>246</v>
      </c>
      <c r="AU276" s="236" t="s">
        <v>80</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1464</v>
      </c>
    </row>
    <row r="277" s="2" customFormat="1">
      <c r="A277" s="35"/>
      <c r="B277" s="36"/>
      <c r="C277" s="37"/>
      <c r="D277" s="238" t="s">
        <v>244</v>
      </c>
      <c r="E277" s="37"/>
      <c r="F277" s="239" t="s">
        <v>2353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80</v>
      </c>
    </row>
    <row r="278" s="2" customFormat="1" ht="24.15" customHeight="1">
      <c r="A278" s="35"/>
      <c r="B278" s="36"/>
      <c r="C278" s="243" t="s">
        <v>1279</v>
      </c>
      <c r="D278" s="243" t="s">
        <v>246</v>
      </c>
      <c r="E278" s="244" t="s">
        <v>2354</v>
      </c>
      <c r="F278" s="245" t="s">
        <v>2337</v>
      </c>
      <c r="G278" s="246" t="s">
        <v>242</v>
      </c>
      <c r="H278" s="247">
        <v>2</v>
      </c>
      <c r="I278" s="248"/>
      <c r="J278" s="249">
        <f>ROUND(I278*H278,2)</f>
        <v>0</v>
      </c>
      <c r="K278" s="250"/>
      <c r="L278" s="251"/>
      <c r="M278" s="252" t="s">
        <v>1</v>
      </c>
      <c r="N278" s="25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277</v>
      </c>
      <c r="AT278" s="236" t="s">
        <v>246</v>
      </c>
      <c r="AU278" s="236" t="s">
        <v>80</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1469</v>
      </c>
    </row>
    <row r="279" s="2" customFormat="1">
      <c r="A279" s="35"/>
      <c r="B279" s="36"/>
      <c r="C279" s="37"/>
      <c r="D279" s="238" t="s">
        <v>244</v>
      </c>
      <c r="E279" s="37"/>
      <c r="F279" s="239" t="s">
        <v>2337</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80</v>
      </c>
    </row>
    <row r="280" s="2" customFormat="1" ht="24.15" customHeight="1">
      <c r="A280" s="35"/>
      <c r="B280" s="36"/>
      <c r="C280" s="243" t="s">
        <v>1420</v>
      </c>
      <c r="D280" s="243" t="s">
        <v>246</v>
      </c>
      <c r="E280" s="244" t="s">
        <v>2355</v>
      </c>
      <c r="F280" s="245" t="s">
        <v>2338</v>
      </c>
      <c r="G280" s="246" t="s">
        <v>242</v>
      </c>
      <c r="H280" s="247">
        <v>3</v>
      </c>
      <c r="I280" s="248"/>
      <c r="J280" s="249">
        <f>ROUND(I280*H280,2)</f>
        <v>0</v>
      </c>
      <c r="K280" s="250"/>
      <c r="L280" s="251"/>
      <c r="M280" s="252" t="s">
        <v>1</v>
      </c>
      <c r="N280" s="25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277</v>
      </c>
      <c r="AT280" s="236" t="s">
        <v>246</v>
      </c>
      <c r="AU280" s="236" t="s">
        <v>80</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1474</v>
      </c>
    </row>
    <row r="281" s="2" customFormat="1">
      <c r="A281" s="35"/>
      <c r="B281" s="36"/>
      <c r="C281" s="37"/>
      <c r="D281" s="238" t="s">
        <v>244</v>
      </c>
      <c r="E281" s="37"/>
      <c r="F281" s="239" t="s">
        <v>2338</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80</v>
      </c>
    </row>
    <row r="282" s="2" customFormat="1" ht="24.15" customHeight="1">
      <c r="A282" s="35"/>
      <c r="B282" s="36"/>
      <c r="C282" s="243" t="s">
        <v>1284</v>
      </c>
      <c r="D282" s="243" t="s">
        <v>246</v>
      </c>
      <c r="E282" s="244" t="s">
        <v>2356</v>
      </c>
      <c r="F282" s="245" t="s">
        <v>2357</v>
      </c>
      <c r="G282" s="246" t="s">
        <v>242</v>
      </c>
      <c r="H282" s="247">
        <v>2</v>
      </c>
      <c r="I282" s="248"/>
      <c r="J282" s="249">
        <f>ROUND(I282*H282,2)</f>
        <v>0</v>
      </c>
      <c r="K282" s="250"/>
      <c r="L282" s="251"/>
      <c r="M282" s="252" t="s">
        <v>1</v>
      </c>
      <c r="N282" s="25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277</v>
      </c>
      <c r="AT282" s="236" t="s">
        <v>246</v>
      </c>
      <c r="AU282" s="236" t="s">
        <v>80</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1478</v>
      </c>
    </row>
    <row r="283" s="2" customFormat="1">
      <c r="A283" s="35"/>
      <c r="B283" s="36"/>
      <c r="C283" s="37"/>
      <c r="D283" s="238" t="s">
        <v>244</v>
      </c>
      <c r="E283" s="37"/>
      <c r="F283" s="239" t="s">
        <v>2357</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80</v>
      </c>
    </row>
    <row r="284" s="12" customFormat="1" ht="25.92" customHeight="1">
      <c r="A284" s="12"/>
      <c r="B284" s="210"/>
      <c r="C284" s="211"/>
      <c r="D284" s="212" t="s">
        <v>72</v>
      </c>
      <c r="E284" s="213" t="s">
        <v>2358</v>
      </c>
      <c r="F284" s="213" t="s">
        <v>182</v>
      </c>
      <c r="G284" s="211"/>
      <c r="H284" s="211"/>
      <c r="I284" s="214"/>
      <c r="J284" s="215">
        <f>BK284</f>
        <v>0</v>
      </c>
      <c r="K284" s="211"/>
      <c r="L284" s="216"/>
      <c r="M284" s="217"/>
      <c r="N284" s="218"/>
      <c r="O284" s="218"/>
      <c r="P284" s="219">
        <f>SUM(P285:P298)</f>
        <v>0</v>
      </c>
      <c r="Q284" s="218"/>
      <c r="R284" s="219">
        <f>SUM(R285:R298)</f>
        <v>0</v>
      </c>
      <c r="S284" s="218"/>
      <c r="T284" s="220">
        <f>SUM(T285:T298)</f>
        <v>0</v>
      </c>
      <c r="U284" s="12"/>
      <c r="V284" s="12"/>
      <c r="W284" s="12"/>
      <c r="X284" s="12"/>
      <c r="Y284" s="12"/>
      <c r="Z284" s="12"/>
      <c r="AA284" s="12"/>
      <c r="AB284" s="12"/>
      <c r="AC284" s="12"/>
      <c r="AD284" s="12"/>
      <c r="AE284" s="12"/>
      <c r="AR284" s="221" t="s">
        <v>80</v>
      </c>
      <c r="AT284" s="222" t="s">
        <v>72</v>
      </c>
      <c r="AU284" s="222" t="s">
        <v>73</v>
      </c>
      <c r="AY284" s="221" t="s">
        <v>238</v>
      </c>
      <c r="BK284" s="223">
        <f>SUM(BK285:BK298)</f>
        <v>0</v>
      </c>
    </row>
    <row r="285" s="2" customFormat="1" ht="16.5" customHeight="1">
      <c r="A285" s="35"/>
      <c r="B285" s="36"/>
      <c r="C285" s="243" t="s">
        <v>1429</v>
      </c>
      <c r="D285" s="243" t="s">
        <v>246</v>
      </c>
      <c r="E285" s="244" t="s">
        <v>2294</v>
      </c>
      <c r="F285" s="245" t="s">
        <v>2295</v>
      </c>
      <c r="G285" s="246" t="s">
        <v>249</v>
      </c>
      <c r="H285" s="247">
        <v>627</v>
      </c>
      <c r="I285" s="248"/>
      <c r="J285" s="249">
        <f>ROUND(I285*H285,2)</f>
        <v>0</v>
      </c>
      <c r="K285" s="250"/>
      <c r="L285" s="251"/>
      <c r="M285" s="252" t="s">
        <v>1</v>
      </c>
      <c r="N285" s="25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277</v>
      </c>
      <c r="AT285" s="236" t="s">
        <v>246</v>
      </c>
      <c r="AU285" s="236" t="s">
        <v>80</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1481</v>
      </c>
    </row>
    <row r="286" s="2" customFormat="1">
      <c r="A286" s="35"/>
      <c r="B286" s="36"/>
      <c r="C286" s="37"/>
      <c r="D286" s="238" t="s">
        <v>244</v>
      </c>
      <c r="E286" s="37"/>
      <c r="F286" s="239" t="s">
        <v>2295</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80</v>
      </c>
    </row>
    <row r="287" s="2" customFormat="1" ht="24.15" customHeight="1">
      <c r="A287" s="35"/>
      <c r="B287" s="36"/>
      <c r="C287" s="243" t="s">
        <v>1289</v>
      </c>
      <c r="D287" s="243" t="s">
        <v>246</v>
      </c>
      <c r="E287" s="244" t="s">
        <v>2307</v>
      </c>
      <c r="F287" s="245" t="s">
        <v>2308</v>
      </c>
      <c r="G287" s="246" t="s">
        <v>242</v>
      </c>
      <c r="H287" s="247">
        <v>8</v>
      </c>
      <c r="I287" s="248"/>
      <c r="J287" s="249">
        <f>ROUND(I287*H287,2)</f>
        <v>0</v>
      </c>
      <c r="K287" s="250"/>
      <c r="L287" s="251"/>
      <c r="M287" s="252" t="s">
        <v>1</v>
      </c>
      <c r="N287" s="25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277</v>
      </c>
      <c r="AT287" s="236" t="s">
        <v>246</v>
      </c>
      <c r="AU287" s="236" t="s">
        <v>80</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1485</v>
      </c>
    </row>
    <row r="288" s="2" customFormat="1">
      <c r="A288" s="35"/>
      <c r="B288" s="36"/>
      <c r="C288" s="37"/>
      <c r="D288" s="238" t="s">
        <v>244</v>
      </c>
      <c r="E288" s="37"/>
      <c r="F288" s="239" t="s">
        <v>2308</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80</v>
      </c>
    </row>
    <row r="289" s="2" customFormat="1">
      <c r="A289" s="35"/>
      <c r="B289" s="36"/>
      <c r="C289" s="37"/>
      <c r="D289" s="238" t="s">
        <v>993</v>
      </c>
      <c r="E289" s="37"/>
      <c r="F289" s="265" t="s">
        <v>2298</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80</v>
      </c>
    </row>
    <row r="290" s="2" customFormat="1" ht="24.15" customHeight="1">
      <c r="A290" s="35"/>
      <c r="B290" s="36"/>
      <c r="C290" s="243" t="s">
        <v>1438</v>
      </c>
      <c r="D290" s="243" t="s">
        <v>246</v>
      </c>
      <c r="E290" s="244" t="s">
        <v>2296</v>
      </c>
      <c r="F290" s="245" t="s">
        <v>2297</v>
      </c>
      <c r="G290" s="246" t="s">
        <v>242</v>
      </c>
      <c r="H290" s="247">
        <v>4</v>
      </c>
      <c r="I290" s="248"/>
      <c r="J290" s="249">
        <f>ROUND(I290*H290,2)</f>
        <v>0</v>
      </c>
      <c r="K290" s="250"/>
      <c r="L290" s="251"/>
      <c r="M290" s="252" t="s">
        <v>1</v>
      </c>
      <c r="N290" s="25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277</v>
      </c>
      <c r="AT290" s="236" t="s">
        <v>246</v>
      </c>
      <c r="AU290" s="236" t="s">
        <v>80</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1488</v>
      </c>
    </row>
    <row r="291" s="2" customFormat="1">
      <c r="A291" s="35"/>
      <c r="B291" s="36"/>
      <c r="C291" s="37"/>
      <c r="D291" s="238" t="s">
        <v>244</v>
      </c>
      <c r="E291" s="37"/>
      <c r="F291" s="239" t="s">
        <v>2297</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80</v>
      </c>
    </row>
    <row r="292" s="2" customFormat="1">
      <c r="A292" s="35"/>
      <c r="B292" s="36"/>
      <c r="C292" s="37"/>
      <c r="D292" s="238" t="s">
        <v>993</v>
      </c>
      <c r="E292" s="37"/>
      <c r="F292" s="265" t="s">
        <v>2298</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80</v>
      </c>
    </row>
    <row r="293" s="2" customFormat="1" ht="37.8" customHeight="1">
      <c r="A293" s="35"/>
      <c r="B293" s="36"/>
      <c r="C293" s="243" t="s">
        <v>1336</v>
      </c>
      <c r="D293" s="243" t="s">
        <v>246</v>
      </c>
      <c r="E293" s="244" t="s">
        <v>2299</v>
      </c>
      <c r="F293" s="245" t="s">
        <v>2300</v>
      </c>
      <c r="G293" s="246" t="s">
        <v>2301</v>
      </c>
      <c r="H293" s="247">
        <v>12</v>
      </c>
      <c r="I293" s="248"/>
      <c r="J293" s="249">
        <f>ROUND(I293*H293,2)</f>
        <v>0</v>
      </c>
      <c r="K293" s="250"/>
      <c r="L293" s="251"/>
      <c r="M293" s="252" t="s">
        <v>1</v>
      </c>
      <c r="N293" s="25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277</v>
      </c>
      <c r="AT293" s="236" t="s">
        <v>246</v>
      </c>
      <c r="AU293" s="236" t="s">
        <v>80</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1492</v>
      </c>
    </row>
    <row r="294" s="2" customFormat="1">
      <c r="A294" s="35"/>
      <c r="B294" s="36"/>
      <c r="C294" s="37"/>
      <c r="D294" s="238" t="s">
        <v>244</v>
      </c>
      <c r="E294" s="37"/>
      <c r="F294" s="239" t="s">
        <v>2300</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80</v>
      </c>
    </row>
    <row r="295" s="2" customFormat="1" ht="21.75" customHeight="1">
      <c r="A295" s="35"/>
      <c r="B295" s="36"/>
      <c r="C295" s="243" t="s">
        <v>1447</v>
      </c>
      <c r="D295" s="243" t="s">
        <v>246</v>
      </c>
      <c r="E295" s="244" t="s">
        <v>2304</v>
      </c>
      <c r="F295" s="245" t="s">
        <v>2305</v>
      </c>
      <c r="G295" s="246" t="s">
        <v>242</v>
      </c>
      <c r="H295" s="247">
        <v>625</v>
      </c>
      <c r="I295" s="248"/>
      <c r="J295" s="249">
        <f>ROUND(I295*H295,2)</f>
        <v>0</v>
      </c>
      <c r="K295" s="250"/>
      <c r="L295" s="251"/>
      <c r="M295" s="252" t="s">
        <v>1</v>
      </c>
      <c r="N295" s="25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277</v>
      </c>
      <c r="AT295" s="236" t="s">
        <v>246</v>
      </c>
      <c r="AU295" s="236" t="s">
        <v>80</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1497</v>
      </c>
    </row>
    <row r="296" s="2" customFormat="1">
      <c r="A296" s="35"/>
      <c r="B296" s="36"/>
      <c r="C296" s="37"/>
      <c r="D296" s="238" t="s">
        <v>244</v>
      </c>
      <c r="E296" s="37"/>
      <c r="F296" s="239" t="s">
        <v>2305</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80</v>
      </c>
    </row>
    <row r="297" s="2" customFormat="1" ht="44.25" customHeight="1">
      <c r="A297" s="35"/>
      <c r="B297" s="36"/>
      <c r="C297" s="243" t="s">
        <v>1340</v>
      </c>
      <c r="D297" s="243" t="s">
        <v>246</v>
      </c>
      <c r="E297" s="244" t="s">
        <v>2302</v>
      </c>
      <c r="F297" s="245" t="s">
        <v>2303</v>
      </c>
      <c r="G297" s="246" t="s">
        <v>242</v>
      </c>
      <c r="H297" s="247">
        <v>367</v>
      </c>
      <c r="I297" s="248"/>
      <c r="J297" s="249">
        <f>ROUND(I297*H297,2)</f>
        <v>0</v>
      </c>
      <c r="K297" s="250"/>
      <c r="L297" s="251"/>
      <c r="M297" s="252" t="s">
        <v>1</v>
      </c>
      <c r="N297" s="25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277</v>
      </c>
      <c r="AT297" s="236" t="s">
        <v>246</v>
      </c>
      <c r="AU297" s="236" t="s">
        <v>80</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1691</v>
      </c>
    </row>
    <row r="298" s="2" customFormat="1">
      <c r="A298" s="35"/>
      <c r="B298" s="36"/>
      <c r="C298" s="37"/>
      <c r="D298" s="238" t="s">
        <v>244</v>
      </c>
      <c r="E298" s="37"/>
      <c r="F298" s="239" t="s">
        <v>2303</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80</v>
      </c>
    </row>
    <row r="299" s="12" customFormat="1" ht="25.92" customHeight="1">
      <c r="A299" s="12"/>
      <c r="B299" s="210"/>
      <c r="C299" s="211"/>
      <c r="D299" s="212" t="s">
        <v>72</v>
      </c>
      <c r="E299" s="213" t="s">
        <v>2359</v>
      </c>
      <c r="F299" s="213" t="s">
        <v>185</v>
      </c>
      <c r="G299" s="211"/>
      <c r="H299" s="211"/>
      <c r="I299" s="214"/>
      <c r="J299" s="215">
        <f>BK299</f>
        <v>0</v>
      </c>
      <c r="K299" s="211"/>
      <c r="L299" s="216"/>
      <c r="M299" s="217"/>
      <c r="N299" s="218"/>
      <c r="O299" s="218"/>
      <c r="P299" s="219">
        <f>SUM(P300:P355)</f>
        <v>0</v>
      </c>
      <c r="Q299" s="218"/>
      <c r="R299" s="219">
        <f>SUM(R300:R355)</f>
        <v>0</v>
      </c>
      <c r="S299" s="218"/>
      <c r="T299" s="220">
        <f>SUM(T300:T355)</f>
        <v>0</v>
      </c>
      <c r="U299" s="12"/>
      <c r="V299" s="12"/>
      <c r="W299" s="12"/>
      <c r="X299" s="12"/>
      <c r="Y299" s="12"/>
      <c r="Z299" s="12"/>
      <c r="AA299" s="12"/>
      <c r="AB299" s="12"/>
      <c r="AC299" s="12"/>
      <c r="AD299" s="12"/>
      <c r="AE299" s="12"/>
      <c r="AR299" s="221" t="s">
        <v>80</v>
      </c>
      <c r="AT299" s="222" t="s">
        <v>72</v>
      </c>
      <c r="AU299" s="222" t="s">
        <v>73</v>
      </c>
      <c r="AY299" s="221" t="s">
        <v>238</v>
      </c>
      <c r="BK299" s="223">
        <f>SUM(BK300:BK355)</f>
        <v>0</v>
      </c>
    </row>
    <row r="300" s="2" customFormat="1" ht="16.5" customHeight="1">
      <c r="A300" s="35"/>
      <c r="B300" s="36"/>
      <c r="C300" s="243" t="s">
        <v>1457</v>
      </c>
      <c r="D300" s="243" t="s">
        <v>246</v>
      </c>
      <c r="E300" s="244" t="s">
        <v>2294</v>
      </c>
      <c r="F300" s="245" t="s">
        <v>2295</v>
      </c>
      <c r="G300" s="246" t="s">
        <v>249</v>
      </c>
      <c r="H300" s="247">
        <v>331</v>
      </c>
      <c r="I300" s="248"/>
      <c r="J300" s="249">
        <f>ROUND(I300*H300,2)</f>
        <v>0</v>
      </c>
      <c r="K300" s="250"/>
      <c r="L300" s="251"/>
      <c r="M300" s="252" t="s">
        <v>1</v>
      </c>
      <c r="N300" s="25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277</v>
      </c>
      <c r="AT300" s="236" t="s">
        <v>246</v>
      </c>
      <c r="AU300" s="236" t="s">
        <v>80</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1694</v>
      </c>
    </row>
    <row r="301" s="2" customFormat="1">
      <c r="A301" s="35"/>
      <c r="B301" s="36"/>
      <c r="C301" s="37"/>
      <c r="D301" s="238" t="s">
        <v>244</v>
      </c>
      <c r="E301" s="37"/>
      <c r="F301" s="239" t="s">
        <v>2295</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80</v>
      </c>
    </row>
    <row r="302" s="2" customFormat="1">
      <c r="A302" s="35"/>
      <c r="B302" s="36"/>
      <c r="C302" s="37"/>
      <c r="D302" s="238" t="s">
        <v>993</v>
      </c>
      <c r="E302" s="37"/>
      <c r="F302" s="265" t="s">
        <v>2298</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80</v>
      </c>
    </row>
    <row r="303" s="2" customFormat="1" ht="24.15" customHeight="1">
      <c r="A303" s="35"/>
      <c r="B303" s="36"/>
      <c r="C303" s="243" t="s">
        <v>1345</v>
      </c>
      <c r="D303" s="243" t="s">
        <v>246</v>
      </c>
      <c r="E303" s="244" t="s">
        <v>2307</v>
      </c>
      <c r="F303" s="245" t="s">
        <v>2308</v>
      </c>
      <c r="G303" s="246" t="s">
        <v>242</v>
      </c>
      <c r="H303" s="247">
        <v>20</v>
      </c>
      <c r="I303" s="248"/>
      <c r="J303" s="249">
        <f>ROUND(I303*H303,2)</f>
        <v>0</v>
      </c>
      <c r="K303" s="250"/>
      <c r="L303" s="251"/>
      <c r="M303" s="252" t="s">
        <v>1</v>
      </c>
      <c r="N303" s="25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277</v>
      </c>
      <c r="AT303" s="236" t="s">
        <v>246</v>
      </c>
      <c r="AU303" s="236" t="s">
        <v>80</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1838</v>
      </c>
    </row>
    <row r="304" s="2" customFormat="1">
      <c r="A304" s="35"/>
      <c r="B304" s="36"/>
      <c r="C304" s="37"/>
      <c r="D304" s="238" t="s">
        <v>244</v>
      </c>
      <c r="E304" s="37"/>
      <c r="F304" s="239" t="s">
        <v>2308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80</v>
      </c>
    </row>
    <row r="305" s="2" customFormat="1">
      <c r="A305" s="35"/>
      <c r="B305" s="36"/>
      <c r="C305" s="37"/>
      <c r="D305" s="238" t="s">
        <v>993</v>
      </c>
      <c r="E305" s="37"/>
      <c r="F305" s="265" t="s">
        <v>2298</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80</v>
      </c>
    </row>
    <row r="306" s="2" customFormat="1" ht="24.15" customHeight="1">
      <c r="A306" s="35"/>
      <c r="B306" s="36"/>
      <c r="C306" s="243" t="s">
        <v>1466</v>
      </c>
      <c r="D306" s="243" t="s">
        <v>246</v>
      </c>
      <c r="E306" s="244" t="s">
        <v>2296</v>
      </c>
      <c r="F306" s="245" t="s">
        <v>2297</v>
      </c>
      <c r="G306" s="246" t="s">
        <v>242</v>
      </c>
      <c r="H306" s="247">
        <v>4</v>
      </c>
      <c r="I306" s="248"/>
      <c r="J306" s="249">
        <f>ROUND(I306*H306,2)</f>
        <v>0</v>
      </c>
      <c r="K306" s="250"/>
      <c r="L306" s="251"/>
      <c r="M306" s="252" t="s">
        <v>1</v>
      </c>
      <c r="N306" s="25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277</v>
      </c>
      <c r="AT306" s="236" t="s">
        <v>246</v>
      </c>
      <c r="AU306" s="236" t="s">
        <v>80</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1927</v>
      </c>
    </row>
    <row r="307" s="2" customFormat="1">
      <c r="A307" s="35"/>
      <c r="B307" s="36"/>
      <c r="C307" s="37"/>
      <c r="D307" s="238" t="s">
        <v>244</v>
      </c>
      <c r="E307" s="37"/>
      <c r="F307" s="239" t="s">
        <v>2297</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80</v>
      </c>
    </row>
    <row r="308" s="2" customFormat="1">
      <c r="A308" s="35"/>
      <c r="B308" s="36"/>
      <c r="C308" s="37"/>
      <c r="D308" s="238" t="s">
        <v>993</v>
      </c>
      <c r="E308" s="37"/>
      <c r="F308" s="265" t="s">
        <v>2298</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80</v>
      </c>
    </row>
    <row r="309" s="2" customFormat="1" ht="37.8" customHeight="1">
      <c r="A309" s="35"/>
      <c r="B309" s="36"/>
      <c r="C309" s="243" t="s">
        <v>1349</v>
      </c>
      <c r="D309" s="243" t="s">
        <v>246</v>
      </c>
      <c r="E309" s="244" t="s">
        <v>2299</v>
      </c>
      <c r="F309" s="245" t="s">
        <v>2300</v>
      </c>
      <c r="G309" s="246" t="s">
        <v>2301</v>
      </c>
      <c r="H309" s="247">
        <v>6</v>
      </c>
      <c r="I309" s="248"/>
      <c r="J309" s="249">
        <f>ROUND(I309*H309,2)</f>
        <v>0</v>
      </c>
      <c r="K309" s="250"/>
      <c r="L309" s="251"/>
      <c r="M309" s="252" t="s">
        <v>1</v>
      </c>
      <c r="N309" s="25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277</v>
      </c>
      <c r="AT309" s="236" t="s">
        <v>246</v>
      </c>
      <c r="AU309" s="236" t="s">
        <v>80</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1931</v>
      </c>
    </row>
    <row r="310" s="2" customFormat="1">
      <c r="A310" s="35"/>
      <c r="B310" s="36"/>
      <c r="C310" s="37"/>
      <c r="D310" s="238" t="s">
        <v>244</v>
      </c>
      <c r="E310" s="37"/>
      <c r="F310" s="239" t="s">
        <v>2300</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80</v>
      </c>
    </row>
    <row r="311" s="2" customFormat="1" ht="44.25" customHeight="1">
      <c r="A311" s="35"/>
      <c r="B311" s="36"/>
      <c r="C311" s="243" t="s">
        <v>1475</v>
      </c>
      <c r="D311" s="243" t="s">
        <v>246</v>
      </c>
      <c r="E311" s="244" t="s">
        <v>2343</v>
      </c>
      <c r="F311" s="245" t="s">
        <v>2316</v>
      </c>
      <c r="G311" s="246" t="s">
        <v>2301</v>
      </c>
      <c r="H311" s="247">
        <v>18</v>
      </c>
      <c r="I311" s="248"/>
      <c r="J311" s="249">
        <f>ROUND(I311*H311,2)</f>
        <v>0</v>
      </c>
      <c r="K311" s="250"/>
      <c r="L311" s="251"/>
      <c r="M311" s="252" t="s">
        <v>1</v>
      </c>
      <c r="N311" s="25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277</v>
      </c>
      <c r="AT311" s="236" t="s">
        <v>246</v>
      </c>
      <c r="AU311" s="236" t="s">
        <v>80</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1710</v>
      </c>
    </row>
    <row r="312" s="2" customFormat="1">
      <c r="A312" s="35"/>
      <c r="B312" s="36"/>
      <c r="C312" s="37"/>
      <c r="D312" s="238" t="s">
        <v>244</v>
      </c>
      <c r="E312" s="37"/>
      <c r="F312" s="239" t="s">
        <v>2316</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80</v>
      </c>
    </row>
    <row r="313" s="2" customFormat="1" ht="44.25" customHeight="1">
      <c r="A313" s="35"/>
      <c r="B313" s="36"/>
      <c r="C313" s="243" t="s">
        <v>1354</v>
      </c>
      <c r="D313" s="243" t="s">
        <v>246</v>
      </c>
      <c r="E313" s="244" t="s">
        <v>2302</v>
      </c>
      <c r="F313" s="245" t="s">
        <v>2303</v>
      </c>
      <c r="G313" s="246" t="s">
        <v>242</v>
      </c>
      <c r="H313" s="247">
        <v>54</v>
      </c>
      <c r="I313" s="248"/>
      <c r="J313" s="249">
        <f>ROUND(I313*H313,2)</f>
        <v>0</v>
      </c>
      <c r="K313" s="250"/>
      <c r="L313" s="251"/>
      <c r="M313" s="252" t="s">
        <v>1</v>
      </c>
      <c r="N313" s="25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277</v>
      </c>
      <c r="AT313" s="236" t="s">
        <v>246</v>
      </c>
      <c r="AU313" s="236" t="s">
        <v>80</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1716</v>
      </c>
    </row>
    <row r="314" s="2" customFormat="1">
      <c r="A314" s="35"/>
      <c r="B314" s="36"/>
      <c r="C314" s="37"/>
      <c r="D314" s="238" t="s">
        <v>244</v>
      </c>
      <c r="E314" s="37"/>
      <c r="F314" s="239" t="s">
        <v>2303</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80</v>
      </c>
    </row>
    <row r="315" s="2" customFormat="1">
      <c r="A315" s="35"/>
      <c r="B315" s="36"/>
      <c r="C315" s="37"/>
      <c r="D315" s="238" t="s">
        <v>993</v>
      </c>
      <c r="E315" s="37"/>
      <c r="F315" s="265" t="s">
        <v>2298</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993</v>
      </c>
      <c r="AU315" s="14" t="s">
        <v>80</v>
      </c>
    </row>
    <row r="316" s="2" customFormat="1" ht="16.5" customHeight="1">
      <c r="A316" s="35"/>
      <c r="B316" s="36"/>
      <c r="C316" s="243" t="s">
        <v>1482</v>
      </c>
      <c r="D316" s="243" t="s">
        <v>246</v>
      </c>
      <c r="E316" s="244" t="s">
        <v>2317</v>
      </c>
      <c r="F316" s="245" t="s">
        <v>2318</v>
      </c>
      <c r="G316" s="246" t="s">
        <v>249</v>
      </c>
      <c r="H316" s="247">
        <v>121.09999999999999</v>
      </c>
      <c r="I316" s="248"/>
      <c r="J316" s="249">
        <f>ROUND(I316*H316,2)</f>
        <v>0</v>
      </c>
      <c r="K316" s="250"/>
      <c r="L316" s="251"/>
      <c r="M316" s="252" t="s">
        <v>1</v>
      </c>
      <c r="N316" s="25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277</v>
      </c>
      <c r="AT316" s="236" t="s">
        <v>246</v>
      </c>
      <c r="AU316" s="236" t="s">
        <v>80</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1721</v>
      </c>
    </row>
    <row r="317" s="2" customFormat="1">
      <c r="A317" s="35"/>
      <c r="B317" s="36"/>
      <c r="C317" s="37"/>
      <c r="D317" s="238" t="s">
        <v>244</v>
      </c>
      <c r="E317" s="37"/>
      <c r="F317" s="239" t="s">
        <v>2318</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80</v>
      </c>
    </row>
    <row r="318" s="2" customFormat="1">
      <c r="A318" s="35"/>
      <c r="B318" s="36"/>
      <c r="C318" s="37"/>
      <c r="D318" s="238" t="s">
        <v>993</v>
      </c>
      <c r="E318" s="37"/>
      <c r="F318" s="265" t="s">
        <v>2298</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80</v>
      </c>
    </row>
    <row r="319" s="2" customFormat="1" ht="21.75" customHeight="1">
      <c r="A319" s="35"/>
      <c r="B319" s="36"/>
      <c r="C319" s="243" t="s">
        <v>1357</v>
      </c>
      <c r="D319" s="243" t="s">
        <v>246</v>
      </c>
      <c r="E319" s="244" t="s">
        <v>2304</v>
      </c>
      <c r="F319" s="245" t="s">
        <v>2305</v>
      </c>
      <c r="G319" s="246" t="s">
        <v>242</v>
      </c>
      <c r="H319" s="247">
        <v>4228</v>
      </c>
      <c r="I319" s="248"/>
      <c r="J319" s="249">
        <f>ROUND(I319*H319,2)</f>
        <v>0</v>
      </c>
      <c r="K319" s="250"/>
      <c r="L319" s="251"/>
      <c r="M319" s="252" t="s">
        <v>1</v>
      </c>
      <c r="N319" s="25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277</v>
      </c>
      <c r="AT319" s="236" t="s">
        <v>246</v>
      </c>
      <c r="AU319" s="236" t="s">
        <v>80</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1725</v>
      </c>
    </row>
    <row r="320" s="2" customFormat="1">
      <c r="A320" s="35"/>
      <c r="B320" s="36"/>
      <c r="C320" s="37"/>
      <c r="D320" s="238" t="s">
        <v>244</v>
      </c>
      <c r="E320" s="37"/>
      <c r="F320" s="239" t="s">
        <v>2305</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80</v>
      </c>
    </row>
    <row r="321" s="2" customFormat="1">
      <c r="A321" s="35"/>
      <c r="B321" s="36"/>
      <c r="C321" s="37"/>
      <c r="D321" s="238" t="s">
        <v>993</v>
      </c>
      <c r="E321" s="37"/>
      <c r="F321" s="265" t="s">
        <v>2298</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993</v>
      </c>
      <c r="AU321" s="14" t="s">
        <v>80</v>
      </c>
    </row>
    <row r="322" s="2" customFormat="1" ht="24.15" customHeight="1">
      <c r="A322" s="35"/>
      <c r="B322" s="36"/>
      <c r="C322" s="243" t="s">
        <v>1489</v>
      </c>
      <c r="D322" s="243" t="s">
        <v>246</v>
      </c>
      <c r="E322" s="244" t="s">
        <v>2319</v>
      </c>
      <c r="F322" s="245" t="s">
        <v>2320</v>
      </c>
      <c r="G322" s="246" t="s">
        <v>242</v>
      </c>
      <c r="H322" s="247">
        <v>24</v>
      </c>
      <c r="I322" s="248"/>
      <c r="J322" s="249">
        <f>ROUND(I322*H322,2)</f>
        <v>0</v>
      </c>
      <c r="K322" s="250"/>
      <c r="L322" s="251"/>
      <c r="M322" s="252" t="s">
        <v>1</v>
      </c>
      <c r="N322" s="25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277</v>
      </c>
      <c r="AT322" s="236" t="s">
        <v>246</v>
      </c>
      <c r="AU322" s="236" t="s">
        <v>80</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1726</v>
      </c>
    </row>
    <row r="323" s="2" customFormat="1">
      <c r="A323" s="35"/>
      <c r="B323" s="36"/>
      <c r="C323" s="37"/>
      <c r="D323" s="238" t="s">
        <v>244</v>
      </c>
      <c r="E323" s="37"/>
      <c r="F323" s="239" t="s">
        <v>2320</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80</v>
      </c>
    </row>
    <row r="324" s="2" customFormat="1" ht="24.15" customHeight="1">
      <c r="A324" s="35"/>
      <c r="B324" s="36"/>
      <c r="C324" s="243" t="s">
        <v>1362</v>
      </c>
      <c r="D324" s="243" t="s">
        <v>246</v>
      </c>
      <c r="E324" s="244" t="s">
        <v>2321</v>
      </c>
      <c r="F324" s="245" t="s">
        <v>2322</v>
      </c>
      <c r="G324" s="246" t="s">
        <v>242</v>
      </c>
      <c r="H324" s="247">
        <v>20</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80</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1731</v>
      </c>
    </row>
    <row r="325" s="2" customFormat="1">
      <c r="A325" s="35"/>
      <c r="B325" s="36"/>
      <c r="C325" s="37"/>
      <c r="D325" s="238" t="s">
        <v>244</v>
      </c>
      <c r="E325" s="37"/>
      <c r="F325" s="239" t="s">
        <v>2322</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80</v>
      </c>
    </row>
    <row r="326" s="2" customFormat="1" ht="24.15" customHeight="1">
      <c r="A326" s="35"/>
      <c r="B326" s="36"/>
      <c r="C326" s="243" t="s">
        <v>1266</v>
      </c>
      <c r="D326" s="243" t="s">
        <v>246</v>
      </c>
      <c r="E326" s="244" t="s">
        <v>2360</v>
      </c>
      <c r="F326" s="245" t="s">
        <v>2361</v>
      </c>
      <c r="G326" s="246" t="s">
        <v>242</v>
      </c>
      <c r="H326" s="247">
        <v>1</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80</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1732</v>
      </c>
    </row>
    <row r="327" s="2" customFormat="1">
      <c r="A327" s="35"/>
      <c r="B327" s="36"/>
      <c r="C327" s="37"/>
      <c r="D327" s="238" t="s">
        <v>244</v>
      </c>
      <c r="E327" s="37"/>
      <c r="F327" s="239" t="s">
        <v>2361</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80</v>
      </c>
    </row>
    <row r="328" s="2" customFormat="1" ht="24.15" customHeight="1">
      <c r="A328" s="35"/>
      <c r="B328" s="36"/>
      <c r="C328" s="243" t="s">
        <v>1363</v>
      </c>
      <c r="D328" s="243" t="s">
        <v>246</v>
      </c>
      <c r="E328" s="244" t="s">
        <v>2362</v>
      </c>
      <c r="F328" s="245" t="s">
        <v>2363</v>
      </c>
      <c r="G328" s="246" t="s">
        <v>242</v>
      </c>
      <c r="H328" s="247">
        <v>1</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80</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1735</v>
      </c>
    </row>
    <row r="329" s="2" customFormat="1">
      <c r="A329" s="35"/>
      <c r="B329" s="36"/>
      <c r="C329" s="37"/>
      <c r="D329" s="238" t="s">
        <v>244</v>
      </c>
      <c r="E329" s="37"/>
      <c r="F329" s="239" t="s">
        <v>2363</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80</v>
      </c>
    </row>
    <row r="330" s="2" customFormat="1" ht="24.15" customHeight="1">
      <c r="A330" s="35"/>
      <c r="B330" s="36"/>
      <c r="C330" s="243" t="s">
        <v>1704</v>
      </c>
      <c r="D330" s="243" t="s">
        <v>246</v>
      </c>
      <c r="E330" s="244" t="s">
        <v>2364</v>
      </c>
      <c r="F330" s="245" t="s">
        <v>2323</v>
      </c>
      <c r="G330" s="246" t="s">
        <v>242</v>
      </c>
      <c r="H330" s="247">
        <v>3</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277</v>
      </c>
      <c r="AT330" s="236" t="s">
        <v>246</v>
      </c>
      <c r="AU330" s="236" t="s">
        <v>80</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1738</v>
      </c>
    </row>
    <row r="331" s="2" customFormat="1">
      <c r="A331" s="35"/>
      <c r="B331" s="36"/>
      <c r="C331" s="37"/>
      <c r="D331" s="238" t="s">
        <v>244</v>
      </c>
      <c r="E331" s="37"/>
      <c r="F331" s="239" t="s">
        <v>2323</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80</v>
      </c>
    </row>
    <row r="332" s="2" customFormat="1" ht="24.15" customHeight="1">
      <c r="A332" s="35"/>
      <c r="B332" s="36"/>
      <c r="C332" s="243" t="s">
        <v>1368</v>
      </c>
      <c r="D332" s="243" t="s">
        <v>246</v>
      </c>
      <c r="E332" s="244" t="s">
        <v>2365</v>
      </c>
      <c r="F332" s="245" t="s">
        <v>2324</v>
      </c>
      <c r="G332" s="246" t="s">
        <v>242</v>
      </c>
      <c r="H332" s="247">
        <v>4</v>
      </c>
      <c r="I332" s="248"/>
      <c r="J332" s="249">
        <f>ROUND(I332*H332,2)</f>
        <v>0</v>
      </c>
      <c r="K332" s="250"/>
      <c r="L332" s="251"/>
      <c r="M332" s="252" t="s">
        <v>1</v>
      </c>
      <c r="N332" s="25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277</v>
      </c>
      <c r="AT332" s="236" t="s">
        <v>246</v>
      </c>
      <c r="AU332" s="236" t="s">
        <v>80</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1741</v>
      </c>
    </row>
    <row r="333" s="2" customFormat="1">
      <c r="A333" s="35"/>
      <c r="B333" s="36"/>
      <c r="C333" s="37"/>
      <c r="D333" s="238" t="s">
        <v>244</v>
      </c>
      <c r="E333" s="37"/>
      <c r="F333" s="239" t="s">
        <v>2324</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80</v>
      </c>
    </row>
    <row r="334" s="2" customFormat="1" ht="24.15" customHeight="1">
      <c r="A334" s="35"/>
      <c r="B334" s="36"/>
      <c r="C334" s="243" t="s">
        <v>1713</v>
      </c>
      <c r="D334" s="243" t="s">
        <v>246</v>
      </c>
      <c r="E334" s="244" t="s">
        <v>2366</v>
      </c>
      <c r="F334" s="245" t="s">
        <v>2325</v>
      </c>
      <c r="G334" s="246" t="s">
        <v>242</v>
      </c>
      <c r="H334" s="247">
        <v>4</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277</v>
      </c>
      <c r="AT334" s="236" t="s">
        <v>246</v>
      </c>
      <c r="AU334" s="236" t="s">
        <v>80</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1743</v>
      </c>
    </row>
    <row r="335" s="2" customFormat="1">
      <c r="A335" s="35"/>
      <c r="B335" s="36"/>
      <c r="C335" s="37"/>
      <c r="D335" s="238" t="s">
        <v>244</v>
      </c>
      <c r="E335" s="37"/>
      <c r="F335" s="239" t="s">
        <v>2325</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80</v>
      </c>
    </row>
    <row r="336" s="2" customFormat="1" ht="24.15" customHeight="1">
      <c r="A336" s="35"/>
      <c r="B336" s="36"/>
      <c r="C336" s="243" t="s">
        <v>1373</v>
      </c>
      <c r="D336" s="243" t="s">
        <v>246</v>
      </c>
      <c r="E336" s="244" t="s">
        <v>2367</v>
      </c>
      <c r="F336" s="245" t="s">
        <v>2326</v>
      </c>
      <c r="G336" s="246" t="s">
        <v>242</v>
      </c>
      <c r="H336" s="247">
        <v>2</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80</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2368</v>
      </c>
    </row>
    <row r="337" s="2" customFormat="1">
      <c r="A337" s="35"/>
      <c r="B337" s="36"/>
      <c r="C337" s="37"/>
      <c r="D337" s="238" t="s">
        <v>244</v>
      </c>
      <c r="E337" s="37"/>
      <c r="F337" s="239" t="s">
        <v>2326</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80</v>
      </c>
    </row>
    <row r="338" s="2" customFormat="1" ht="24.15" customHeight="1">
      <c r="A338" s="35"/>
      <c r="B338" s="36"/>
      <c r="C338" s="243" t="s">
        <v>1722</v>
      </c>
      <c r="D338" s="243" t="s">
        <v>246</v>
      </c>
      <c r="E338" s="244" t="s">
        <v>2369</v>
      </c>
      <c r="F338" s="245" t="s">
        <v>2370</v>
      </c>
      <c r="G338" s="246" t="s">
        <v>242</v>
      </c>
      <c r="H338" s="247">
        <v>1</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80</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2371</v>
      </c>
    </row>
    <row r="339" s="2" customFormat="1">
      <c r="A339" s="35"/>
      <c r="B339" s="36"/>
      <c r="C339" s="37"/>
      <c r="D339" s="238" t="s">
        <v>244</v>
      </c>
      <c r="E339" s="37"/>
      <c r="F339" s="239" t="s">
        <v>2370</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80</v>
      </c>
    </row>
    <row r="340" s="2" customFormat="1" ht="24.15" customHeight="1">
      <c r="A340" s="35"/>
      <c r="B340" s="36"/>
      <c r="C340" s="243" t="s">
        <v>1378</v>
      </c>
      <c r="D340" s="243" t="s">
        <v>246</v>
      </c>
      <c r="E340" s="244" t="s">
        <v>2372</v>
      </c>
      <c r="F340" s="245" t="s">
        <v>2373</v>
      </c>
      <c r="G340" s="246" t="s">
        <v>242</v>
      </c>
      <c r="H340" s="247">
        <v>1</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80</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2374</v>
      </c>
    </row>
    <row r="341" s="2" customFormat="1">
      <c r="A341" s="35"/>
      <c r="B341" s="36"/>
      <c r="C341" s="37"/>
      <c r="D341" s="238" t="s">
        <v>244</v>
      </c>
      <c r="E341" s="37"/>
      <c r="F341" s="239" t="s">
        <v>2373</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80</v>
      </c>
    </row>
    <row r="342" s="2" customFormat="1" ht="24.15" customHeight="1">
      <c r="A342" s="35"/>
      <c r="B342" s="36"/>
      <c r="C342" s="243" t="s">
        <v>1728</v>
      </c>
      <c r="D342" s="243" t="s">
        <v>246</v>
      </c>
      <c r="E342" s="244" t="s">
        <v>2375</v>
      </c>
      <c r="F342" s="245" t="s">
        <v>2329</v>
      </c>
      <c r="G342" s="246" t="s">
        <v>242</v>
      </c>
      <c r="H342" s="247">
        <v>4</v>
      </c>
      <c r="I342" s="248"/>
      <c r="J342" s="249">
        <f>ROUND(I342*H342,2)</f>
        <v>0</v>
      </c>
      <c r="K342" s="250"/>
      <c r="L342" s="251"/>
      <c r="M342" s="252" t="s">
        <v>1</v>
      </c>
      <c r="N342" s="25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277</v>
      </c>
      <c r="AT342" s="236" t="s">
        <v>246</v>
      </c>
      <c r="AU342" s="236" t="s">
        <v>80</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2376</v>
      </c>
    </row>
    <row r="343" s="2" customFormat="1">
      <c r="A343" s="35"/>
      <c r="B343" s="36"/>
      <c r="C343" s="37"/>
      <c r="D343" s="238" t="s">
        <v>244</v>
      </c>
      <c r="E343" s="37"/>
      <c r="F343" s="239" t="s">
        <v>2329</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80</v>
      </c>
    </row>
    <row r="344" s="2" customFormat="1" ht="24.15" customHeight="1">
      <c r="A344" s="35"/>
      <c r="B344" s="36"/>
      <c r="C344" s="243" t="s">
        <v>1382</v>
      </c>
      <c r="D344" s="243" t="s">
        <v>246</v>
      </c>
      <c r="E344" s="244" t="s">
        <v>2377</v>
      </c>
      <c r="F344" s="245" t="s">
        <v>2330</v>
      </c>
      <c r="G344" s="246" t="s">
        <v>242</v>
      </c>
      <c r="H344" s="247">
        <v>2</v>
      </c>
      <c r="I344" s="248"/>
      <c r="J344" s="249">
        <f>ROUND(I344*H344,2)</f>
        <v>0</v>
      </c>
      <c r="K344" s="250"/>
      <c r="L344" s="251"/>
      <c r="M344" s="252" t="s">
        <v>1</v>
      </c>
      <c r="N344" s="25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277</v>
      </c>
      <c r="AT344" s="236" t="s">
        <v>246</v>
      </c>
      <c r="AU344" s="236" t="s">
        <v>80</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2378</v>
      </c>
    </row>
    <row r="345" s="2" customFormat="1">
      <c r="A345" s="35"/>
      <c r="B345" s="36"/>
      <c r="C345" s="37"/>
      <c r="D345" s="238" t="s">
        <v>244</v>
      </c>
      <c r="E345" s="37"/>
      <c r="F345" s="239" t="s">
        <v>2330</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80</v>
      </c>
    </row>
    <row r="346" s="2" customFormat="1" ht="24.15" customHeight="1">
      <c r="A346" s="35"/>
      <c r="B346" s="36"/>
      <c r="C346" s="243" t="s">
        <v>1734</v>
      </c>
      <c r="D346" s="243" t="s">
        <v>246</v>
      </c>
      <c r="E346" s="244" t="s">
        <v>2379</v>
      </c>
      <c r="F346" s="245" t="s">
        <v>2331</v>
      </c>
      <c r="G346" s="246" t="s">
        <v>242</v>
      </c>
      <c r="H346" s="247">
        <v>3</v>
      </c>
      <c r="I346" s="248"/>
      <c r="J346" s="249">
        <f>ROUND(I346*H346,2)</f>
        <v>0</v>
      </c>
      <c r="K346" s="250"/>
      <c r="L346" s="251"/>
      <c r="M346" s="252" t="s">
        <v>1</v>
      </c>
      <c r="N346" s="25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277</v>
      </c>
      <c r="AT346" s="236" t="s">
        <v>246</v>
      </c>
      <c r="AU346" s="236" t="s">
        <v>80</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2380</v>
      </c>
    </row>
    <row r="347" s="2" customFormat="1">
      <c r="A347" s="35"/>
      <c r="B347" s="36"/>
      <c r="C347" s="37"/>
      <c r="D347" s="238" t="s">
        <v>244</v>
      </c>
      <c r="E347" s="37"/>
      <c r="F347" s="239" t="s">
        <v>2331</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80</v>
      </c>
    </row>
    <row r="348" s="2" customFormat="1" ht="24.15" customHeight="1">
      <c r="A348" s="35"/>
      <c r="B348" s="36"/>
      <c r="C348" s="243" t="s">
        <v>1387</v>
      </c>
      <c r="D348" s="243" t="s">
        <v>246</v>
      </c>
      <c r="E348" s="244" t="s">
        <v>2381</v>
      </c>
      <c r="F348" s="245" t="s">
        <v>2332</v>
      </c>
      <c r="G348" s="246" t="s">
        <v>242</v>
      </c>
      <c r="H348" s="247">
        <v>4</v>
      </c>
      <c r="I348" s="248"/>
      <c r="J348" s="249">
        <f>ROUND(I348*H348,2)</f>
        <v>0</v>
      </c>
      <c r="K348" s="250"/>
      <c r="L348" s="251"/>
      <c r="M348" s="252" t="s">
        <v>1</v>
      </c>
      <c r="N348" s="25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277</v>
      </c>
      <c r="AT348" s="236" t="s">
        <v>246</v>
      </c>
      <c r="AU348" s="236" t="s">
        <v>80</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2382</v>
      </c>
    </row>
    <row r="349" s="2" customFormat="1">
      <c r="A349" s="35"/>
      <c r="B349" s="36"/>
      <c r="C349" s="37"/>
      <c r="D349" s="238" t="s">
        <v>244</v>
      </c>
      <c r="E349" s="37"/>
      <c r="F349" s="239" t="s">
        <v>2332</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80</v>
      </c>
    </row>
    <row r="350" s="2" customFormat="1" ht="24.15" customHeight="1">
      <c r="A350" s="35"/>
      <c r="B350" s="36"/>
      <c r="C350" s="243" t="s">
        <v>1740</v>
      </c>
      <c r="D350" s="243" t="s">
        <v>246</v>
      </c>
      <c r="E350" s="244" t="s">
        <v>2383</v>
      </c>
      <c r="F350" s="245" t="s">
        <v>2336</v>
      </c>
      <c r="G350" s="246" t="s">
        <v>242</v>
      </c>
      <c r="H350" s="247">
        <v>1</v>
      </c>
      <c r="I350" s="248"/>
      <c r="J350" s="249">
        <f>ROUND(I350*H350,2)</f>
        <v>0</v>
      </c>
      <c r="K350" s="250"/>
      <c r="L350" s="251"/>
      <c r="M350" s="252" t="s">
        <v>1</v>
      </c>
      <c r="N350" s="25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277</v>
      </c>
      <c r="AT350" s="236" t="s">
        <v>246</v>
      </c>
      <c r="AU350" s="236" t="s">
        <v>80</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2384</v>
      </c>
    </row>
    <row r="351" s="2" customFormat="1">
      <c r="A351" s="35"/>
      <c r="B351" s="36"/>
      <c r="C351" s="37"/>
      <c r="D351" s="238" t="s">
        <v>244</v>
      </c>
      <c r="E351" s="37"/>
      <c r="F351" s="239" t="s">
        <v>2336</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80</v>
      </c>
    </row>
    <row r="352" s="2" customFormat="1" ht="24.15" customHeight="1">
      <c r="A352" s="35"/>
      <c r="B352" s="36"/>
      <c r="C352" s="243" t="s">
        <v>1391</v>
      </c>
      <c r="D352" s="243" t="s">
        <v>246</v>
      </c>
      <c r="E352" s="244" t="s">
        <v>2385</v>
      </c>
      <c r="F352" s="245" t="s">
        <v>2337</v>
      </c>
      <c r="G352" s="246" t="s">
        <v>242</v>
      </c>
      <c r="H352" s="247">
        <v>2</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80</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2386</v>
      </c>
    </row>
    <row r="353" s="2" customFormat="1">
      <c r="A353" s="35"/>
      <c r="B353" s="36"/>
      <c r="C353" s="37"/>
      <c r="D353" s="238" t="s">
        <v>244</v>
      </c>
      <c r="E353" s="37"/>
      <c r="F353" s="239" t="s">
        <v>2337</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80</v>
      </c>
    </row>
    <row r="354" s="2" customFormat="1" ht="24.15" customHeight="1">
      <c r="A354" s="35"/>
      <c r="B354" s="36"/>
      <c r="C354" s="243" t="s">
        <v>2387</v>
      </c>
      <c r="D354" s="243" t="s">
        <v>246</v>
      </c>
      <c r="E354" s="244" t="s">
        <v>2388</v>
      </c>
      <c r="F354" s="245" t="s">
        <v>2338</v>
      </c>
      <c r="G354" s="246" t="s">
        <v>242</v>
      </c>
      <c r="H354" s="247">
        <v>1</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80</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2389</v>
      </c>
    </row>
    <row r="355" s="2" customFormat="1">
      <c r="A355" s="35"/>
      <c r="B355" s="36"/>
      <c r="C355" s="37"/>
      <c r="D355" s="238" t="s">
        <v>244</v>
      </c>
      <c r="E355" s="37"/>
      <c r="F355" s="239" t="s">
        <v>2338</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80</v>
      </c>
    </row>
    <row r="356" s="12" customFormat="1" ht="25.92" customHeight="1">
      <c r="A356" s="12"/>
      <c r="B356" s="210"/>
      <c r="C356" s="211"/>
      <c r="D356" s="212" t="s">
        <v>72</v>
      </c>
      <c r="E356" s="213" t="s">
        <v>2390</v>
      </c>
      <c r="F356" s="213" t="s">
        <v>188</v>
      </c>
      <c r="G356" s="211"/>
      <c r="H356" s="211"/>
      <c r="I356" s="214"/>
      <c r="J356" s="215">
        <f>BK356</f>
        <v>0</v>
      </c>
      <c r="K356" s="211"/>
      <c r="L356" s="216"/>
      <c r="M356" s="217"/>
      <c r="N356" s="218"/>
      <c r="O356" s="218"/>
      <c r="P356" s="219">
        <f>SUM(P357:P370)</f>
        <v>0</v>
      </c>
      <c r="Q356" s="218"/>
      <c r="R356" s="219">
        <f>SUM(R357:R370)</f>
        <v>0</v>
      </c>
      <c r="S356" s="218"/>
      <c r="T356" s="220">
        <f>SUM(T357:T370)</f>
        <v>0</v>
      </c>
      <c r="U356" s="12"/>
      <c r="V356" s="12"/>
      <c r="W356" s="12"/>
      <c r="X356" s="12"/>
      <c r="Y356" s="12"/>
      <c r="Z356" s="12"/>
      <c r="AA356" s="12"/>
      <c r="AB356" s="12"/>
      <c r="AC356" s="12"/>
      <c r="AD356" s="12"/>
      <c r="AE356" s="12"/>
      <c r="AR356" s="221" t="s">
        <v>80</v>
      </c>
      <c r="AT356" s="222" t="s">
        <v>72</v>
      </c>
      <c r="AU356" s="222" t="s">
        <v>73</v>
      </c>
      <c r="AY356" s="221" t="s">
        <v>238</v>
      </c>
      <c r="BK356" s="223">
        <f>SUM(BK357:BK370)</f>
        <v>0</v>
      </c>
    </row>
    <row r="357" s="2" customFormat="1" ht="16.5" customHeight="1">
      <c r="A357" s="35"/>
      <c r="B357" s="36"/>
      <c r="C357" s="243" t="s">
        <v>1396</v>
      </c>
      <c r="D357" s="243" t="s">
        <v>246</v>
      </c>
      <c r="E357" s="244" t="s">
        <v>2294</v>
      </c>
      <c r="F357" s="245" t="s">
        <v>2295</v>
      </c>
      <c r="G357" s="246" t="s">
        <v>249</v>
      </c>
      <c r="H357" s="247">
        <v>550</v>
      </c>
      <c r="I357" s="248"/>
      <c r="J357" s="249">
        <f>ROUND(I357*H357,2)</f>
        <v>0</v>
      </c>
      <c r="K357" s="250"/>
      <c r="L357" s="251"/>
      <c r="M357" s="252" t="s">
        <v>1</v>
      </c>
      <c r="N357" s="25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277</v>
      </c>
      <c r="AT357" s="236" t="s">
        <v>246</v>
      </c>
      <c r="AU357" s="236" t="s">
        <v>80</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2391</v>
      </c>
    </row>
    <row r="358" s="2" customFormat="1">
      <c r="A358" s="35"/>
      <c r="B358" s="36"/>
      <c r="C358" s="37"/>
      <c r="D358" s="238" t="s">
        <v>244</v>
      </c>
      <c r="E358" s="37"/>
      <c r="F358" s="239" t="s">
        <v>2295</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80</v>
      </c>
    </row>
    <row r="359" s="2" customFormat="1" ht="24.15" customHeight="1">
      <c r="A359" s="35"/>
      <c r="B359" s="36"/>
      <c r="C359" s="243" t="s">
        <v>2392</v>
      </c>
      <c r="D359" s="243" t="s">
        <v>246</v>
      </c>
      <c r="E359" s="244" t="s">
        <v>2307</v>
      </c>
      <c r="F359" s="245" t="s">
        <v>2308</v>
      </c>
      <c r="G359" s="246" t="s">
        <v>242</v>
      </c>
      <c r="H359" s="247">
        <v>8</v>
      </c>
      <c r="I359" s="248"/>
      <c r="J359" s="249">
        <f>ROUND(I359*H359,2)</f>
        <v>0</v>
      </c>
      <c r="K359" s="250"/>
      <c r="L359" s="251"/>
      <c r="M359" s="252" t="s">
        <v>1</v>
      </c>
      <c r="N359" s="25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277</v>
      </c>
      <c r="AT359" s="236" t="s">
        <v>246</v>
      </c>
      <c r="AU359" s="236" t="s">
        <v>80</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2393</v>
      </c>
    </row>
    <row r="360" s="2" customFormat="1">
      <c r="A360" s="35"/>
      <c r="B360" s="36"/>
      <c r="C360" s="37"/>
      <c r="D360" s="238" t="s">
        <v>244</v>
      </c>
      <c r="E360" s="37"/>
      <c r="F360" s="239" t="s">
        <v>2308</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80</v>
      </c>
    </row>
    <row r="361" s="2" customFormat="1">
      <c r="A361" s="35"/>
      <c r="B361" s="36"/>
      <c r="C361" s="37"/>
      <c r="D361" s="238" t="s">
        <v>993</v>
      </c>
      <c r="E361" s="37"/>
      <c r="F361" s="265" t="s">
        <v>2298</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80</v>
      </c>
    </row>
    <row r="362" s="2" customFormat="1" ht="24.15" customHeight="1">
      <c r="A362" s="35"/>
      <c r="B362" s="36"/>
      <c r="C362" s="243" t="s">
        <v>1400</v>
      </c>
      <c r="D362" s="243" t="s">
        <v>246</v>
      </c>
      <c r="E362" s="244" t="s">
        <v>2296</v>
      </c>
      <c r="F362" s="245" t="s">
        <v>2297</v>
      </c>
      <c r="G362" s="246" t="s">
        <v>242</v>
      </c>
      <c r="H362" s="247">
        <v>8</v>
      </c>
      <c r="I362" s="248"/>
      <c r="J362" s="249">
        <f>ROUND(I362*H362,2)</f>
        <v>0</v>
      </c>
      <c r="K362" s="250"/>
      <c r="L362" s="251"/>
      <c r="M362" s="252" t="s">
        <v>1</v>
      </c>
      <c r="N362" s="25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277</v>
      </c>
      <c r="AT362" s="236" t="s">
        <v>246</v>
      </c>
      <c r="AU362" s="236" t="s">
        <v>80</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2394</v>
      </c>
    </row>
    <row r="363" s="2" customFormat="1">
      <c r="A363" s="35"/>
      <c r="B363" s="36"/>
      <c r="C363" s="37"/>
      <c r="D363" s="238" t="s">
        <v>244</v>
      </c>
      <c r="E363" s="37"/>
      <c r="F363" s="239" t="s">
        <v>2297</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80</v>
      </c>
    </row>
    <row r="364" s="2" customFormat="1">
      <c r="A364" s="35"/>
      <c r="B364" s="36"/>
      <c r="C364" s="37"/>
      <c r="D364" s="238" t="s">
        <v>993</v>
      </c>
      <c r="E364" s="37"/>
      <c r="F364" s="265" t="s">
        <v>2298</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993</v>
      </c>
      <c r="AU364" s="14" t="s">
        <v>80</v>
      </c>
    </row>
    <row r="365" s="2" customFormat="1" ht="37.8" customHeight="1">
      <c r="A365" s="35"/>
      <c r="B365" s="36"/>
      <c r="C365" s="243" t="s">
        <v>2395</v>
      </c>
      <c r="D365" s="243" t="s">
        <v>246</v>
      </c>
      <c r="E365" s="244" t="s">
        <v>2299</v>
      </c>
      <c r="F365" s="245" t="s">
        <v>2300</v>
      </c>
      <c r="G365" s="246" t="s">
        <v>2301</v>
      </c>
      <c r="H365" s="247">
        <v>16</v>
      </c>
      <c r="I365" s="248"/>
      <c r="J365" s="249">
        <f>ROUND(I365*H365,2)</f>
        <v>0</v>
      </c>
      <c r="K365" s="250"/>
      <c r="L365" s="251"/>
      <c r="M365" s="252" t="s">
        <v>1</v>
      </c>
      <c r="N365" s="253" t="s">
        <v>38</v>
      </c>
      <c r="O365" s="88"/>
      <c r="P365" s="234">
        <f>O365*H365</f>
        <v>0</v>
      </c>
      <c r="Q365" s="234">
        <v>0</v>
      </c>
      <c r="R365" s="234">
        <f>Q365*H365</f>
        <v>0</v>
      </c>
      <c r="S365" s="234">
        <v>0</v>
      </c>
      <c r="T365" s="235">
        <f>S365*H365</f>
        <v>0</v>
      </c>
      <c r="U365" s="35"/>
      <c r="V365" s="35"/>
      <c r="W365" s="35"/>
      <c r="X365" s="35"/>
      <c r="Y365" s="35"/>
      <c r="Z365" s="35"/>
      <c r="AA365" s="35"/>
      <c r="AB365" s="35"/>
      <c r="AC365" s="35"/>
      <c r="AD365" s="35"/>
      <c r="AE365" s="35"/>
      <c r="AR365" s="236" t="s">
        <v>277</v>
      </c>
      <c r="AT365" s="236" t="s">
        <v>246</v>
      </c>
      <c r="AU365" s="236" t="s">
        <v>80</v>
      </c>
      <c r="AY365" s="14" t="s">
        <v>238</v>
      </c>
      <c r="BE365" s="237">
        <f>IF(N365="základní",J365,0)</f>
        <v>0</v>
      </c>
      <c r="BF365" s="237">
        <f>IF(N365="snížená",J365,0)</f>
        <v>0</v>
      </c>
      <c r="BG365" s="237">
        <f>IF(N365="zákl. přenesená",J365,0)</f>
        <v>0</v>
      </c>
      <c r="BH365" s="237">
        <f>IF(N365="sníž. přenesená",J365,0)</f>
        <v>0</v>
      </c>
      <c r="BI365" s="237">
        <f>IF(N365="nulová",J365,0)</f>
        <v>0</v>
      </c>
      <c r="BJ365" s="14" t="s">
        <v>80</v>
      </c>
      <c r="BK365" s="237">
        <f>ROUND(I365*H365,2)</f>
        <v>0</v>
      </c>
      <c r="BL365" s="14" t="s">
        <v>258</v>
      </c>
      <c r="BM365" s="236" t="s">
        <v>2396</v>
      </c>
    </row>
    <row r="366" s="2" customFormat="1">
      <c r="A366" s="35"/>
      <c r="B366" s="36"/>
      <c r="C366" s="37"/>
      <c r="D366" s="238" t="s">
        <v>244</v>
      </c>
      <c r="E366" s="37"/>
      <c r="F366" s="239" t="s">
        <v>2300</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244</v>
      </c>
      <c r="AU366" s="14" t="s">
        <v>80</v>
      </c>
    </row>
    <row r="367" s="2" customFormat="1" ht="21.75" customHeight="1">
      <c r="A367" s="35"/>
      <c r="B367" s="36"/>
      <c r="C367" s="243" t="s">
        <v>1405</v>
      </c>
      <c r="D367" s="243" t="s">
        <v>246</v>
      </c>
      <c r="E367" s="244" t="s">
        <v>2304</v>
      </c>
      <c r="F367" s="245" t="s">
        <v>2305</v>
      </c>
      <c r="G367" s="246" t="s">
        <v>242</v>
      </c>
      <c r="H367" s="247">
        <v>920</v>
      </c>
      <c r="I367" s="248"/>
      <c r="J367" s="249">
        <f>ROUND(I367*H367,2)</f>
        <v>0</v>
      </c>
      <c r="K367" s="250"/>
      <c r="L367" s="251"/>
      <c r="M367" s="252" t="s">
        <v>1</v>
      </c>
      <c r="N367" s="253" t="s">
        <v>38</v>
      </c>
      <c r="O367" s="88"/>
      <c r="P367" s="234">
        <f>O367*H367</f>
        <v>0</v>
      </c>
      <c r="Q367" s="234">
        <v>0</v>
      </c>
      <c r="R367" s="234">
        <f>Q367*H367</f>
        <v>0</v>
      </c>
      <c r="S367" s="234">
        <v>0</v>
      </c>
      <c r="T367" s="235">
        <f>S367*H367</f>
        <v>0</v>
      </c>
      <c r="U367" s="35"/>
      <c r="V367" s="35"/>
      <c r="W367" s="35"/>
      <c r="X367" s="35"/>
      <c r="Y367" s="35"/>
      <c r="Z367" s="35"/>
      <c r="AA367" s="35"/>
      <c r="AB367" s="35"/>
      <c r="AC367" s="35"/>
      <c r="AD367" s="35"/>
      <c r="AE367" s="35"/>
      <c r="AR367" s="236" t="s">
        <v>277</v>
      </c>
      <c r="AT367" s="236" t="s">
        <v>246</v>
      </c>
      <c r="AU367" s="236" t="s">
        <v>80</v>
      </c>
      <c r="AY367" s="14" t="s">
        <v>238</v>
      </c>
      <c r="BE367" s="237">
        <f>IF(N367="základní",J367,0)</f>
        <v>0</v>
      </c>
      <c r="BF367" s="237">
        <f>IF(N367="snížená",J367,0)</f>
        <v>0</v>
      </c>
      <c r="BG367" s="237">
        <f>IF(N367="zákl. přenesená",J367,0)</f>
        <v>0</v>
      </c>
      <c r="BH367" s="237">
        <f>IF(N367="sníž. přenesená",J367,0)</f>
        <v>0</v>
      </c>
      <c r="BI367" s="237">
        <f>IF(N367="nulová",J367,0)</f>
        <v>0</v>
      </c>
      <c r="BJ367" s="14" t="s">
        <v>80</v>
      </c>
      <c r="BK367" s="237">
        <f>ROUND(I367*H367,2)</f>
        <v>0</v>
      </c>
      <c r="BL367" s="14" t="s">
        <v>258</v>
      </c>
      <c r="BM367" s="236" t="s">
        <v>2397</v>
      </c>
    </row>
    <row r="368" s="2" customFormat="1">
      <c r="A368" s="35"/>
      <c r="B368" s="36"/>
      <c r="C368" s="37"/>
      <c r="D368" s="238" t="s">
        <v>244</v>
      </c>
      <c r="E368" s="37"/>
      <c r="F368" s="239" t="s">
        <v>2305</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244</v>
      </c>
      <c r="AU368" s="14" t="s">
        <v>80</v>
      </c>
    </row>
    <row r="369" s="2" customFormat="1" ht="44.25" customHeight="1">
      <c r="A369" s="35"/>
      <c r="B369" s="36"/>
      <c r="C369" s="243" t="s">
        <v>2398</v>
      </c>
      <c r="D369" s="243" t="s">
        <v>246</v>
      </c>
      <c r="E369" s="244" t="s">
        <v>2302</v>
      </c>
      <c r="F369" s="245" t="s">
        <v>2303</v>
      </c>
      <c r="G369" s="246" t="s">
        <v>242</v>
      </c>
      <c r="H369" s="247">
        <v>262</v>
      </c>
      <c r="I369" s="248"/>
      <c r="J369" s="249">
        <f>ROUND(I369*H369,2)</f>
        <v>0</v>
      </c>
      <c r="K369" s="250"/>
      <c r="L369" s="251"/>
      <c r="M369" s="252" t="s">
        <v>1</v>
      </c>
      <c r="N369" s="25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277</v>
      </c>
      <c r="AT369" s="236" t="s">
        <v>246</v>
      </c>
      <c r="AU369" s="236" t="s">
        <v>80</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2399</v>
      </c>
    </row>
    <row r="370" s="2" customFormat="1">
      <c r="A370" s="35"/>
      <c r="B370" s="36"/>
      <c r="C370" s="37"/>
      <c r="D370" s="238" t="s">
        <v>244</v>
      </c>
      <c r="E370" s="37"/>
      <c r="F370" s="239" t="s">
        <v>2303</v>
      </c>
      <c r="G370" s="37"/>
      <c r="H370" s="37"/>
      <c r="I370" s="240"/>
      <c r="J370" s="37"/>
      <c r="K370" s="37"/>
      <c r="L370" s="41"/>
      <c r="M370" s="256"/>
      <c r="N370" s="257"/>
      <c r="O370" s="258"/>
      <c r="P370" s="258"/>
      <c r="Q370" s="258"/>
      <c r="R370" s="258"/>
      <c r="S370" s="258"/>
      <c r="T370" s="259"/>
      <c r="U370" s="35"/>
      <c r="V370" s="35"/>
      <c r="W370" s="35"/>
      <c r="X370" s="35"/>
      <c r="Y370" s="35"/>
      <c r="Z370" s="35"/>
      <c r="AA370" s="35"/>
      <c r="AB370" s="35"/>
      <c r="AC370" s="35"/>
      <c r="AD370" s="35"/>
      <c r="AE370" s="35"/>
      <c r="AT370" s="14" t="s">
        <v>244</v>
      </c>
      <c r="AU370" s="14" t="s">
        <v>80</v>
      </c>
    </row>
    <row r="371" s="2" customFormat="1" ht="6.96" customHeight="1">
      <c r="A371" s="35"/>
      <c r="B371" s="63"/>
      <c r="C371" s="64"/>
      <c r="D371" s="64"/>
      <c r="E371" s="64"/>
      <c r="F371" s="64"/>
      <c r="G371" s="64"/>
      <c r="H371" s="64"/>
      <c r="I371" s="64"/>
      <c r="J371" s="64"/>
      <c r="K371" s="64"/>
      <c r="L371" s="41"/>
      <c r="M371" s="35"/>
      <c r="O371" s="35"/>
      <c r="P371" s="35"/>
      <c r="Q371" s="35"/>
      <c r="R371" s="35"/>
      <c r="S371" s="35"/>
      <c r="T371" s="35"/>
      <c r="U371" s="35"/>
      <c r="V371" s="35"/>
      <c r="W371" s="35"/>
      <c r="X371" s="35"/>
      <c r="Y371" s="35"/>
      <c r="Z371" s="35"/>
      <c r="AA371" s="35"/>
      <c r="AB371" s="35"/>
      <c r="AC371" s="35"/>
      <c r="AD371" s="35"/>
      <c r="AE371" s="35"/>
    </row>
  </sheetData>
  <sheetProtection sheet="1" autoFilter="0" formatColumns="0" formatRows="0" objects="1" scenarios="1" spinCount="100000" saltValue="YIpiI6mMKg48tzpYD9LEUL4F4aYyeQ9Hqkrk/KxfF1U4mizm+7VZXv7dkF+cN03LTxMuQb6bTWCZiTueIMPXgg==" hashValue="sm0SXF9fIQd99AyhFmPqGPec0RWpPCE4wemcNKRJcDL21rHaGIX933JMUBsO2yfjbULw8BapLZPAr9DcaxrvUQ==" algorithmName="SHA-512" password="CC35"/>
  <autoFilter ref="C124:K370"/>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2400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ROUND((SUM(BE116:BE136)),  2)</f>
        <v>0</v>
      </c>
      <c r="G33" s="35"/>
      <c r="H33" s="35"/>
      <c r="I33" s="162">
        <v>0.20999999999999999</v>
      </c>
      <c r="J33" s="161">
        <f>ROUND(((SUM(BE116:BE136))*I33),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ROUND((SUM(BF116:BF136)),  2)</f>
        <v>0</v>
      </c>
      <c r="G34" s="35"/>
      <c r="H34" s="35"/>
      <c r="I34" s="162">
        <v>0.12</v>
      </c>
      <c r="J34" s="161">
        <f>ROUND(((SUM(BF116:BF136))*I34),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 xml:space="preserve">VON - PS5,  SO 01 - SO 11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 xml:space="preserve">VON - PS5,  SO 01 - SO 11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SUM(P117:P136)</f>
        <v>0</v>
      </c>
      <c r="Q116" s="101"/>
      <c r="R116" s="207">
        <f>SUM(R117:R136)</f>
        <v>0</v>
      </c>
      <c r="S116" s="101"/>
      <c r="T116" s="208">
        <f>SUM(T117:T136)</f>
        <v>0</v>
      </c>
      <c r="U116" s="35"/>
      <c r="V116" s="35"/>
      <c r="W116" s="35"/>
      <c r="X116" s="35"/>
      <c r="Y116" s="35"/>
      <c r="Z116" s="35"/>
      <c r="AA116" s="35"/>
      <c r="AB116" s="35"/>
      <c r="AC116" s="35"/>
      <c r="AD116" s="35"/>
      <c r="AE116" s="35"/>
      <c r="AT116" s="14" t="s">
        <v>72</v>
      </c>
      <c r="AU116" s="14" t="s">
        <v>219</v>
      </c>
      <c r="BK116" s="209">
        <f>SUM(BK117:BK136)</f>
        <v>0</v>
      </c>
    </row>
    <row r="117" s="2" customFormat="1" ht="66.75" customHeight="1">
      <c r="A117" s="35"/>
      <c r="B117" s="36"/>
      <c r="C117" s="224" t="s">
        <v>80</v>
      </c>
      <c r="D117" s="224" t="s">
        <v>239</v>
      </c>
      <c r="E117" s="225" t="s">
        <v>2401</v>
      </c>
      <c r="F117" s="226" t="s">
        <v>2402</v>
      </c>
      <c r="G117" s="227" t="s">
        <v>964</v>
      </c>
      <c r="H117" s="264"/>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2403</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ht="24.15" customHeight="1">
      <c r="A119" s="35"/>
      <c r="B119" s="36"/>
      <c r="C119" s="224" t="s">
        <v>85</v>
      </c>
      <c r="D119" s="224" t="s">
        <v>239</v>
      </c>
      <c r="E119" s="225" t="s">
        <v>2404</v>
      </c>
      <c r="F119" s="226" t="s">
        <v>2405</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258</v>
      </c>
      <c r="AT119" s="236" t="s">
        <v>239</v>
      </c>
      <c r="AU119" s="236" t="s">
        <v>73</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258</v>
      </c>
      <c r="BM119" s="236" t="s">
        <v>258</v>
      </c>
    </row>
    <row r="120" s="2" customFormat="1">
      <c r="A120" s="35"/>
      <c r="B120" s="36"/>
      <c r="C120" s="37"/>
      <c r="D120" s="238" t="s">
        <v>244</v>
      </c>
      <c r="E120" s="37"/>
      <c r="F120" s="239" t="s">
        <v>2405</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73</v>
      </c>
    </row>
    <row r="121" s="2" customFormat="1" ht="21.75" customHeight="1">
      <c r="A121" s="35"/>
      <c r="B121" s="36"/>
      <c r="C121" s="224" t="s">
        <v>89</v>
      </c>
      <c r="D121" s="224" t="s">
        <v>239</v>
      </c>
      <c r="E121" s="225" t="s">
        <v>2406</v>
      </c>
      <c r="F121" s="226" t="s">
        <v>2407</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258</v>
      </c>
      <c r="AT121" s="236" t="s">
        <v>239</v>
      </c>
      <c r="AU121" s="236" t="s">
        <v>73</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258</v>
      </c>
      <c r="BM121" s="236" t="s">
        <v>269</v>
      </c>
    </row>
    <row r="122" s="2" customFormat="1">
      <c r="A122" s="35"/>
      <c r="B122" s="36"/>
      <c r="C122" s="37"/>
      <c r="D122" s="238" t="s">
        <v>244</v>
      </c>
      <c r="E122" s="37"/>
      <c r="F122" s="239" t="s">
        <v>2407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73</v>
      </c>
    </row>
    <row r="123" s="2" customFormat="1" ht="55.5" customHeight="1">
      <c r="A123" s="35"/>
      <c r="B123" s="36"/>
      <c r="C123" s="224" t="s">
        <v>258</v>
      </c>
      <c r="D123" s="224" t="s">
        <v>239</v>
      </c>
      <c r="E123" s="225" t="s">
        <v>2408</v>
      </c>
      <c r="F123" s="226" t="s">
        <v>2409</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277</v>
      </c>
    </row>
    <row r="124" s="2" customFormat="1">
      <c r="A124" s="35"/>
      <c r="B124" s="36"/>
      <c r="C124" s="37"/>
      <c r="D124" s="238" t="s">
        <v>244</v>
      </c>
      <c r="E124" s="37"/>
      <c r="F124" s="239" t="s">
        <v>2409</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ht="21.75" customHeight="1">
      <c r="A125" s="35"/>
      <c r="B125" s="36"/>
      <c r="C125" s="224" t="s">
        <v>263</v>
      </c>
      <c r="D125" s="224" t="s">
        <v>239</v>
      </c>
      <c r="E125" s="225" t="s">
        <v>2410</v>
      </c>
      <c r="F125" s="226" t="s">
        <v>2411</v>
      </c>
      <c r="G125" s="227" t="s">
        <v>964</v>
      </c>
      <c r="H125" s="264"/>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258</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258</v>
      </c>
      <c r="BM125" s="236" t="s">
        <v>285</v>
      </c>
    </row>
    <row r="126" s="2" customFormat="1">
      <c r="A126" s="35"/>
      <c r="B126" s="36"/>
      <c r="C126" s="37"/>
      <c r="D126" s="238" t="s">
        <v>244</v>
      </c>
      <c r="E126" s="37"/>
      <c r="F126" s="239" t="s">
        <v>2411</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269</v>
      </c>
      <c r="D127" s="224" t="s">
        <v>239</v>
      </c>
      <c r="E127" s="225" t="s">
        <v>2412</v>
      </c>
      <c r="F127" s="226" t="s">
        <v>2413</v>
      </c>
      <c r="G127" s="227" t="s">
        <v>964</v>
      </c>
      <c r="H127" s="264"/>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258</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258</v>
      </c>
      <c r="BM127" s="236" t="s">
        <v>8</v>
      </c>
    </row>
    <row r="128" s="2" customFormat="1">
      <c r="A128" s="35"/>
      <c r="B128" s="36"/>
      <c r="C128" s="37"/>
      <c r="D128" s="238" t="s">
        <v>244</v>
      </c>
      <c r="E128" s="37"/>
      <c r="F128" s="239" t="s">
        <v>2413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273</v>
      </c>
      <c r="D129" s="224" t="s">
        <v>239</v>
      </c>
      <c r="E129" s="225" t="s">
        <v>2414</v>
      </c>
      <c r="F129" s="226" t="s">
        <v>2415</v>
      </c>
      <c r="G129" s="227" t="s">
        <v>964</v>
      </c>
      <c r="H129" s="264"/>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300</v>
      </c>
    </row>
    <row r="130" s="2" customFormat="1">
      <c r="A130" s="35"/>
      <c r="B130" s="36"/>
      <c r="C130" s="37"/>
      <c r="D130" s="238" t="s">
        <v>244</v>
      </c>
      <c r="E130" s="37"/>
      <c r="F130" s="239" t="s">
        <v>2415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24" t="s">
        <v>277</v>
      </c>
      <c r="D131" s="224" t="s">
        <v>239</v>
      </c>
      <c r="E131" s="225" t="s">
        <v>1591</v>
      </c>
      <c r="F131" s="226" t="s">
        <v>2416</v>
      </c>
      <c r="G131" s="227" t="s">
        <v>964</v>
      </c>
      <c r="H131" s="264"/>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308</v>
      </c>
    </row>
    <row r="132" s="2" customFormat="1">
      <c r="A132" s="35"/>
      <c r="B132" s="36"/>
      <c r="C132" s="37"/>
      <c r="D132" s="238" t="s">
        <v>244</v>
      </c>
      <c r="E132" s="37"/>
      <c r="F132" s="239" t="s">
        <v>2416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281</v>
      </c>
      <c r="D133" s="224" t="s">
        <v>239</v>
      </c>
      <c r="E133" s="225" t="s">
        <v>1371</v>
      </c>
      <c r="F133" s="226" t="s">
        <v>2417</v>
      </c>
      <c r="G133" s="227" t="s">
        <v>964</v>
      </c>
      <c r="H133" s="264"/>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258</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258</v>
      </c>
      <c r="BM133" s="236" t="s">
        <v>316</v>
      </c>
    </row>
    <row r="134" s="2" customFormat="1">
      <c r="A134" s="35"/>
      <c r="B134" s="36"/>
      <c r="C134" s="37"/>
      <c r="D134" s="238" t="s">
        <v>244</v>
      </c>
      <c r="E134" s="37"/>
      <c r="F134" s="239" t="s">
        <v>2417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285</v>
      </c>
      <c r="D135" s="224" t="s">
        <v>239</v>
      </c>
      <c r="E135" s="225" t="s">
        <v>2418</v>
      </c>
      <c r="F135" s="226" t="s">
        <v>2419</v>
      </c>
      <c r="G135" s="227" t="s">
        <v>1593</v>
      </c>
      <c r="H135" s="228">
        <v>25</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324</v>
      </c>
    </row>
    <row r="136" s="2" customFormat="1">
      <c r="A136" s="35"/>
      <c r="B136" s="36"/>
      <c r="C136" s="37"/>
      <c r="D136" s="238" t="s">
        <v>244</v>
      </c>
      <c r="E136" s="37"/>
      <c r="F136" s="239" t="s">
        <v>2419</v>
      </c>
      <c r="G136" s="37"/>
      <c r="H136" s="37"/>
      <c r="I136" s="240"/>
      <c r="J136" s="37"/>
      <c r="K136" s="37"/>
      <c r="L136" s="41"/>
      <c r="M136" s="256"/>
      <c r="N136" s="257"/>
      <c r="O136" s="258"/>
      <c r="P136" s="258"/>
      <c r="Q136" s="258"/>
      <c r="R136" s="258"/>
      <c r="S136" s="258"/>
      <c r="T136" s="259"/>
      <c r="U136" s="35"/>
      <c r="V136" s="35"/>
      <c r="W136" s="35"/>
      <c r="X136" s="35"/>
      <c r="Y136" s="35"/>
      <c r="Z136" s="35"/>
      <c r="AA136" s="35"/>
      <c r="AB136" s="35"/>
      <c r="AC136" s="35"/>
      <c r="AD136" s="35"/>
      <c r="AE136" s="35"/>
      <c r="AT136" s="14" t="s">
        <v>244</v>
      </c>
      <c r="AU136" s="14" t="s">
        <v>73</v>
      </c>
    </row>
    <row r="137" s="2" customFormat="1" ht="6.96" customHeight="1">
      <c r="A137" s="35"/>
      <c r="B137" s="63"/>
      <c r="C137" s="64"/>
      <c r="D137" s="64"/>
      <c r="E137" s="64"/>
      <c r="F137" s="64"/>
      <c r="G137" s="64"/>
      <c r="H137" s="64"/>
      <c r="I137" s="64"/>
      <c r="J137" s="64"/>
      <c r="K137" s="64"/>
      <c r="L137" s="41"/>
      <c r="M137" s="35"/>
      <c r="O137" s="35"/>
      <c r="P137" s="35"/>
      <c r="Q137" s="35"/>
      <c r="R137" s="35"/>
      <c r="S137" s="35"/>
      <c r="T137" s="35"/>
      <c r="U137" s="35"/>
      <c r="V137" s="35"/>
      <c r="W137" s="35"/>
      <c r="X137" s="35"/>
      <c r="Y137" s="35"/>
      <c r="Z137" s="35"/>
      <c r="AA137" s="35"/>
      <c r="AB137" s="35"/>
      <c r="AC137" s="35"/>
      <c r="AD137" s="35"/>
      <c r="AE137" s="35"/>
    </row>
  </sheetData>
  <sheetProtection sheet="1" autoFilter="0" formatColumns="0" formatRows="0" objects="1" scenarios="1" spinCount="100000" saltValue="G5Wzl3x+oTQyac1SqJbKlKh8hQreD2UDyS/eodJsUdVlThMIEYd10VoGbH0C47+PfOki355gEZZt2mgs0uwm5w==" hashValue="p3gQ4rESum8vglyQK0JRSuZyPrYMk5tQAvIU3ZkullpqOnIuYelzX7VYBU8nemiFgqRE/dODQT6r+Od5p/oOxQ==" algorithmName="SHA-512" password="CC35"/>
  <autoFilter ref="C115:K13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371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ROUND((SUM(BE126:BE200)),  2)</f>
        <v>0</v>
      </c>
      <c r="G37" s="35"/>
      <c r="H37" s="35"/>
      <c r="I37" s="162">
        <v>0.20999999999999999</v>
      </c>
      <c r="J37" s="161">
        <f>ROUND(((SUM(BE126:BE200))*I37),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ROUND((SUM(BF126:BF200)),  2)</f>
        <v>0</v>
      </c>
      <c r="G38" s="35"/>
      <c r="H38" s="35"/>
      <c r="I38" s="162">
        <v>0.12</v>
      </c>
      <c r="J38" s="161">
        <f>ROUND(((SUM(BF126:BF200))*I38),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ROUND((SUM(BG126:BG200)),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ROUND((SUM(BH126:BH200)),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ROUND((SUM(BI126:BI200)),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371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371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P127+P194</f>
        <v>0</v>
      </c>
      <c r="Q126" s="101"/>
      <c r="R126" s="207">
        <f>R127+R194</f>
        <v>0</v>
      </c>
      <c r="S126" s="101"/>
      <c r="T126" s="208">
        <f>T127+T194</f>
        <v>0</v>
      </c>
      <c r="U126" s="35"/>
      <c r="V126" s="35"/>
      <c r="W126" s="35"/>
      <c r="X126" s="35"/>
      <c r="Y126" s="35"/>
      <c r="Z126" s="35"/>
      <c r="AA126" s="35"/>
      <c r="AB126" s="35"/>
      <c r="AC126" s="35"/>
      <c r="AD126" s="35"/>
      <c r="AE126" s="35"/>
      <c r="AT126" s="14" t="s">
        <v>72</v>
      </c>
      <c r="AU126" s="14" t="s">
        <v>219</v>
      </c>
      <c r="BK126" s="209">
        <f>BK127+BK194</f>
        <v>0</v>
      </c>
    </row>
    <row r="127" s="12" customFormat="1" ht="25.92" customHeight="1">
      <c r="A127" s="12"/>
      <c r="B127" s="210"/>
      <c r="C127" s="211"/>
      <c r="D127" s="212" t="s">
        <v>72</v>
      </c>
      <c r="E127" s="213" t="s">
        <v>91</v>
      </c>
      <c r="F127" s="213" t="s">
        <v>94</v>
      </c>
      <c r="G127" s="211"/>
      <c r="H127" s="211"/>
      <c r="I127" s="214"/>
      <c r="J127" s="215">
        <f>BK127</f>
        <v>0</v>
      </c>
      <c r="K127" s="211"/>
      <c r="L127" s="216"/>
      <c r="M127" s="217"/>
      <c r="N127" s="218"/>
      <c r="O127" s="218"/>
      <c r="P127" s="219">
        <f>SUM(P128:P193)</f>
        <v>0</v>
      </c>
      <c r="Q127" s="218"/>
      <c r="R127" s="219">
        <f>SUM(R128:R193)</f>
        <v>0</v>
      </c>
      <c r="S127" s="218"/>
      <c r="T127" s="220">
        <f>SUM(T128:T193)</f>
        <v>0</v>
      </c>
      <c r="U127" s="12"/>
      <c r="V127" s="12"/>
      <c r="W127" s="12"/>
      <c r="X127" s="12"/>
      <c r="Y127" s="12"/>
      <c r="Z127" s="12"/>
      <c r="AA127" s="12"/>
      <c r="AB127" s="12"/>
      <c r="AC127" s="12"/>
      <c r="AD127" s="12"/>
      <c r="AE127" s="12"/>
      <c r="AR127" s="221" t="s">
        <v>80</v>
      </c>
      <c r="AT127" s="222" t="s">
        <v>72</v>
      </c>
      <c r="AU127" s="222" t="s">
        <v>73</v>
      </c>
      <c r="AY127" s="221" t="s">
        <v>238</v>
      </c>
      <c r="BK127" s="223">
        <f>SUM(BK128:BK193)</f>
        <v>0</v>
      </c>
    </row>
    <row r="128" s="2" customFormat="1" ht="16.5" customHeight="1">
      <c r="A128" s="35"/>
      <c r="B128" s="36"/>
      <c r="C128" s="224" t="s">
        <v>80</v>
      </c>
      <c r="D128" s="224" t="s">
        <v>239</v>
      </c>
      <c r="E128" s="225" t="s">
        <v>372</v>
      </c>
      <c r="F128" s="226" t="s">
        <v>373</v>
      </c>
      <c r="G128" s="227" t="s">
        <v>242</v>
      </c>
      <c r="H128" s="228">
        <v>6</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374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375</v>
      </c>
      <c r="F130" s="226" t="s">
        <v>376</v>
      </c>
      <c r="G130" s="227" t="s">
        <v>242</v>
      </c>
      <c r="H130" s="228">
        <v>6</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377</v>
      </c>
    </row>
    <row r="131" s="2" customFormat="1">
      <c r="A131" s="35"/>
      <c r="B131" s="36"/>
      <c r="C131" s="37"/>
      <c r="D131" s="238" t="s">
        <v>244</v>
      </c>
      <c r="E131" s="37"/>
      <c r="F131" s="239" t="s">
        <v>376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263</v>
      </c>
      <c r="D132" s="224" t="s">
        <v>239</v>
      </c>
      <c r="E132" s="225" t="s">
        <v>378</v>
      </c>
      <c r="F132" s="226" t="s">
        <v>379</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380</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269</v>
      </c>
      <c r="D134" s="224" t="s">
        <v>239</v>
      </c>
      <c r="E134" s="225" t="s">
        <v>381</v>
      </c>
      <c r="F134" s="226" t="s">
        <v>382</v>
      </c>
      <c r="G134" s="227" t="s">
        <v>242</v>
      </c>
      <c r="H134" s="228">
        <v>190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383</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384</v>
      </c>
      <c r="F136" s="226" t="s">
        <v>385</v>
      </c>
      <c r="G136" s="227" t="s">
        <v>242</v>
      </c>
      <c r="H136" s="228">
        <v>85</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386</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277</v>
      </c>
      <c r="D138" s="243" t="s">
        <v>246</v>
      </c>
      <c r="E138" s="244" t="s">
        <v>387</v>
      </c>
      <c r="F138" s="245" t="s">
        <v>388</v>
      </c>
      <c r="G138" s="246" t="s">
        <v>242</v>
      </c>
      <c r="H138" s="247">
        <v>2</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389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281</v>
      </c>
      <c r="D140" s="224" t="s">
        <v>239</v>
      </c>
      <c r="E140" s="225" t="s">
        <v>390</v>
      </c>
      <c r="F140" s="226" t="s">
        <v>391</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392</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393</v>
      </c>
      <c r="F142" s="226" t="s">
        <v>394</v>
      </c>
      <c r="G142" s="227" t="s">
        <v>242</v>
      </c>
      <c r="H142" s="228">
        <v>2</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395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289</v>
      </c>
      <c r="D144" s="243" t="s">
        <v>246</v>
      </c>
      <c r="E144" s="244" t="s">
        <v>396</v>
      </c>
      <c r="F144" s="245" t="s">
        <v>397</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398</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401</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404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407</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410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411</v>
      </c>
      <c r="F154" s="245" t="s">
        <v>412</v>
      </c>
      <c r="G154" s="246" t="s">
        <v>242</v>
      </c>
      <c r="H154" s="247">
        <v>6</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413</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416</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419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420</v>
      </c>
      <c r="F160" s="245" t="s">
        <v>421</v>
      </c>
      <c r="G160" s="246" t="s">
        <v>242</v>
      </c>
      <c r="H160" s="247">
        <v>6</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422</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423</v>
      </c>
      <c r="F162" s="245" t="s">
        <v>424</v>
      </c>
      <c r="G162" s="246" t="s">
        <v>242</v>
      </c>
      <c r="H162" s="247">
        <v>10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425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428</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431</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435</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438</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33" customHeight="1">
      <c r="A172" s="35"/>
      <c r="B172" s="36"/>
      <c r="C172" s="243" t="s">
        <v>341</v>
      </c>
      <c r="D172" s="243" t="s">
        <v>246</v>
      </c>
      <c r="E172" s="244" t="s">
        <v>439</v>
      </c>
      <c r="F172" s="245" t="s">
        <v>440</v>
      </c>
      <c r="G172" s="246" t="s">
        <v>242</v>
      </c>
      <c r="H172" s="247">
        <v>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441</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24" t="s">
        <v>345</v>
      </c>
      <c r="D174" s="224" t="s">
        <v>239</v>
      </c>
      <c r="E174" s="225" t="s">
        <v>442</v>
      </c>
      <c r="F174" s="226" t="s">
        <v>443</v>
      </c>
      <c r="G174" s="227" t="s">
        <v>242</v>
      </c>
      <c r="H174" s="228">
        <v>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444</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445</v>
      </c>
      <c r="D176" s="243" t="s">
        <v>246</v>
      </c>
      <c r="E176" s="244" t="s">
        <v>446</v>
      </c>
      <c r="F176" s="245" t="s">
        <v>447</v>
      </c>
      <c r="G176" s="246" t="s">
        <v>242</v>
      </c>
      <c r="H176" s="247">
        <v>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448</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449</v>
      </c>
      <c r="D178" s="243" t="s">
        <v>246</v>
      </c>
      <c r="E178" s="244" t="s">
        <v>450</v>
      </c>
      <c r="F178" s="245" t="s">
        <v>451</v>
      </c>
      <c r="G178" s="246" t="s">
        <v>242</v>
      </c>
      <c r="H178" s="247">
        <v>24</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452</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1.75" customHeight="1">
      <c r="A180" s="35"/>
      <c r="B180" s="36"/>
      <c r="C180" s="224" t="s">
        <v>453</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456</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55.5" customHeight="1">
      <c r="A182" s="35"/>
      <c r="B182" s="36"/>
      <c r="C182" s="224" t="s">
        <v>457</v>
      </c>
      <c r="D182" s="224" t="s">
        <v>239</v>
      </c>
      <c r="E182" s="225" t="s">
        <v>458</v>
      </c>
      <c r="F182" s="226" t="s">
        <v>459</v>
      </c>
      <c r="G182" s="227" t="s">
        <v>242</v>
      </c>
      <c r="H182" s="228">
        <v>4</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460</v>
      </c>
    </row>
    <row r="183" s="2" customFormat="1">
      <c r="A183" s="35"/>
      <c r="B183" s="36"/>
      <c r="C183" s="37"/>
      <c r="D183" s="238" t="s">
        <v>244</v>
      </c>
      <c r="E183" s="37"/>
      <c r="F183" s="239" t="s">
        <v>459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76.35" customHeight="1">
      <c r="A184" s="35"/>
      <c r="B184" s="36"/>
      <c r="C184" s="224" t="s">
        <v>461</v>
      </c>
      <c r="D184" s="224" t="s">
        <v>239</v>
      </c>
      <c r="E184" s="225" t="s">
        <v>462</v>
      </c>
      <c r="F184" s="226" t="s">
        <v>463</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464</v>
      </c>
    </row>
    <row r="185" s="2" customFormat="1">
      <c r="A185" s="35"/>
      <c r="B185" s="36"/>
      <c r="C185" s="37"/>
      <c r="D185" s="238" t="s">
        <v>244</v>
      </c>
      <c r="E185" s="37"/>
      <c r="F185" s="239" t="s">
        <v>465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76.35" customHeight="1">
      <c r="A186" s="35"/>
      <c r="B186" s="36"/>
      <c r="C186" s="224" t="s">
        <v>466</v>
      </c>
      <c r="D186" s="224" t="s">
        <v>239</v>
      </c>
      <c r="E186" s="225" t="s">
        <v>467</v>
      </c>
      <c r="F186" s="226" t="s">
        <v>468</v>
      </c>
      <c r="G186" s="227" t="s">
        <v>242</v>
      </c>
      <c r="H186" s="228">
        <v>5</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80</v>
      </c>
      <c r="AT186" s="236" t="s">
        <v>239</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469</v>
      </c>
    </row>
    <row r="187" s="2" customFormat="1">
      <c r="A187" s="35"/>
      <c r="B187" s="36"/>
      <c r="C187" s="37"/>
      <c r="D187" s="238" t="s">
        <v>244</v>
      </c>
      <c r="E187" s="37"/>
      <c r="F187" s="239" t="s">
        <v>470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44.25" customHeight="1">
      <c r="A188" s="35"/>
      <c r="B188" s="36"/>
      <c r="C188" s="224" t="s">
        <v>471</v>
      </c>
      <c r="D188" s="224" t="s">
        <v>239</v>
      </c>
      <c r="E188" s="225" t="s">
        <v>472</v>
      </c>
      <c r="F188" s="226" t="s">
        <v>473</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474</v>
      </c>
    </row>
    <row r="189" s="2" customFormat="1">
      <c r="A189" s="35"/>
      <c r="B189" s="36"/>
      <c r="C189" s="37"/>
      <c r="D189" s="238" t="s">
        <v>244</v>
      </c>
      <c r="E189" s="37"/>
      <c r="F189" s="239" t="s">
        <v>473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55.5" customHeight="1">
      <c r="A190" s="35"/>
      <c r="B190" s="36"/>
      <c r="C190" s="224" t="s">
        <v>475</v>
      </c>
      <c r="D190" s="224" t="s">
        <v>239</v>
      </c>
      <c r="E190" s="225" t="s">
        <v>476</v>
      </c>
      <c r="F190" s="226" t="s">
        <v>477</v>
      </c>
      <c r="G190" s="227" t="s">
        <v>242</v>
      </c>
      <c r="H190" s="228">
        <v>1</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478</v>
      </c>
    </row>
    <row r="191" s="2" customFormat="1">
      <c r="A191" s="35"/>
      <c r="B191" s="36"/>
      <c r="C191" s="37"/>
      <c r="D191" s="238" t="s">
        <v>244</v>
      </c>
      <c r="E191" s="37"/>
      <c r="F191" s="239" t="s">
        <v>477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2" customFormat="1" ht="66.75" customHeight="1">
      <c r="A192" s="35"/>
      <c r="B192" s="36"/>
      <c r="C192" s="224" t="s">
        <v>479</v>
      </c>
      <c r="D192" s="224" t="s">
        <v>239</v>
      </c>
      <c r="E192" s="225" t="s">
        <v>480</v>
      </c>
      <c r="F192" s="226" t="s">
        <v>481</v>
      </c>
      <c r="G192" s="227" t="s">
        <v>242</v>
      </c>
      <c r="H192" s="228">
        <v>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80</v>
      </c>
      <c r="AT192" s="236" t="s">
        <v>239</v>
      </c>
      <c r="AU192" s="236" t="s">
        <v>80</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80</v>
      </c>
      <c r="BM192" s="236" t="s">
        <v>482</v>
      </c>
    </row>
    <row r="193" s="2" customFormat="1">
      <c r="A193" s="35"/>
      <c r="B193" s="36"/>
      <c r="C193" s="37"/>
      <c r="D193" s="238" t="s">
        <v>244</v>
      </c>
      <c r="E193" s="37"/>
      <c r="F193" s="239" t="s">
        <v>483</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80</v>
      </c>
    </row>
    <row r="194" s="12" customFormat="1" ht="25.92" customHeight="1">
      <c r="A194" s="12"/>
      <c r="B194" s="210"/>
      <c r="C194" s="211"/>
      <c r="D194" s="212" t="s">
        <v>72</v>
      </c>
      <c r="E194" s="213" t="s">
        <v>267</v>
      </c>
      <c r="F194" s="213" t="s">
        <v>268</v>
      </c>
      <c r="G194" s="211"/>
      <c r="H194" s="211"/>
      <c r="I194" s="214"/>
      <c r="J194" s="215">
        <f>BK194</f>
        <v>0</v>
      </c>
      <c r="K194" s="211"/>
      <c r="L194" s="216"/>
      <c r="M194" s="217"/>
      <c r="N194" s="218"/>
      <c r="O194" s="218"/>
      <c r="P194" s="219">
        <f>SUM(P195:P200)</f>
        <v>0</v>
      </c>
      <c r="Q194" s="218"/>
      <c r="R194" s="219">
        <f>SUM(R195:R200)</f>
        <v>0</v>
      </c>
      <c r="S194" s="218"/>
      <c r="T194" s="220">
        <f>SUM(T195:T200)</f>
        <v>0</v>
      </c>
      <c r="U194" s="12"/>
      <c r="V194" s="12"/>
      <c r="W194" s="12"/>
      <c r="X194" s="12"/>
      <c r="Y194" s="12"/>
      <c r="Z194" s="12"/>
      <c r="AA194" s="12"/>
      <c r="AB194" s="12"/>
      <c r="AC194" s="12"/>
      <c r="AD194" s="12"/>
      <c r="AE194" s="12"/>
      <c r="AR194" s="221" t="s">
        <v>258</v>
      </c>
      <c r="AT194" s="222" t="s">
        <v>72</v>
      </c>
      <c r="AU194" s="222" t="s">
        <v>73</v>
      </c>
      <c r="AY194" s="221" t="s">
        <v>238</v>
      </c>
      <c r="BK194" s="223">
        <f>SUM(BK195:BK200)</f>
        <v>0</v>
      </c>
    </row>
    <row r="195" s="2" customFormat="1" ht="21.75" customHeight="1">
      <c r="A195" s="35"/>
      <c r="B195" s="36"/>
      <c r="C195" s="224" t="s">
        <v>484</v>
      </c>
      <c r="D195" s="224" t="s">
        <v>239</v>
      </c>
      <c r="E195" s="225" t="s">
        <v>485</v>
      </c>
      <c r="F195" s="226" t="s">
        <v>486</v>
      </c>
      <c r="G195" s="227" t="s">
        <v>487</v>
      </c>
      <c r="H195" s="228">
        <v>50</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80</v>
      </c>
      <c r="AT195" s="236" t="s">
        <v>239</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80</v>
      </c>
      <c r="BM195" s="236" t="s">
        <v>488</v>
      </c>
    </row>
    <row r="196" s="2" customFormat="1">
      <c r="A196" s="35"/>
      <c r="B196" s="36"/>
      <c r="C196" s="37"/>
      <c r="D196" s="238" t="s">
        <v>244</v>
      </c>
      <c r="E196" s="37"/>
      <c r="F196" s="239" t="s">
        <v>486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16.5" customHeight="1">
      <c r="A197" s="35"/>
      <c r="B197" s="36"/>
      <c r="C197" s="224" t="s">
        <v>489</v>
      </c>
      <c r="D197" s="224" t="s">
        <v>239</v>
      </c>
      <c r="E197" s="225" t="s">
        <v>490</v>
      </c>
      <c r="F197" s="226" t="s">
        <v>491</v>
      </c>
      <c r="G197" s="227" t="s">
        <v>487</v>
      </c>
      <c r="H197" s="228">
        <v>245</v>
      </c>
      <c r="I197" s="229"/>
      <c r="J197" s="230">
        <f>ROUND(I197*H197,2)</f>
        <v>0</v>
      </c>
      <c r="K197" s="231"/>
      <c r="L197" s="41"/>
      <c r="M197" s="232" t="s">
        <v>1</v>
      </c>
      <c r="N197" s="23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80</v>
      </c>
      <c r="AT197" s="236" t="s">
        <v>239</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80</v>
      </c>
      <c r="BM197" s="236" t="s">
        <v>492</v>
      </c>
    </row>
    <row r="198" s="2" customFormat="1">
      <c r="A198" s="35"/>
      <c r="B198" s="36"/>
      <c r="C198" s="37"/>
      <c r="D198" s="238" t="s">
        <v>244</v>
      </c>
      <c r="E198" s="37"/>
      <c r="F198" s="239" t="s">
        <v>491</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16.5" customHeight="1">
      <c r="A199" s="35"/>
      <c r="B199" s="36"/>
      <c r="C199" s="224" t="s">
        <v>493</v>
      </c>
      <c r="D199" s="224" t="s">
        <v>239</v>
      </c>
      <c r="E199" s="225" t="s">
        <v>494</v>
      </c>
      <c r="F199" s="226" t="s">
        <v>495</v>
      </c>
      <c r="G199" s="227" t="s">
        <v>487</v>
      </c>
      <c r="H199" s="228">
        <v>220</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80</v>
      </c>
      <c r="AT199" s="236" t="s">
        <v>239</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80</v>
      </c>
      <c r="BM199" s="236" t="s">
        <v>496</v>
      </c>
    </row>
    <row r="200" s="2" customFormat="1">
      <c r="A200" s="35"/>
      <c r="B200" s="36"/>
      <c r="C200" s="37"/>
      <c r="D200" s="238" t="s">
        <v>244</v>
      </c>
      <c r="E200" s="37"/>
      <c r="F200" s="239" t="s">
        <v>495</v>
      </c>
      <c r="G200" s="37"/>
      <c r="H200" s="37"/>
      <c r="I200" s="240"/>
      <c r="J200" s="37"/>
      <c r="K200" s="37"/>
      <c r="L200" s="41"/>
      <c r="M200" s="256"/>
      <c r="N200" s="257"/>
      <c r="O200" s="258"/>
      <c r="P200" s="258"/>
      <c r="Q200" s="258"/>
      <c r="R200" s="258"/>
      <c r="S200" s="258"/>
      <c r="T200" s="259"/>
      <c r="U200" s="35"/>
      <c r="V200" s="35"/>
      <c r="W200" s="35"/>
      <c r="X200" s="35"/>
      <c r="Y200" s="35"/>
      <c r="Z200" s="35"/>
      <c r="AA200" s="35"/>
      <c r="AB200" s="35"/>
      <c r="AC200" s="35"/>
      <c r="AD200" s="35"/>
      <c r="AE200" s="35"/>
      <c r="AT200" s="14" t="s">
        <v>244</v>
      </c>
      <c r="AU200" s="14" t="s">
        <v>80</v>
      </c>
    </row>
    <row r="201" s="2" customFormat="1" ht="6.96" customHeight="1">
      <c r="A201" s="35"/>
      <c r="B201" s="63"/>
      <c r="C201" s="64"/>
      <c r="D201" s="64"/>
      <c r="E201" s="64"/>
      <c r="F201" s="64"/>
      <c r="G201" s="64"/>
      <c r="H201" s="64"/>
      <c r="I201" s="64"/>
      <c r="J201" s="64"/>
      <c r="K201" s="64"/>
      <c r="L201" s="41"/>
      <c r="M201" s="35"/>
      <c r="O201" s="35"/>
      <c r="P201" s="35"/>
      <c r="Q201" s="35"/>
      <c r="R201" s="35"/>
      <c r="S201" s="35"/>
      <c r="T201" s="35"/>
      <c r="U201" s="35"/>
      <c r="V201" s="35"/>
      <c r="W201" s="35"/>
      <c r="X201" s="35"/>
      <c r="Y201" s="35"/>
      <c r="Z201" s="35"/>
      <c r="AA201" s="35"/>
      <c r="AB201" s="35"/>
      <c r="AC201" s="35"/>
      <c r="AD201" s="35"/>
      <c r="AE201" s="35"/>
    </row>
  </sheetData>
  <sheetProtection sheet="1" autoFilter="0" formatColumns="0" formatRows="0" objects="1" scenarios="1" spinCount="100000" saltValue="DDcgx08MhWsmn1Nnd4vI92namN6iKkt0qcouizIfs/bUgX/pYc/Ops5aDUTnu3QdRP9q+RbXE6iQf5ix97Ew5Q==" hashValue="AeWCCIy9UoaGAjMDxJmwCbDB0aX8EJtgO29jETUzN/XmTDjw3xhpI0Nmg0nBzQGxJriq9mvqmXgA4nv7zR4Jcw==" algorithmName="SHA-512" password="CC35"/>
  <autoFilter ref="C125:K20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497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497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497</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16.5" customHeight="1">
      <c r="B113" s="18"/>
      <c r="C113" s="19"/>
      <c r="D113" s="19"/>
      <c r="E113" s="181" t="s">
        <v>208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497</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97</v>
      </c>
      <c r="F126" s="213" t="s">
        <v>98</v>
      </c>
      <c r="G126" s="211"/>
      <c r="H126" s="211"/>
      <c r="I126" s="214"/>
      <c r="J126" s="215">
        <f>BK126</f>
        <v>0</v>
      </c>
      <c r="K126" s="211"/>
      <c r="L126" s="216"/>
      <c r="M126" s="217"/>
      <c r="N126" s="218"/>
      <c r="O126" s="218"/>
      <c r="P126" s="219">
        <f>SUM(P127:P188)</f>
        <v>0</v>
      </c>
      <c r="Q126" s="218"/>
      <c r="R126" s="219">
        <f>SUM(R127:R188)</f>
        <v>0</v>
      </c>
      <c r="S126" s="218"/>
      <c r="T126" s="220">
        <f>SUM(T127:T188)</f>
        <v>0</v>
      </c>
      <c r="U126" s="12"/>
      <c r="V126" s="12"/>
      <c r="W126" s="12"/>
      <c r="X126" s="12"/>
      <c r="Y126" s="12"/>
      <c r="Z126" s="12"/>
      <c r="AA126" s="12"/>
      <c r="AB126" s="12"/>
      <c r="AC126" s="12"/>
      <c r="AD126" s="12"/>
      <c r="AE126" s="12"/>
      <c r="AR126" s="221" t="s">
        <v>80</v>
      </c>
      <c r="AT126" s="222" t="s">
        <v>72</v>
      </c>
      <c r="AU126" s="222" t="s">
        <v>73</v>
      </c>
      <c r="AY126" s="221" t="s">
        <v>238</v>
      </c>
      <c r="BK126" s="223">
        <f>SUM(BK127:BK188)</f>
        <v>0</v>
      </c>
    </row>
    <row r="127" s="2" customFormat="1" ht="21.75" customHeight="1">
      <c r="A127" s="35"/>
      <c r="B127" s="36"/>
      <c r="C127" s="224" t="s">
        <v>80</v>
      </c>
      <c r="D127" s="224" t="s">
        <v>239</v>
      </c>
      <c r="E127" s="225" t="s">
        <v>498</v>
      </c>
      <c r="F127" s="226" t="s">
        <v>499</v>
      </c>
      <c r="G127" s="227" t="s">
        <v>242</v>
      </c>
      <c r="H127" s="228">
        <v>40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500</v>
      </c>
    </row>
    <row r="128" s="2" customFormat="1">
      <c r="A128" s="35"/>
      <c r="B128" s="36"/>
      <c r="C128" s="37"/>
      <c r="D128" s="238" t="s">
        <v>244</v>
      </c>
      <c r="E128" s="37"/>
      <c r="F128" s="239" t="s">
        <v>499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258</v>
      </c>
      <c r="D129" s="224" t="s">
        <v>239</v>
      </c>
      <c r="E129" s="225" t="s">
        <v>375</v>
      </c>
      <c r="F129" s="226" t="s">
        <v>376</v>
      </c>
      <c r="G129" s="227" t="s">
        <v>242</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501</v>
      </c>
    </row>
    <row r="130" s="2" customFormat="1">
      <c r="A130" s="35"/>
      <c r="B130" s="36"/>
      <c r="C130" s="37"/>
      <c r="D130" s="238" t="s">
        <v>244</v>
      </c>
      <c r="E130" s="37"/>
      <c r="F130" s="239" t="s">
        <v>376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16.5" customHeight="1">
      <c r="A131" s="35"/>
      <c r="B131" s="36"/>
      <c r="C131" s="224" t="s">
        <v>263</v>
      </c>
      <c r="D131" s="224" t="s">
        <v>239</v>
      </c>
      <c r="E131" s="225" t="s">
        <v>372</v>
      </c>
      <c r="F131" s="226" t="s">
        <v>373</v>
      </c>
      <c r="G131" s="227" t="s">
        <v>242</v>
      </c>
      <c r="H131" s="228">
        <v>20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502</v>
      </c>
    </row>
    <row r="132" s="2" customFormat="1">
      <c r="A132" s="35"/>
      <c r="B132" s="36"/>
      <c r="C132" s="37"/>
      <c r="D132" s="238" t="s">
        <v>244</v>
      </c>
      <c r="E132" s="37"/>
      <c r="F132" s="239" t="s">
        <v>373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24.15" customHeight="1">
      <c r="A133" s="35"/>
      <c r="B133" s="36"/>
      <c r="C133" s="224" t="s">
        <v>269</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505</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16.5" customHeight="1">
      <c r="A135" s="35"/>
      <c r="B135" s="36"/>
      <c r="C135" s="224" t="s">
        <v>273</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508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16.5" customHeight="1">
      <c r="A137" s="35"/>
      <c r="B137" s="36"/>
      <c r="C137" s="224" t="s">
        <v>277</v>
      </c>
      <c r="D137" s="224" t="s">
        <v>239</v>
      </c>
      <c r="E137" s="225" t="s">
        <v>378</v>
      </c>
      <c r="F137" s="226" t="s">
        <v>379</v>
      </c>
      <c r="G137" s="227" t="s">
        <v>242</v>
      </c>
      <c r="H137" s="228">
        <v>40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509</v>
      </c>
    </row>
    <row r="138" s="2" customFormat="1">
      <c r="A138" s="35"/>
      <c r="B138" s="36"/>
      <c r="C138" s="37"/>
      <c r="D138" s="238" t="s">
        <v>244</v>
      </c>
      <c r="E138" s="37"/>
      <c r="F138" s="239" t="s">
        <v>379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24.15" customHeight="1">
      <c r="A139" s="35"/>
      <c r="B139" s="36"/>
      <c r="C139" s="224" t="s">
        <v>281</v>
      </c>
      <c r="D139" s="224" t="s">
        <v>239</v>
      </c>
      <c r="E139" s="225" t="s">
        <v>381</v>
      </c>
      <c r="F139" s="226" t="s">
        <v>382</v>
      </c>
      <c r="G139" s="227" t="s">
        <v>242</v>
      </c>
      <c r="H139" s="228">
        <v>420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510</v>
      </c>
    </row>
    <row r="140" s="2" customFormat="1">
      <c r="A140" s="35"/>
      <c r="B140" s="36"/>
      <c r="C140" s="37"/>
      <c r="D140" s="238" t="s">
        <v>244</v>
      </c>
      <c r="E140" s="37"/>
      <c r="F140" s="239" t="s">
        <v>382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24.15" customHeight="1">
      <c r="A141" s="35"/>
      <c r="B141" s="36"/>
      <c r="C141" s="224" t="s">
        <v>285</v>
      </c>
      <c r="D141" s="224" t="s">
        <v>239</v>
      </c>
      <c r="E141" s="225" t="s">
        <v>384</v>
      </c>
      <c r="F141" s="226" t="s">
        <v>385</v>
      </c>
      <c r="G141" s="227" t="s">
        <v>242</v>
      </c>
      <c r="H141" s="228">
        <v>230</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511</v>
      </c>
    </row>
    <row r="142" s="2" customFormat="1">
      <c r="A142" s="35"/>
      <c r="B142" s="36"/>
      <c r="C142" s="37"/>
      <c r="D142" s="238" t="s">
        <v>244</v>
      </c>
      <c r="E142" s="37"/>
      <c r="F142" s="239" t="s">
        <v>385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21.75" customHeight="1">
      <c r="A143" s="35"/>
      <c r="B143" s="36"/>
      <c r="C143" s="243" t="s">
        <v>289</v>
      </c>
      <c r="D143" s="243" t="s">
        <v>246</v>
      </c>
      <c r="E143" s="244" t="s">
        <v>387</v>
      </c>
      <c r="F143" s="245" t="s">
        <v>388</v>
      </c>
      <c r="G143" s="246" t="s">
        <v>242</v>
      </c>
      <c r="H143" s="247">
        <v>4</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512</v>
      </c>
    </row>
    <row r="144" s="2" customFormat="1">
      <c r="A144" s="35"/>
      <c r="B144" s="36"/>
      <c r="C144" s="37"/>
      <c r="D144" s="238" t="s">
        <v>244</v>
      </c>
      <c r="E144" s="37"/>
      <c r="F144" s="239" t="s">
        <v>388</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8</v>
      </c>
      <c r="D145" s="224" t="s">
        <v>239</v>
      </c>
      <c r="E145" s="225" t="s">
        <v>390</v>
      </c>
      <c r="F145" s="226" t="s">
        <v>391</v>
      </c>
      <c r="G145" s="227" t="s">
        <v>242</v>
      </c>
      <c r="H145" s="228">
        <v>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513</v>
      </c>
    </row>
    <row r="146" s="2" customFormat="1">
      <c r="A146" s="35"/>
      <c r="B146" s="36"/>
      <c r="C146" s="37"/>
      <c r="D146" s="238" t="s">
        <v>244</v>
      </c>
      <c r="E146" s="37"/>
      <c r="F146" s="239" t="s">
        <v>391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43" t="s">
        <v>296</v>
      </c>
      <c r="D147" s="243" t="s">
        <v>246</v>
      </c>
      <c r="E147" s="244" t="s">
        <v>396</v>
      </c>
      <c r="F147" s="245" t="s">
        <v>397</v>
      </c>
      <c r="G147" s="246" t="s">
        <v>242</v>
      </c>
      <c r="H147" s="247">
        <v>4</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514</v>
      </c>
    </row>
    <row r="148" s="2" customFormat="1">
      <c r="A148" s="35"/>
      <c r="B148" s="36"/>
      <c r="C148" s="37"/>
      <c r="D148" s="238" t="s">
        <v>244</v>
      </c>
      <c r="E148" s="37"/>
      <c r="F148" s="239" t="s">
        <v>397</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24.15" customHeight="1">
      <c r="A149" s="35"/>
      <c r="B149" s="36"/>
      <c r="C149" s="224" t="s">
        <v>300</v>
      </c>
      <c r="D149" s="224" t="s">
        <v>239</v>
      </c>
      <c r="E149" s="225" t="s">
        <v>393</v>
      </c>
      <c r="F149" s="226" t="s">
        <v>394</v>
      </c>
      <c r="G149" s="227" t="s">
        <v>242</v>
      </c>
      <c r="H149" s="228">
        <v>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515</v>
      </c>
    </row>
    <row r="150" s="2" customFormat="1">
      <c r="A150" s="35"/>
      <c r="B150" s="36"/>
      <c r="C150" s="37"/>
      <c r="D150" s="238" t="s">
        <v>244</v>
      </c>
      <c r="E150" s="37"/>
      <c r="F150" s="239" t="s">
        <v>394</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308</v>
      </c>
      <c r="D151" s="243" t="s">
        <v>246</v>
      </c>
      <c r="E151" s="244" t="s">
        <v>399</v>
      </c>
      <c r="F151" s="245" t="s">
        <v>400</v>
      </c>
      <c r="G151" s="246" t="s">
        <v>242</v>
      </c>
      <c r="H151" s="247">
        <v>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516</v>
      </c>
    </row>
    <row r="152" s="2" customFormat="1">
      <c r="A152" s="35"/>
      <c r="B152" s="36"/>
      <c r="C152" s="37"/>
      <c r="D152" s="238" t="s">
        <v>244</v>
      </c>
      <c r="E152" s="37"/>
      <c r="F152" s="239" t="s">
        <v>400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24.15" customHeight="1">
      <c r="A153" s="35"/>
      <c r="B153" s="36"/>
      <c r="C153" s="243" t="s">
        <v>312</v>
      </c>
      <c r="D153" s="243" t="s">
        <v>246</v>
      </c>
      <c r="E153" s="244" t="s">
        <v>402</v>
      </c>
      <c r="F153" s="245" t="s">
        <v>403</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517</v>
      </c>
    </row>
    <row r="154" s="2" customFormat="1">
      <c r="A154" s="35"/>
      <c r="B154" s="36"/>
      <c r="C154" s="37"/>
      <c r="D154" s="238" t="s">
        <v>244</v>
      </c>
      <c r="E154" s="37"/>
      <c r="F154" s="239" t="s">
        <v>403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405</v>
      </c>
      <c r="F155" s="245" t="s">
        <v>406</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518</v>
      </c>
    </row>
    <row r="156" s="2" customFormat="1">
      <c r="A156" s="35"/>
      <c r="B156" s="36"/>
      <c r="C156" s="37"/>
      <c r="D156" s="238" t="s">
        <v>244</v>
      </c>
      <c r="E156" s="37"/>
      <c r="F156" s="239" t="s">
        <v>406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43" t="s">
        <v>320</v>
      </c>
      <c r="D157" s="243" t="s">
        <v>246</v>
      </c>
      <c r="E157" s="244" t="s">
        <v>408</v>
      </c>
      <c r="F157" s="245" t="s">
        <v>409</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519</v>
      </c>
    </row>
    <row r="158" s="2" customFormat="1">
      <c r="A158" s="35"/>
      <c r="B158" s="36"/>
      <c r="C158" s="37"/>
      <c r="D158" s="238" t="s">
        <v>244</v>
      </c>
      <c r="E158" s="37"/>
      <c r="F158" s="239" t="s">
        <v>409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411</v>
      </c>
      <c r="F159" s="245" t="s">
        <v>412</v>
      </c>
      <c r="G159" s="246" t="s">
        <v>242</v>
      </c>
      <c r="H159" s="247">
        <v>20</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520</v>
      </c>
    </row>
    <row r="160" s="2" customFormat="1">
      <c r="A160" s="35"/>
      <c r="B160" s="36"/>
      <c r="C160" s="37"/>
      <c r="D160" s="238" t="s">
        <v>244</v>
      </c>
      <c r="E160" s="37"/>
      <c r="F160" s="239" t="s">
        <v>412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24.15" customHeight="1">
      <c r="A161" s="35"/>
      <c r="B161" s="36"/>
      <c r="C161" s="243" t="s">
        <v>7</v>
      </c>
      <c r="D161" s="243" t="s">
        <v>246</v>
      </c>
      <c r="E161" s="244" t="s">
        <v>414</v>
      </c>
      <c r="F161" s="245" t="s">
        <v>415</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521</v>
      </c>
    </row>
    <row r="162" s="2" customFormat="1">
      <c r="A162" s="35"/>
      <c r="B162" s="36"/>
      <c r="C162" s="37"/>
      <c r="D162" s="238" t="s">
        <v>244</v>
      </c>
      <c r="E162" s="37"/>
      <c r="F162" s="239" t="s">
        <v>415</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417</v>
      </c>
      <c r="F163" s="245" t="s">
        <v>418</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522</v>
      </c>
    </row>
    <row r="164" s="2" customFormat="1">
      <c r="A164" s="35"/>
      <c r="B164" s="36"/>
      <c r="C164" s="37"/>
      <c r="D164" s="238" t="s">
        <v>244</v>
      </c>
      <c r="E164" s="37"/>
      <c r="F164" s="239" t="s">
        <v>418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420</v>
      </c>
      <c r="F165" s="245" t="s">
        <v>421</v>
      </c>
      <c r="G165" s="246" t="s">
        <v>242</v>
      </c>
      <c r="H165" s="247">
        <v>20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523</v>
      </c>
    </row>
    <row r="166" s="2" customFormat="1">
      <c r="A166" s="35"/>
      <c r="B166" s="36"/>
      <c r="C166" s="37"/>
      <c r="D166" s="238" t="s">
        <v>244</v>
      </c>
      <c r="E166" s="37"/>
      <c r="F166" s="239" t="s">
        <v>421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423</v>
      </c>
      <c r="F167" s="245" t="s">
        <v>424</v>
      </c>
      <c r="G167" s="246" t="s">
        <v>242</v>
      </c>
      <c r="H167" s="247">
        <v>20</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524</v>
      </c>
    </row>
    <row r="168" s="2" customFormat="1">
      <c r="A168" s="35"/>
      <c r="B168" s="36"/>
      <c r="C168" s="37"/>
      <c r="D168" s="238" t="s">
        <v>244</v>
      </c>
      <c r="E168" s="37"/>
      <c r="F168" s="239" t="s">
        <v>424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341</v>
      </c>
      <c r="D169" s="243" t="s">
        <v>246</v>
      </c>
      <c r="E169" s="244" t="s">
        <v>426</v>
      </c>
      <c r="F169" s="245" t="s">
        <v>427</v>
      </c>
      <c r="G169" s="246" t="s">
        <v>242</v>
      </c>
      <c r="H169" s="247">
        <v>1</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525</v>
      </c>
    </row>
    <row r="170" s="2" customFormat="1">
      <c r="A170" s="35"/>
      <c r="B170" s="36"/>
      <c r="C170" s="37"/>
      <c r="D170" s="238" t="s">
        <v>244</v>
      </c>
      <c r="E170" s="37"/>
      <c r="F170" s="239" t="s">
        <v>427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445</v>
      </c>
      <c r="D171" s="243" t="s">
        <v>246</v>
      </c>
      <c r="E171" s="244" t="s">
        <v>436</v>
      </c>
      <c r="F171" s="245" t="s">
        <v>437</v>
      </c>
      <c r="G171" s="246" t="s">
        <v>242</v>
      </c>
      <c r="H171" s="247">
        <v>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526</v>
      </c>
    </row>
    <row r="172" s="2" customFormat="1">
      <c r="A172" s="35"/>
      <c r="B172" s="36"/>
      <c r="C172" s="37"/>
      <c r="D172" s="238" t="s">
        <v>244</v>
      </c>
      <c r="E172" s="37"/>
      <c r="F172" s="239" t="s">
        <v>437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449</v>
      </c>
      <c r="D173" s="243" t="s">
        <v>246</v>
      </c>
      <c r="E173" s="244" t="s">
        <v>433</v>
      </c>
      <c r="F173" s="245" t="s">
        <v>434</v>
      </c>
      <c r="G173" s="246" t="s">
        <v>242</v>
      </c>
      <c r="H173" s="247">
        <v>1</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527</v>
      </c>
    </row>
    <row r="174" s="2" customFormat="1">
      <c r="A174" s="35"/>
      <c r="B174" s="36"/>
      <c r="C174" s="37"/>
      <c r="D174" s="238" t="s">
        <v>244</v>
      </c>
      <c r="E174" s="37"/>
      <c r="F174" s="239" t="s">
        <v>434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24" t="s">
        <v>453</v>
      </c>
      <c r="D175" s="224" t="s">
        <v>239</v>
      </c>
      <c r="E175" s="225" t="s">
        <v>442</v>
      </c>
      <c r="F175" s="226" t="s">
        <v>443</v>
      </c>
      <c r="G175" s="227" t="s">
        <v>242</v>
      </c>
      <c r="H175" s="228">
        <v>20</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528</v>
      </c>
    </row>
    <row r="176" s="2" customFormat="1">
      <c r="A176" s="35"/>
      <c r="B176" s="36"/>
      <c r="C176" s="37"/>
      <c r="D176" s="238" t="s">
        <v>244</v>
      </c>
      <c r="E176" s="37"/>
      <c r="F176" s="239" t="s">
        <v>443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457</v>
      </c>
      <c r="D177" s="243" t="s">
        <v>246</v>
      </c>
      <c r="E177" s="244" t="s">
        <v>446</v>
      </c>
      <c r="F177" s="245" t="s">
        <v>447</v>
      </c>
      <c r="G177" s="246" t="s">
        <v>242</v>
      </c>
      <c r="H177" s="247">
        <v>10</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529</v>
      </c>
    </row>
    <row r="178" s="2" customFormat="1">
      <c r="A178" s="35"/>
      <c r="B178" s="36"/>
      <c r="C178" s="37"/>
      <c r="D178" s="238" t="s">
        <v>244</v>
      </c>
      <c r="E178" s="37"/>
      <c r="F178" s="239" t="s">
        <v>447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461</v>
      </c>
      <c r="D179" s="243" t="s">
        <v>246</v>
      </c>
      <c r="E179" s="244" t="s">
        <v>450</v>
      </c>
      <c r="F179" s="245" t="s">
        <v>451</v>
      </c>
      <c r="G179" s="246" t="s">
        <v>242</v>
      </c>
      <c r="H179" s="247">
        <v>48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530</v>
      </c>
    </row>
    <row r="180" s="2" customFormat="1">
      <c r="A180" s="35"/>
      <c r="B180" s="36"/>
      <c r="C180" s="37"/>
      <c r="D180" s="238" t="s">
        <v>244</v>
      </c>
      <c r="E180" s="37"/>
      <c r="F180" s="239" t="s">
        <v>451</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1.75" customHeight="1">
      <c r="A181" s="35"/>
      <c r="B181" s="36"/>
      <c r="C181" s="224" t="s">
        <v>466</v>
      </c>
      <c r="D181" s="224" t="s">
        <v>239</v>
      </c>
      <c r="E181" s="225" t="s">
        <v>454</v>
      </c>
      <c r="F181" s="226" t="s">
        <v>455</v>
      </c>
      <c r="G181" s="227" t="s">
        <v>242</v>
      </c>
      <c r="H181" s="228">
        <v>4</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531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471</v>
      </c>
      <c r="D183" s="243" t="s">
        <v>246</v>
      </c>
      <c r="E183" s="244" t="s">
        <v>532</v>
      </c>
      <c r="F183" s="245" t="s">
        <v>533</v>
      </c>
      <c r="G183" s="246" t="s">
        <v>242</v>
      </c>
      <c r="H183" s="247">
        <v>48</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534</v>
      </c>
    </row>
    <row r="184" s="2" customFormat="1">
      <c r="A184" s="35"/>
      <c r="B184" s="36"/>
      <c r="C184" s="37"/>
      <c r="D184" s="238" t="s">
        <v>244</v>
      </c>
      <c r="E184" s="37"/>
      <c r="F184" s="239" t="s">
        <v>533</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33" customHeight="1">
      <c r="A185" s="35"/>
      <c r="B185" s="36"/>
      <c r="C185" s="243" t="s">
        <v>475</v>
      </c>
      <c r="D185" s="243" t="s">
        <v>246</v>
      </c>
      <c r="E185" s="244" t="s">
        <v>439</v>
      </c>
      <c r="F185" s="245" t="s">
        <v>440</v>
      </c>
      <c r="G185" s="246" t="s">
        <v>242</v>
      </c>
      <c r="H185" s="247">
        <v>20</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535</v>
      </c>
    </row>
    <row r="186" s="2" customFormat="1">
      <c r="A186" s="35"/>
      <c r="B186" s="36"/>
      <c r="C186" s="37"/>
      <c r="D186" s="238" t="s">
        <v>244</v>
      </c>
      <c r="E186" s="37"/>
      <c r="F186" s="239" t="s">
        <v>440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66.75" customHeight="1">
      <c r="A187" s="35"/>
      <c r="B187" s="36"/>
      <c r="C187" s="224" t="s">
        <v>479</v>
      </c>
      <c r="D187" s="224" t="s">
        <v>239</v>
      </c>
      <c r="E187" s="225" t="s">
        <v>536</v>
      </c>
      <c r="F187" s="226" t="s">
        <v>537</v>
      </c>
      <c r="G187" s="227" t="s">
        <v>242</v>
      </c>
      <c r="H187" s="228">
        <v>2</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538</v>
      </c>
    </row>
    <row r="188" s="2" customFormat="1">
      <c r="A188" s="35"/>
      <c r="B188" s="36"/>
      <c r="C188" s="37"/>
      <c r="D188" s="238" t="s">
        <v>244</v>
      </c>
      <c r="E188" s="37"/>
      <c r="F188" s="239" t="s">
        <v>539</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GM3LF7zCcCJM5goDxBAC8mqa9ybVPDJKE7lZtU1oRj4FOHBEasZ8Zd1mIqUKBEMsb1Z0IsgbjMBFtczr6EVC2Q==" hashValue="mLDT5K0qgHjnazcL+YkP02rn96TzCbh4YBFJ9LCUdMfjLp+nGtp02ozNU6BWBoNDOxPxPMeyyHBPSbJgDLBOKA=="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540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ROUND((SUM(BE127:BE192)),  2)</f>
        <v>0</v>
      </c>
      <c r="G37" s="35"/>
      <c r="H37" s="35"/>
      <c r="I37" s="162">
        <v>0.20999999999999999</v>
      </c>
      <c r="J37" s="161">
        <f>ROUND(((SUM(BE127:BE192))*I37),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ROUND((SUM(BF127:BF192)),  2)</f>
        <v>0</v>
      </c>
      <c r="G38" s="35"/>
      <c r="H38" s="35"/>
      <c r="I38" s="162">
        <v>0.12</v>
      </c>
      <c r="J38" s="161">
        <f>ROUND(((SUM(BF127:BF192))*I38),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540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540</v>
      </c>
      <c r="E102" s="190"/>
      <c r="F102" s="190"/>
      <c r="G102" s="190"/>
      <c r="H102" s="190"/>
      <c r="I102" s="190"/>
      <c r="J102" s="191">
        <f>J129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222</v>
      </c>
      <c r="E103" s="190"/>
      <c r="F103" s="190"/>
      <c r="G103" s="190"/>
      <c r="H103" s="190"/>
      <c r="I103" s="190"/>
      <c r="J103" s="191">
        <f>J192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540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P128+P129+P192</f>
        <v>0</v>
      </c>
      <c r="Q127" s="101"/>
      <c r="R127" s="207">
        <f>R128+R129+R192</f>
        <v>0</v>
      </c>
      <c r="S127" s="101"/>
      <c r="T127" s="208">
        <f>T128+T129+T192</f>
        <v>0</v>
      </c>
      <c r="U127" s="35"/>
      <c r="V127" s="35"/>
      <c r="W127" s="35"/>
      <c r="X127" s="35"/>
      <c r="Y127" s="35"/>
      <c r="Z127" s="35"/>
      <c r="AA127" s="35"/>
      <c r="AB127" s="35"/>
      <c r="AC127" s="35"/>
      <c r="AD127" s="35"/>
      <c r="AE127" s="35"/>
      <c r="AT127" s="14" t="s">
        <v>72</v>
      </c>
      <c r="AU127" s="14" t="s">
        <v>219</v>
      </c>
      <c r="BK127" s="209">
        <f>BK128+BK129+BK192</f>
        <v>0</v>
      </c>
    </row>
    <row r="128" s="12" customFormat="1" ht="25.92" customHeight="1">
      <c r="A128" s="12"/>
      <c r="B128" s="210"/>
      <c r="C128" s="211"/>
      <c r="D128" s="212" t="s">
        <v>72</v>
      </c>
      <c r="E128" s="213" t="s">
        <v>91</v>
      </c>
      <c r="F128" s="213" t="s">
        <v>94</v>
      </c>
      <c r="G128" s="211"/>
      <c r="H128" s="211"/>
      <c r="I128" s="214"/>
      <c r="J128" s="215">
        <f>BK128</f>
        <v>0</v>
      </c>
      <c r="K128" s="211"/>
      <c r="L128" s="216"/>
      <c r="M128" s="217"/>
      <c r="N128" s="218"/>
      <c r="O128" s="218"/>
      <c r="P128" s="219">
        <v>0</v>
      </c>
      <c r="Q128" s="218"/>
      <c r="R128" s="219">
        <v>0</v>
      </c>
      <c r="S128" s="218"/>
      <c r="T128" s="220">
        <v>0</v>
      </c>
      <c r="U128" s="12"/>
      <c r="V128" s="12"/>
      <c r="W128" s="12"/>
      <c r="X128" s="12"/>
      <c r="Y128" s="12"/>
      <c r="Z128" s="12"/>
      <c r="AA128" s="12"/>
      <c r="AB128" s="12"/>
      <c r="AC128" s="12"/>
      <c r="AD128" s="12"/>
      <c r="AE128" s="12"/>
      <c r="AR128" s="221" t="s">
        <v>80</v>
      </c>
      <c r="AT128" s="222" t="s">
        <v>72</v>
      </c>
      <c r="AU128" s="222" t="s">
        <v>73</v>
      </c>
      <c r="AY128" s="221" t="s">
        <v>238</v>
      </c>
      <c r="BK128" s="223">
        <v>0</v>
      </c>
    </row>
    <row r="129" s="12" customFormat="1" ht="25.92" customHeight="1">
      <c r="A129" s="12"/>
      <c r="B129" s="210"/>
      <c r="C129" s="211"/>
      <c r="D129" s="212" t="s">
        <v>72</v>
      </c>
      <c r="E129" s="213" t="s">
        <v>101</v>
      </c>
      <c r="F129" s="213" t="s">
        <v>102</v>
      </c>
      <c r="G129" s="211"/>
      <c r="H129" s="211"/>
      <c r="I129" s="214"/>
      <c r="J129" s="215">
        <f>BK129</f>
        <v>0</v>
      </c>
      <c r="K129" s="211"/>
      <c r="L129" s="216"/>
      <c r="M129" s="217"/>
      <c r="N129" s="218"/>
      <c r="O129" s="218"/>
      <c r="P129" s="219">
        <f>SUM(P130:P191)</f>
        <v>0</v>
      </c>
      <c r="Q129" s="218"/>
      <c r="R129" s="219">
        <f>SUM(R130:R191)</f>
        <v>0</v>
      </c>
      <c r="S129" s="218"/>
      <c r="T129" s="220">
        <f>SUM(T130:T191)</f>
        <v>0</v>
      </c>
      <c r="U129" s="12"/>
      <c r="V129" s="12"/>
      <c r="W129" s="12"/>
      <c r="X129" s="12"/>
      <c r="Y129" s="12"/>
      <c r="Z129" s="12"/>
      <c r="AA129" s="12"/>
      <c r="AB129" s="12"/>
      <c r="AC129" s="12"/>
      <c r="AD129" s="12"/>
      <c r="AE129" s="12"/>
      <c r="AR129" s="221" t="s">
        <v>80</v>
      </c>
      <c r="AT129" s="222" t="s">
        <v>72</v>
      </c>
      <c r="AU129" s="222" t="s">
        <v>73</v>
      </c>
      <c r="AY129" s="221" t="s">
        <v>238</v>
      </c>
      <c r="BK129" s="223">
        <f>SUM(BK130:BK191)</f>
        <v>0</v>
      </c>
    </row>
    <row r="130" s="2" customFormat="1" ht="21.75" customHeight="1">
      <c r="A130" s="35"/>
      <c r="B130" s="36"/>
      <c r="C130" s="224" t="s">
        <v>80</v>
      </c>
      <c r="D130" s="224" t="s">
        <v>239</v>
      </c>
      <c r="E130" s="225" t="s">
        <v>498</v>
      </c>
      <c r="F130" s="226" t="s">
        <v>499</v>
      </c>
      <c r="G130" s="227" t="s">
        <v>242</v>
      </c>
      <c r="H130" s="228">
        <v>12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541</v>
      </c>
    </row>
    <row r="131" s="2" customFormat="1">
      <c r="A131" s="35"/>
      <c r="B131" s="36"/>
      <c r="C131" s="37"/>
      <c r="D131" s="238" t="s">
        <v>244</v>
      </c>
      <c r="E131" s="37"/>
      <c r="F131" s="239" t="s">
        <v>499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4.15" customHeight="1">
      <c r="A132" s="35"/>
      <c r="B132" s="36"/>
      <c r="C132" s="224" t="s">
        <v>85</v>
      </c>
      <c r="D132" s="224" t="s">
        <v>239</v>
      </c>
      <c r="E132" s="225" t="s">
        <v>503</v>
      </c>
      <c r="F132" s="226" t="s">
        <v>504</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542</v>
      </c>
    </row>
    <row r="133" s="2" customFormat="1">
      <c r="A133" s="35"/>
      <c r="B133" s="36"/>
      <c r="C133" s="37"/>
      <c r="D133" s="238" t="s">
        <v>244</v>
      </c>
      <c r="E133" s="37"/>
      <c r="F133" s="239" t="s">
        <v>504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89</v>
      </c>
      <c r="D134" s="224" t="s">
        <v>239</v>
      </c>
      <c r="E134" s="225" t="s">
        <v>506</v>
      </c>
      <c r="F134" s="226" t="s">
        <v>507</v>
      </c>
      <c r="G134" s="227" t="s">
        <v>242</v>
      </c>
      <c r="H134" s="228">
        <v>4</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543</v>
      </c>
    </row>
    <row r="135" s="2" customFormat="1">
      <c r="A135" s="35"/>
      <c r="B135" s="36"/>
      <c r="C135" s="37"/>
      <c r="D135" s="238" t="s">
        <v>244</v>
      </c>
      <c r="E135" s="37"/>
      <c r="F135" s="239" t="s">
        <v>507</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269</v>
      </c>
      <c r="D136" s="224" t="s">
        <v>239</v>
      </c>
      <c r="E136" s="225" t="s">
        <v>375</v>
      </c>
      <c r="F136" s="226" t="s">
        <v>376</v>
      </c>
      <c r="G136" s="227" t="s">
        <v>242</v>
      </c>
      <c r="H136" s="228">
        <v>4</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544</v>
      </c>
    </row>
    <row r="137" s="2" customFormat="1">
      <c r="A137" s="35"/>
      <c r="B137" s="36"/>
      <c r="C137" s="37"/>
      <c r="D137" s="238" t="s">
        <v>244</v>
      </c>
      <c r="E137" s="37"/>
      <c r="F137" s="239" t="s">
        <v>376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273</v>
      </c>
      <c r="D138" s="224" t="s">
        <v>239</v>
      </c>
      <c r="E138" s="225" t="s">
        <v>372</v>
      </c>
      <c r="F138" s="226" t="s">
        <v>373</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545</v>
      </c>
    </row>
    <row r="139" s="2" customFormat="1">
      <c r="A139" s="35"/>
      <c r="B139" s="36"/>
      <c r="C139" s="37"/>
      <c r="D139" s="238" t="s">
        <v>244</v>
      </c>
      <c r="E139" s="37"/>
      <c r="F139" s="239" t="s">
        <v>373</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277</v>
      </c>
      <c r="D140" s="224" t="s">
        <v>239</v>
      </c>
      <c r="E140" s="225" t="s">
        <v>378</v>
      </c>
      <c r="F140" s="226" t="s">
        <v>379</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546</v>
      </c>
    </row>
    <row r="141" s="2" customFormat="1">
      <c r="A141" s="35"/>
      <c r="B141" s="36"/>
      <c r="C141" s="37"/>
      <c r="D141" s="238" t="s">
        <v>244</v>
      </c>
      <c r="E141" s="37"/>
      <c r="F141" s="239" t="s">
        <v>379</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281</v>
      </c>
      <c r="D142" s="224" t="s">
        <v>239</v>
      </c>
      <c r="E142" s="225" t="s">
        <v>381</v>
      </c>
      <c r="F142" s="226" t="s">
        <v>382</v>
      </c>
      <c r="G142" s="227" t="s">
        <v>242</v>
      </c>
      <c r="H142" s="228">
        <v>180</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547</v>
      </c>
    </row>
    <row r="143" s="2" customFormat="1">
      <c r="A143" s="35"/>
      <c r="B143" s="36"/>
      <c r="C143" s="37"/>
      <c r="D143" s="238" t="s">
        <v>244</v>
      </c>
      <c r="E143" s="37"/>
      <c r="F143" s="239" t="s">
        <v>382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285</v>
      </c>
      <c r="D144" s="224" t="s">
        <v>239</v>
      </c>
      <c r="E144" s="225" t="s">
        <v>384</v>
      </c>
      <c r="F144" s="226" t="s">
        <v>385</v>
      </c>
      <c r="G144" s="227" t="s">
        <v>242</v>
      </c>
      <c r="H144" s="228">
        <v>130</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548</v>
      </c>
    </row>
    <row r="145" s="2" customFormat="1">
      <c r="A145" s="35"/>
      <c r="B145" s="36"/>
      <c r="C145" s="37"/>
      <c r="D145" s="238" t="s">
        <v>244</v>
      </c>
      <c r="E145" s="37"/>
      <c r="F145" s="239" t="s">
        <v>385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1.75" customHeight="1">
      <c r="A146" s="35"/>
      <c r="B146" s="36"/>
      <c r="C146" s="243" t="s">
        <v>289</v>
      </c>
      <c r="D146" s="243" t="s">
        <v>246</v>
      </c>
      <c r="E146" s="244" t="s">
        <v>387</v>
      </c>
      <c r="F146" s="245" t="s">
        <v>388</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549</v>
      </c>
    </row>
    <row r="147" s="2" customFormat="1">
      <c r="A147" s="35"/>
      <c r="B147" s="36"/>
      <c r="C147" s="37"/>
      <c r="D147" s="238" t="s">
        <v>244</v>
      </c>
      <c r="E147" s="37"/>
      <c r="F147" s="239" t="s">
        <v>388</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16.5" customHeight="1">
      <c r="A148" s="35"/>
      <c r="B148" s="36"/>
      <c r="C148" s="224" t="s">
        <v>8</v>
      </c>
      <c r="D148" s="224" t="s">
        <v>239</v>
      </c>
      <c r="E148" s="225" t="s">
        <v>390</v>
      </c>
      <c r="F148" s="226" t="s">
        <v>391</v>
      </c>
      <c r="G148" s="227" t="s">
        <v>242</v>
      </c>
      <c r="H148" s="228">
        <v>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80</v>
      </c>
      <c r="AT148" s="236" t="s">
        <v>239</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550</v>
      </c>
    </row>
    <row r="149" s="2" customFormat="1">
      <c r="A149" s="35"/>
      <c r="B149" s="36"/>
      <c r="C149" s="37"/>
      <c r="D149" s="238" t="s">
        <v>244</v>
      </c>
      <c r="E149" s="37"/>
      <c r="F149" s="239" t="s">
        <v>391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296</v>
      </c>
      <c r="D150" s="243" t="s">
        <v>246</v>
      </c>
      <c r="E150" s="244" t="s">
        <v>396</v>
      </c>
      <c r="F150" s="245" t="s">
        <v>397</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551</v>
      </c>
    </row>
    <row r="151" s="2" customFormat="1">
      <c r="A151" s="35"/>
      <c r="B151" s="36"/>
      <c r="C151" s="37"/>
      <c r="D151" s="238" t="s">
        <v>244</v>
      </c>
      <c r="E151" s="37"/>
      <c r="F151" s="239" t="s">
        <v>397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24" t="s">
        <v>300</v>
      </c>
      <c r="D152" s="224" t="s">
        <v>239</v>
      </c>
      <c r="E152" s="225" t="s">
        <v>393</v>
      </c>
      <c r="F152" s="226" t="s">
        <v>394</v>
      </c>
      <c r="G152" s="227" t="s">
        <v>242</v>
      </c>
      <c r="H152" s="228">
        <v>2</v>
      </c>
      <c r="I152" s="229"/>
      <c r="J152" s="230">
        <f>ROUND(I152*H152,2)</f>
        <v>0</v>
      </c>
      <c r="K152" s="231"/>
      <c r="L152" s="41"/>
      <c r="M152" s="232" t="s">
        <v>1</v>
      </c>
      <c r="N152" s="23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80</v>
      </c>
      <c r="AT152" s="236" t="s">
        <v>239</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552</v>
      </c>
    </row>
    <row r="153" s="2" customFormat="1">
      <c r="A153" s="35"/>
      <c r="B153" s="36"/>
      <c r="C153" s="37"/>
      <c r="D153" s="238" t="s">
        <v>244</v>
      </c>
      <c r="E153" s="37"/>
      <c r="F153" s="239" t="s">
        <v>394</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399</v>
      </c>
      <c r="F154" s="245" t="s">
        <v>400</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553</v>
      </c>
    </row>
    <row r="155" s="2" customFormat="1">
      <c r="A155" s="35"/>
      <c r="B155" s="36"/>
      <c r="C155" s="37"/>
      <c r="D155" s="238" t="s">
        <v>244</v>
      </c>
      <c r="E155" s="37"/>
      <c r="F155" s="239" t="s">
        <v>400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402</v>
      </c>
      <c r="F156" s="245" t="s">
        <v>403</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554</v>
      </c>
    </row>
    <row r="157" s="2" customFormat="1">
      <c r="A157" s="35"/>
      <c r="B157" s="36"/>
      <c r="C157" s="37"/>
      <c r="D157" s="238" t="s">
        <v>244</v>
      </c>
      <c r="E157" s="37"/>
      <c r="F157" s="239" t="s">
        <v>403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405</v>
      </c>
      <c r="F158" s="245" t="s">
        <v>406</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555</v>
      </c>
    </row>
    <row r="159" s="2" customFormat="1">
      <c r="A159" s="35"/>
      <c r="B159" s="36"/>
      <c r="C159" s="37"/>
      <c r="D159" s="238" t="s">
        <v>244</v>
      </c>
      <c r="E159" s="37"/>
      <c r="F159" s="239" t="s">
        <v>406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408</v>
      </c>
      <c r="F160" s="245" t="s">
        <v>409</v>
      </c>
      <c r="G160" s="246" t="s">
        <v>242</v>
      </c>
      <c r="H160" s="247">
        <v>2</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556</v>
      </c>
    </row>
    <row r="161" s="2" customFormat="1">
      <c r="A161" s="35"/>
      <c r="B161" s="36"/>
      <c r="C161" s="37"/>
      <c r="D161" s="238" t="s">
        <v>244</v>
      </c>
      <c r="E161" s="37"/>
      <c r="F161" s="239" t="s">
        <v>409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411</v>
      </c>
      <c r="F162" s="245" t="s">
        <v>412</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557</v>
      </c>
    </row>
    <row r="163" s="2" customFormat="1">
      <c r="A163" s="35"/>
      <c r="B163" s="36"/>
      <c r="C163" s="37"/>
      <c r="D163" s="238" t="s">
        <v>244</v>
      </c>
      <c r="E163" s="37"/>
      <c r="F163" s="239" t="s">
        <v>412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414</v>
      </c>
      <c r="F164" s="245" t="s">
        <v>415</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558</v>
      </c>
    </row>
    <row r="165" s="2" customFormat="1">
      <c r="A165" s="35"/>
      <c r="B165" s="36"/>
      <c r="C165" s="37"/>
      <c r="D165" s="238" t="s">
        <v>244</v>
      </c>
      <c r="E165" s="37"/>
      <c r="F165" s="239" t="s">
        <v>415</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417</v>
      </c>
      <c r="F166" s="245" t="s">
        <v>418</v>
      </c>
      <c r="G166" s="246" t="s">
        <v>242</v>
      </c>
      <c r="H166" s="247">
        <v>4</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559</v>
      </c>
    </row>
    <row r="167" s="2" customFormat="1">
      <c r="A167" s="35"/>
      <c r="B167" s="36"/>
      <c r="C167" s="37"/>
      <c r="D167" s="238" t="s">
        <v>244</v>
      </c>
      <c r="E167" s="37"/>
      <c r="F167" s="239" t="s">
        <v>418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420</v>
      </c>
      <c r="F168" s="245" t="s">
        <v>421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560</v>
      </c>
    </row>
    <row r="169" s="2" customFormat="1">
      <c r="A169" s="35"/>
      <c r="B169" s="36"/>
      <c r="C169" s="37"/>
      <c r="D169" s="238" t="s">
        <v>244</v>
      </c>
      <c r="E169" s="37"/>
      <c r="F169" s="239" t="s">
        <v>421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423</v>
      </c>
      <c r="F170" s="245" t="s">
        <v>424</v>
      </c>
      <c r="G170" s="246" t="s">
        <v>242</v>
      </c>
      <c r="H170" s="247">
        <v>6</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561</v>
      </c>
    </row>
    <row r="171" s="2" customFormat="1">
      <c r="A171" s="35"/>
      <c r="B171" s="36"/>
      <c r="C171" s="37"/>
      <c r="D171" s="238" t="s">
        <v>244</v>
      </c>
      <c r="E171" s="37"/>
      <c r="F171" s="239" t="s">
        <v>424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426</v>
      </c>
      <c r="F172" s="245" t="s">
        <v>427</v>
      </c>
      <c r="G172" s="246" t="s">
        <v>242</v>
      </c>
      <c r="H172" s="247">
        <v>1</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562</v>
      </c>
    </row>
    <row r="173" s="2" customFormat="1">
      <c r="A173" s="35"/>
      <c r="B173" s="36"/>
      <c r="C173" s="37"/>
      <c r="D173" s="238" t="s">
        <v>244</v>
      </c>
      <c r="E173" s="37"/>
      <c r="F173" s="239" t="s">
        <v>427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445</v>
      </c>
      <c r="D174" s="243" t="s">
        <v>246</v>
      </c>
      <c r="E174" s="244" t="s">
        <v>446</v>
      </c>
      <c r="F174" s="245" t="s">
        <v>447</v>
      </c>
      <c r="G174" s="246" t="s">
        <v>242</v>
      </c>
      <c r="H174" s="247">
        <v>6</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563</v>
      </c>
    </row>
    <row r="175" s="2" customFormat="1">
      <c r="A175" s="35"/>
      <c r="B175" s="36"/>
      <c r="C175" s="37"/>
      <c r="D175" s="238" t="s">
        <v>244</v>
      </c>
      <c r="E175" s="37"/>
      <c r="F175" s="239" t="s">
        <v>447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449</v>
      </c>
      <c r="D176" s="243" t="s">
        <v>246</v>
      </c>
      <c r="E176" s="244" t="s">
        <v>450</v>
      </c>
      <c r="F176" s="245" t="s">
        <v>451</v>
      </c>
      <c r="G176" s="246" t="s">
        <v>242</v>
      </c>
      <c r="H176" s="247">
        <v>16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564</v>
      </c>
    </row>
    <row r="177" s="2" customFormat="1">
      <c r="A177" s="35"/>
      <c r="B177" s="36"/>
      <c r="C177" s="37"/>
      <c r="D177" s="238" t="s">
        <v>244</v>
      </c>
      <c r="E177" s="37"/>
      <c r="F177" s="239" t="s">
        <v>451</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1.75" customHeight="1">
      <c r="A178" s="35"/>
      <c r="B178" s="36"/>
      <c r="C178" s="224" t="s">
        <v>453</v>
      </c>
      <c r="D178" s="224" t="s">
        <v>239</v>
      </c>
      <c r="E178" s="225" t="s">
        <v>454</v>
      </c>
      <c r="F178" s="226" t="s">
        <v>455</v>
      </c>
      <c r="G178" s="227" t="s">
        <v>242</v>
      </c>
      <c r="H178" s="228">
        <v>2</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565</v>
      </c>
    </row>
    <row r="179" s="2" customFormat="1">
      <c r="A179" s="35"/>
      <c r="B179" s="36"/>
      <c r="C179" s="37"/>
      <c r="D179" s="238" t="s">
        <v>244</v>
      </c>
      <c r="E179" s="37"/>
      <c r="F179" s="239" t="s">
        <v>455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532</v>
      </c>
      <c r="F180" s="245" t="s">
        <v>533</v>
      </c>
      <c r="G180" s="246" t="s">
        <v>242</v>
      </c>
      <c r="H180" s="247">
        <v>8</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566</v>
      </c>
    </row>
    <row r="181" s="2" customFormat="1">
      <c r="A181" s="35"/>
      <c r="B181" s="36"/>
      <c r="C181" s="37"/>
      <c r="D181" s="238" t="s">
        <v>244</v>
      </c>
      <c r="E181" s="37"/>
      <c r="F181" s="239" t="s">
        <v>533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33" customHeight="1">
      <c r="A182" s="35"/>
      <c r="B182" s="36"/>
      <c r="C182" s="243" t="s">
        <v>461</v>
      </c>
      <c r="D182" s="243" t="s">
        <v>246</v>
      </c>
      <c r="E182" s="244" t="s">
        <v>439</v>
      </c>
      <c r="F182" s="245" t="s">
        <v>440</v>
      </c>
      <c r="G182" s="246" t="s">
        <v>242</v>
      </c>
      <c r="H182" s="247">
        <v>4</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567</v>
      </c>
    </row>
    <row r="183" s="2" customFormat="1">
      <c r="A183" s="35"/>
      <c r="B183" s="36"/>
      <c r="C183" s="37"/>
      <c r="D183" s="238" t="s">
        <v>244</v>
      </c>
      <c r="E183" s="37"/>
      <c r="F183" s="239" t="s">
        <v>440</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4.15" customHeight="1">
      <c r="A184" s="35"/>
      <c r="B184" s="36"/>
      <c r="C184" s="243" t="s">
        <v>466</v>
      </c>
      <c r="D184" s="243" t="s">
        <v>246</v>
      </c>
      <c r="E184" s="244" t="s">
        <v>433</v>
      </c>
      <c r="F184" s="245" t="s">
        <v>434</v>
      </c>
      <c r="G184" s="246" t="s">
        <v>242</v>
      </c>
      <c r="H184" s="247">
        <v>1</v>
      </c>
      <c r="I184" s="248"/>
      <c r="J184" s="249">
        <f>ROUND(I184*H184,2)</f>
        <v>0</v>
      </c>
      <c r="K184" s="250"/>
      <c r="L184" s="251"/>
      <c r="M184" s="252" t="s">
        <v>1</v>
      </c>
      <c r="N184" s="25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85</v>
      </c>
      <c r="AT184" s="236" t="s">
        <v>246</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568</v>
      </c>
    </row>
    <row r="185" s="2" customFormat="1">
      <c r="A185" s="35"/>
      <c r="B185" s="36"/>
      <c r="C185" s="37"/>
      <c r="D185" s="238" t="s">
        <v>244</v>
      </c>
      <c r="E185" s="37"/>
      <c r="F185" s="239" t="s">
        <v>434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471</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569</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24.15" customHeight="1">
      <c r="A188" s="35"/>
      <c r="B188" s="36"/>
      <c r="C188" s="224" t="s">
        <v>475</v>
      </c>
      <c r="D188" s="224" t="s">
        <v>239</v>
      </c>
      <c r="E188" s="225" t="s">
        <v>442</v>
      </c>
      <c r="F188" s="226" t="s">
        <v>443</v>
      </c>
      <c r="G188" s="227" t="s">
        <v>242</v>
      </c>
      <c r="H188" s="228">
        <v>4</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570</v>
      </c>
    </row>
    <row r="189" s="2" customFormat="1">
      <c r="A189" s="35"/>
      <c r="B189" s="36"/>
      <c r="C189" s="37"/>
      <c r="D189" s="238" t="s">
        <v>244</v>
      </c>
      <c r="E189" s="37"/>
      <c r="F189" s="239" t="s">
        <v>443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66.75" customHeight="1">
      <c r="A190" s="35"/>
      <c r="B190" s="36"/>
      <c r="C190" s="224" t="s">
        <v>479</v>
      </c>
      <c r="D190" s="224" t="s">
        <v>239</v>
      </c>
      <c r="E190" s="225" t="s">
        <v>536</v>
      </c>
      <c r="F190" s="226" t="s">
        <v>537</v>
      </c>
      <c r="G190" s="227" t="s">
        <v>242</v>
      </c>
      <c r="H190" s="228">
        <v>2</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571</v>
      </c>
    </row>
    <row r="191" s="2" customFormat="1">
      <c r="A191" s="35"/>
      <c r="B191" s="36"/>
      <c r="C191" s="37"/>
      <c r="D191" s="238" t="s">
        <v>244</v>
      </c>
      <c r="E191" s="37"/>
      <c r="F191" s="239" t="s">
        <v>539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60"/>
      <c r="N192" s="261"/>
      <c r="O192" s="261"/>
      <c r="P192" s="262">
        <v>0</v>
      </c>
      <c r="Q192" s="261"/>
      <c r="R192" s="262">
        <v>0</v>
      </c>
      <c r="S192" s="261"/>
      <c r="T192" s="263">
        <v>0</v>
      </c>
      <c r="U192" s="12"/>
      <c r="V192" s="12"/>
      <c r="W192" s="12"/>
      <c r="X192" s="12"/>
      <c r="Y192" s="12"/>
      <c r="Z192" s="12"/>
      <c r="AA192" s="12"/>
      <c r="AB192" s="12"/>
      <c r="AC192" s="12"/>
      <c r="AD192" s="12"/>
      <c r="AE192" s="12"/>
      <c r="AR192" s="221" t="s">
        <v>258</v>
      </c>
      <c r="AT192" s="222" t="s">
        <v>72</v>
      </c>
      <c r="AU192" s="222" t="s">
        <v>73</v>
      </c>
      <c r="AY192" s="221" t="s">
        <v>238</v>
      </c>
      <c r="BK192" s="223">
        <v>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66d4Td0QHq2+8PJf1oI/Zxz/3gH9dNR1Fu2CNid0MJkdxSABMp+rGqLF3FJgKshyR3g9yxsZpPMtUXWkxyHkog==" hashValue="TpNaQdh7cWqjMiF2WUMhSYk3z13xgg329B8CtSBAdaIai0ihdJH0owYkllIcxRlv/n20/ku8AvwhLsyFv5Pvkg==" algorithmName="SHA-512" password="CC35"/>
  <autoFilter ref="C126:K19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ROUND((SUM(BE127:BE178)),  2)</f>
        <v>0</v>
      </c>
      <c r="G37" s="35"/>
      <c r="H37" s="35"/>
      <c r="I37" s="162">
        <v>0.20999999999999999</v>
      </c>
      <c r="J37" s="161">
        <f>ROUND(((SUM(BE127:BE178))*I37),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ROUND((SUM(BF127:BF178)),  2)</f>
        <v>0</v>
      </c>
      <c r="G38" s="35"/>
      <c r="H38" s="35"/>
      <c r="I38" s="162">
        <v>0.12</v>
      </c>
      <c r="J38" s="161">
        <f>ROUND(((SUM(BF127:BF178))*I38),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572</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573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P128+P142</f>
        <v>0</v>
      </c>
      <c r="Q127" s="101"/>
      <c r="R127" s="207">
        <f>R128+R142</f>
        <v>0</v>
      </c>
      <c r="S127" s="101"/>
      <c r="T127" s="208">
        <f>T128+T142</f>
        <v>0</v>
      </c>
      <c r="U127" s="35"/>
      <c r="V127" s="35"/>
      <c r="W127" s="35"/>
      <c r="X127" s="35"/>
      <c r="Y127" s="35"/>
      <c r="Z127" s="35"/>
      <c r="AA127" s="35"/>
      <c r="AB127" s="35"/>
      <c r="AC127" s="35"/>
      <c r="AD127" s="35"/>
      <c r="AE127" s="35"/>
      <c r="AT127" s="14" t="s">
        <v>72</v>
      </c>
      <c r="AU127" s="14" t="s">
        <v>219</v>
      </c>
      <c r="BK127" s="209">
        <f>BK128+BK142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P129+SUM(P130:P137)</f>
        <v>0</v>
      </c>
      <c r="Q128" s="218"/>
      <c r="R128" s="219">
        <f>R129+SUM(R130:R137)</f>
        <v>0</v>
      </c>
      <c r="S128" s="218"/>
      <c r="T128" s="220">
        <f>T129+SUM(T130:T137)</f>
        <v>0</v>
      </c>
      <c r="U128" s="12"/>
      <c r="V128" s="12"/>
      <c r="W128" s="12"/>
      <c r="X128" s="12"/>
      <c r="Y128" s="12"/>
      <c r="Z128" s="12"/>
      <c r="AA128" s="12"/>
      <c r="AB128" s="12"/>
      <c r="AC128" s="12"/>
      <c r="AD128" s="12"/>
      <c r="AE128" s="12"/>
      <c r="AR128" s="221" t="s">
        <v>80</v>
      </c>
      <c r="AT128" s="222" t="s">
        <v>72</v>
      </c>
      <c r="AU128" s="222" t="s">
        <v>73</v>
      </c>
      <c r="AY128" s="221" t="s">
        <v>238</v>
      </c>
      <c r="BK128" s="223">
        <f>BK129+SUM(BK130:BK137)</f>
        <v>0</v>
      </c>
    </row>
    <row r="129" s="2" customFormat="1" ht="76.35" customHeight="1">
      <c r="A129" s="35"/>
      <c r="B129" s="36"/>
      <c r="C129" s="224" t="s">
        <v>80</v>
      </c>
      <c r="D129" s="224" t="s">
        <v>239</v>
      </c>
      <c r="E129" s="225" t="s">
        <v>251</v>
      </c>
      <c r="F129" s="226" t="s">
        <v>252</v>
      </c>
      <c r="G129" s="227" t="s">
        <v>249</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574</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29</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575</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461</v>
      </c>
      <c r="D133" s="243" t="s">
        <v>246</v>
      </c>
      <c r="E133" s="244" t="s">
        <v>576</v>
      </c>
      <c r="F133" s="245" t="s">
        <v>577</v>
      </c>
      <c r="G133" s="246" t="s">
        <v>249</v>
      </c>
      <c r="H133" s="247">
        <v>20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578</v>
      </c>
    </row>
    <row r="134" s="2" customFormat="1">
      <c r="A134" s="35"/>
      <c r="B134" s="36"/>
      <c r="C134" s="37"/>
      <c r="D134" s="238" t="s">
        <v>244</v>
      </c>
      <c r="E134" s="37"/>
      <c r="F134" s="239" t="s">
        <v>577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66.75" customHeight="1">
      <c r="A135" s="35"/>
      <c r="B135" s="36"/>
      <c r="C135" s="224" t="s">
        <v>269</v>
      </c>
      <c r="D135" s="224" t="s">
        <v>239</v>
      </c>
      <c r="E135" s="225" t="s">
        <v>579</v>
      </c>
      <c r="F135" s="226" t="s">
        <v>580</v>
      </c>
      <c r="G135" s="227" t="s">
        <v>242</v>
      </c>
      <c r="H135" s="228">
        <v>3</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581</v>
      </c>
    </row>
    <row r="136" s="2" customFormat="1">
      <c r="A136" s="35"/>
      <c r="B136" s="36"/>
      <c r="C136" s="37"/>
      <c r="D136" s="238" t="s">
        <v>244</v>
      </c>
      <c r="E136" s="37"/>
      <c r="F136" s="239" t="s">
        <v>582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12" customFormat="1" ht="22.8" customHeight="1">
      <c r="A137" s="12"/>
      <c r="B137" s="210"/>
      <c r="C137" s="211"/>
      <c r="D137" s="212" t="s">
        <v>72</v>
      </c>
      <c r="E137" s="254" t="s">
        <v>256</v>
      </c>
      <c r="F137" s="254" t="s">
        <v>257</v>
      </c>
      <c r="G137" s="211"/>
      <c r="H137" s="211"/>
      <c r="I137" s="214"/>
      <c r="J137" s="255">
        <f>BK137</f>
        <v>0</v>
      </c>
      <c r="K137" s="211"/>
      <c r="L137" s="216"/>
      <c r="M137" s="217"/>
      <c r="N137" s="218"/>
      <c r="O137" s="218"/>
      <c r="P137" s="219">
        <f>SUM(P138:P141)</f>
        <v>0</v>
      </c>
      <c r="Q137" s="218"/>
      <c r="R137" s="219">
        <f>SUM(R138:R141)</f>
        <v>0</v>
      </c>
      <c r="S137" s="218"/>
      <c r="T137" s="220">
        <f>SUM(T138:T141)</f>
        <v>0</v>
      </c>
      <c r="U137" s="12"/>
      <c r="V137" s="12"/>
      <c r="W137" s="12"/>
      <c r="X137" s="12"/>
      <c r="Y137" s="12"/>
      <c r="Z137" s="12"/>
      <c r="AA137" s="12"/>
      <c r="AB137" s="12"/>
      <c r="AC137" s="12"/>
      <c r="AD137" s="12"/>
      <c r="AE137" s="12"/>
      <c r="AR137" s="221" t="s">
        <v>80</v>
      </c>
      <c r="AT137" s="222" t="s">
        <v>72</v>
      </c>
      <c r="AU137" s="222" t="s">
        <v>80</v>
      </c>
      <c r="AY137" s="221" t="s">
        <v>238</v>
      </c>
      <c r="BK137" s="223">
        <f>SUM(BK138:BK141)</f>
        <v>0</v>
      </c>
    </row>
    <row r="138" s="2" customFormat="1" ht="33" customHeight="1">
      <c r="A138" s="35"/>
      <c r="B138" s="36"/>
      <c r="C138" s="243" t="s">
        <v>285</v>
      </c>
      <c r="D138" s="243" t="s">
        <v>246</v>
      </c>
      <c r="E138" s="244" t="s">
        <v>259</v>
      </c>
      <c r="F138" s="245" t="s">
        <v>260</v>
      </c>
      <c r="G138" s="246" t="s">
        <v>249</v>
      </c>
      <c r="H138" s="247">
        <v>10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261</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261</v>
      </c>
      <c r="BM138" s="236" t="s">
        <v>583</v>
      </c>
    </row>
    <row r="139" s="2" customFormat="1">
      <c r="A139" s="35"/>
      <c r="B139" s="36"/>
      <c r="C139" s="37"/>
      <c r="D139" s="238" t="s">
        <v>244</v>
      </c>
      <c r="E139" s="37"/>
      <c r="F139" s="239" t="s">
        <v>260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2" customFormat="1" ht="33" customHeight="1">
      <c r="A140" s="35"/>
      <c r="B140" s="36"/>
      <c r="C140" s="243" t="s">
        <v>289</v>
      </c>
      <c r="D140" s="243" t="s">
        <v>246</v>
      </c>
      <c r="E140" s="244" t="s">
        <v>264</v>
      </c>
      <c r="F140" s="245" t="s">
        <v>265</v>
      </c>
      <c r="G140" s="246" t="s">
        <v>249</v>
      </c>
      <c r="H140" s="247">
        <v>20</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584</v>
      </c>
    </row>
    <row r="141" s="2" customFormat="1">
      <c r="A141" s="35"/>
      <c r="B141" s="36"/>
      <c r="C141" s="37"/>
      <c r="D141" s="238" t="s">
        <v>244</v>
      </c>
      <c r="E141" s="37"/>
      <c r="F141" s="239" t="s">
        <v>265</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267</v>
      </c>
      <c r="F142" s="213" t="s">
        <v>268</v>
      </c>
      <c r="G142" s="211"/>
      <c r="H142" s="211"/>
      <c r="I142" s="214"/>
      <c r="J142" s="215">
        <f>BK142</f>
        <v>0</v>
      </c>
      <c r="K142" s="211"/>
      <c r="L142" s="216"/>
      <c r="M142" s="217"/>
      <c r="N142" s="218"/>
      <c r="O142" s="218"/>
      <c r="P142" s="219">
        <f>SUM(P143:P178)</f>
        <v>0</v>
      </c>
      <c r="Q142" s="218"/>
      <c r="R142" s="219">
        <f>SUM(R143:R178)</f>
        <v>0</v>
      </c>
      <c r="S142" s="218"/>
      <c r="T142" s="220">
        <f>SUM(T143:T178)</f>
        <v>0</v>
      </c>
      <c r="U142" s="12"/>
      <c r="V142" s="12"/>
      <c r="W142" s="12"/>
      <c r="X142" s="12"/>
      <c r="Y142" s="12"/>
      <c r="Z142" s="12"/>
      <c r="AA142" s="12"/>
      <c r="AB142" s="12"/>
      <c r="AC142" s="12"/>
      <c r="AD142" s="12"/>
      <c r="AE142" s="12"/>
      <c r="AR142" s="221" t="s">
        <v>258</v>
      </c>
      <c r="AT142" s="222" t="s">
        <v>72</v>
      </c>
      <c r="AU142" s="222" t="s">
        <v>73</v>
      </c>
      <c r="AY142" s="221" t="s">
        <v>238</v>
      </c>
      <c r="BK142" s="223">
        <f>SUM(BK143:BK178)</f>
        <v>0</v>
      </c>
    </row>
    <row r="143" s="2" customFormat="1" ht="24.15" customHeight="1">
      <c r="A143" s="35"/>
      <c r="B143" s="36"/>
      <c r="C143" s="224" t="s">
        <v>300</v>
      </c>
      <c r="D143" s="224" t="s">
        <v>239</v>
      </c>
      <c r="E143" s="225" t="s">
        <v>282</v>
      </c>
      <c r="F143" s="226" t="s">
        <v>283</v>
      </c>
      <c r="G143" s="227" t="s">
        <v>242</v>
      </c>
      <c r="H143" s="228">
        <v>32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585</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304</v>
      </c>
      <c r="D145" s="224" t="s">
        <v>239</v>
      </c>
      <c r="E145" s="225" t="s">
        <v>286</v>
      </c>
      <c r="F145" s="226" t="s">
        <v>287</v>
      </c>
      <c r="G145" s="227" t="s">
        <v>242</v>
      </c>
      <c r="H145" s="228">
        <v>32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586</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296</v>
      </c>
      <c r="D147" s="224" t="s">
        <v>239</v>
      </c>
      <c r="E147" s="225" t="s">
        <v>278</v>
      </c>
      <c r="F147" s="226" t="s">
        <v>279</v>
      </c>
      <c r="G147" s="227" t="s">
        <v>242</v>
      </c>
      <c r="H147" s="228">
        <v>32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587</v>
      </c>
    </row>
    <row r="148" s="2" customFormat="1">
      <c r="A148" s="35"/>
      <c r="B148" s="36"/>
      <c r="C148" s="37"/>
      <c r="D148" s="238" t="s">
        <v>244</v>
      </c>
      <c r="E148" s="37"/>
      <c r="F148" s="239" t="s">
        <v>279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8</v>
      </c>
      <c r="D149" s="224" t="s">
        <v>239</v>
      </c>
      <c r="E149" s="225" t="s">
        <v>270</v>
      </c>
      <c r="F149" s="226" t="s">
        <v>271</v>
      </c>
      <c r="G149" s="227" t="s">
        <v>242</v>
      </c>
      <c r="H149" s="228">
        <v>32</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588</v>
      </c>
    </row>
    <row r="150" s="2" customFormat="1">
      <c r="A150" s="35"/>
      <c r="B150" s="36"/>
      <c r="C150" s="37"/>
      <c r="D150" s="238" t="s">
        <v>244</v>
      </c>
      <c r="E150" s="37"/>
      <c r="F150" s="239" t="s">
        <v>271</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33" customHeight="1">
      <c r="A151" s="35"/>
      <c r="B151" s="36"/>
      <c r="C151" s="243" t="s">
        <v>308</v>
      </c>
      <c r="D151" s="243" t="s">
        <v>246</v>
      </c>
      <c r="E151" s="244" t="s">
        <v>297</v>
      </c>
      <c r="F151" s="245" t="s">
        <v>298</v>
      </c>
      <c r="G151" s="246" t="s">
        <v>242</v>
      </c>
      <c r="H151" s="247">
        <v>14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589</v>
      </c>
    </row>
    <row r="152" s="2" customFormat="1">
      <c r="A152" s="35"/>
      <c r="B152" s="36"/>
      <c r="C152" s="37"/>
      <c r="D152" s="238" t="s">
        <v>244</v>
      </c>
      <c r="E152" s="37"/>
      <c r="F152" s="239" t="s">
        <v>298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62.7" customHeight="1">
      <c r="A153" s="35"/>
      <c r="B153" s="36"/>
      <c r="C153" s="224" t="s">
        <v>312</v>
      </c>
      <c r="D153" s="224" t="s">
        <v>239</v>
      </c>
      <c r="E153" s="225" t="s">
        <v>301</v>
      </c>
      <c r="F153" s="226" t="s">
        <v>302</v>
      </c>
      <c r="G153" s="227" t="s">
        <v>242</v>
      </c>
      <c r="H153" s="228">
        <v>14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590</v>
      </c>
    </row>
    <row r="154" s="2" customFormat="1">
      <c r="A154" s="35"/>
      <c r="B154" s="36"/>
      <c r="C154" s="37"/>
      <c r="D154" s="238" t="s">
        <v>244</v>
      </c>
      <c r="E154" s="37"/>
      <c r="F154" s="239" t="s">
        <v>302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290</v>
      </c>
      <c r="F155" s="245" t="s">
        <v>291</v>
      </c>
      <c r="G155" s="246" t="s">
        <v>242</v>
      </c>
      <c r="H155" s="247">
        <v>18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591</v>
      </c>
    </row>
    <row r="156" s="2" customFormat="1">
      <c r="A156" s="35"/>
      <c r="B156" s="36"/>
      <c r="C156" s="37"/>
      <c r="D156" s="238" t="s">
        <v>244</v>
      </c>
      <c r="E156" s="37"/>
      <c r="F156" s="239" t="s">
        <v>291</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24" t="s">
        <v>320</v>
      </c>
      <c r="D157" s="224" t="s">
        <v>239</v>
      </c>
      <c r="E157" s="225" t="s">
        <v>293</v>
      </c>
      <c r="F157" s="226" t="s">
        <v>294</v>
      </c>
      <c r="G157" s="227" t="s">
        <v>242</v>
      </c>
      <c r="H157" s="228">
        <v>18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592</v>
      </c>
    </row>
    <row r="158" s="2" customFormat="1">
      <c r="A158" s="35"/>
      <c r="B158" s="36"/>
      <c r="C158" s="37"/>
      <c r="D158" s="238" t="s">
        <v>244</v>
      </c>
      <c r="E158" s="37"/>
      <c r="F158" s="239" t="s">
        <v>294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305</v>
      </c>
      <c r="F159" s="245" t="s">
        <v>306</v>
      </c>
      <c r="G159" s="246" t="s">
        <v>242</v>
      </c>
      <c r="H159" s="247">
        <v>18</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593</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7</v>
      </c>
      <c r="D161" s="224" t="s">
        <v>239</v>
      </c>
      <c r="E161" s="225" t="s">
        <v>309</v>
      </c>
      <c r="F161" s="226" t="s">
        <v>310</v>
      </c>
      <c r="G161" s="227" t="s">
        <v>242</v>
      </c>
      <c r="H161" s="228">
        <v>18</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594</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313</v>
      </c>
      <c r="F163" s="245" t="s">
        <v>314</v>
      </c>
      <c r="G163" s="246" t="s">
        <v>242</v>
      </c>
      <c r="H163" s="247">
        <v>18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595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317</v>
      </c>
      <c r="F165" s="245" t="s">
        <v>318</v>
      </c>
      <c r="G165" s="246" t="s">
        <v>242</v>
      </c>
      <c r="H165" s="247">
        <v>18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596</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321</v>
      </c>
      <c r="F167" s="245" t="s">
        <v>322</v>
      </c>
      <c r="G167" s="246" t="s">
        <v>242</v>
      </c>
      <c r="H167" s="247">
        <v>18</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597</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341</v>
      </c>
      <c r="D169" s="243" t="s">
        <v>246</v>
      </c>
      <c r="E169" s="244" t="s">
        <v>325</v>
      </c>
      <c r="F169" s="245" t="s">
        <v>326</v>
      </c>
      <c r="G169" s="246" t="s">
        <v>327</v>
      </c>
      <c r="H169" s="247">
        <v>18</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598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345</v>
      </c>
      <c r="D171" s="243" t="s">
        <v>246</v>
      </c>
      <c r="E171" s="244" t="s">
        <v>329</v>
      </c>
      <c r="F171" s="245" t="s">
        <v>330</v>
      </c>
      <c r="G171" s="246" t="s">
        <v>242</v>
      </c>
      <c r="H171" s="247">
        <v>14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599</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445</v>
      </c>
      <c r="D173" s="243" t="s">
        <v>246</v>
      </c>
      <c r="E173" s="244" t="s">
        <v>333</v>
      </c>
      <c r="F173" s="245" t="s">
        <v>334</v>
      </c>
      <c r="G173" s="246" t="s">
        <v>242</v>
      </c>
      <c r="H173" s="247">
        <v>14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600</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453</v>
      </c>
      <c r="D175" s="224" t="s">
        <v>239</v>
      </c>
      <c r="E175" s="225" t="s">
        <v>337</v>
      </c>
      <c r="F175" s="226" t="s">
        <v>338</v>
      </c>
      <c r="G175" s="227" t="s">
        <v>242</v>
      </c>
      <c r="H175" s="228">
        <v>12</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601</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457</v>
      </c>
      <c r="D177" s="224" t="s">
        <v>239</v>
      </c>
      <c r="E177" s="225" t="s">
        <v>342</v>
      </c>
      <c r="F177" s="226" t="s">
        <v>343</v>
      </c>
      <c r="G177" s="227" t="s">
        <v>242</v>
      </c>
      <c r="H177" s="228">
        <v>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602</v>
      </c>
    </row>
    <row r="178" s="2" customFormat="1">
      <c r="A178" s="35"/>
      <c r="B178" s="36"/>
      <c r="C178" s="37"/>
      <c r="D178" s="238" t="s">
        <v>244</v>
      </c>
      <c r="E178" s="37"/>
      <c r="F178" s="239" t="s">
        <v>343</v>
      </c>
      <c r="G178" s="37"/>
      <c r="H178" s="37"/>
      <c r="I178" s="240"/>
      <c r="J178" s="37"/>
      <c r="K178" s="37"/>
      <c r="L178" s="41"/>
      <c r="M178" s="256"/>
      <c r="N178" s="257"/>
      <c r="O178" s="258"/>
      <c r="P178" s="258"/>
      <c r="Q178" s="258"/>
      <c r="R178" s="258"/>
      <c r="S178" s="258"/>
      <c r="T178" s="259"/>
      <c r="U178" s="35"/>
      <c r="V178" s="35"/>
      <c r="W178" s="35"/>
      <c r="X178" s="35"/>
      <c r="Y178" s="35"/>
      <c r="Z178" s="35"/>
      <c r="AA178" s="35"/>
      <c r="AB178" s="35"/>
      <c r="AC178" s="35"/>
      <c r="AD178" s="35"/>
      <c r="AE178" s="35"/>
      <c r="AT178" s="14" t="s">
        <v>244</v>
      </c>
      <c r="AU178" s="14" t="s">
        <v>80</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Daw14OvON8aWQYqyCJP3n5skTLv9w9UC40ATA71ilYqFczAbs+kF+w8XbfKzH4L8vW8s98GAZaVB9AOtWDuUvg==" hashValue="SUCOH5WO1xLUrPYTc6jTpkEkVEf4lFF7GZLHOjCkRbss613ygu5NTw2abEfMe/Hs2fUTmWIRwa5Vcp1zsl+gZA==" algorithmName="SHA-512" password="CC35"/>
  <autoFilter ref="C126:K17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573</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603</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604</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605</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606</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607</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QPEVQs5Dm3o4fHfRVs83V0XV5Dx+QUnnAQEBIyJ3VdnuvEohaowCIRQoOmdeLf1tC3VupD3glUrjMF7FHtyVtQ==" hashValue="NPFESEN+Z7+N2M2VIgxZlIXbDMm/wPhjqD0g/PBs29scy85JlS7Z6MWX9olYfOWkfh60PIC5ccdMkjwbG3ZMNA=="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608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608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608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608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P127+P186</f>
        <v>0</v>
      </c>
      <c r="Q126" s="101"/>
      <c r="R126" s="207">
        <f>R127+R186</f>
        <v>0</v>
      </c>
      <c r="S126" s="101"/>
      <c r="T126" s="208">
        <f>T127+T186</f>
        <v>0</v>
      </c>
      <c r="U126" s="35"/>
      <c r="V126" s="35"/>
      <c r="W126" s="35"/>
      <c r="X126" s="35"/>
      <c r="Y126" s="35"/>
      <c r="Z126" s="35"/>
      <c r="AA126" s="35"/>
      <c r="AB126" s="35"/>
      <c r="AC126" s="35"/>
      <c r="AD126" s="35"/>
      <c r="AE126" s="35"/>
      <c r="AT126" s="14" t="s">
        <v>72</v>
      </c>
      <c r="AU126" s="14" t="s">
        <v>219</v>
      </c>
      <c r="BK126" s="209">
        <f>BK127+BK186</f>
        <v>0</v>
      </c>
    </row>
    <row r="127" s="12" customFormat="1" ht="25.92" customHeight="1">
      <c r="A127" s="12"/>
      <c r="B127" s="210"/>
      <c r="C127" s="211"/>
      <c r="D127" s="212" t="s">
        <v>72</v>
      </c>
      <c r="E127" s="213" t="s">
        <v>91</v>
      </c>
      <c r="F127" s="213" t="s">
        <v>112</v>
      </c>
      <c r="G127" s="211"/>
      <c r="H127" s="211"/>
      <c r="I127" s="214"/>
      <c r="J127" s="215">
        <f>BK127</f>
        <v>0</v>
      </c>
      <c r="K127" s="211"/>
      <c r="L127" s="216"/>
      <c r="M127" s="217"/>
      <c r="N127" s="218"/>
      <c r="O127" s="218"/>
      <c r="P127" s="219">
        <f>SUM(P128:P185)</f>
        <v>0</v>
      </c>
      <c r="Q127" s="218"/>
      <c r="R127" s="219">
        <f>SUM(R128:R185)</f>
        <v>0</v>
      </c>
      <c r="S127" s="218"/>
      <c r="T127" s="220">
        <f>SUM(T128:T185)</f>
        <v>0</v>
      </c>
      <c r="U127" s="12"/>
      <c r="V127" s="12"/>
      <c r="W127" s="12"/>
      <c r="X127" s="12"/>
      <c r="Y127" s="12"/>
      <c r="Z127" s="12"/>
      <c r="AA127" s="12"/>
      <c r="AB127" s="12"/>
      <c r="AC127" s="12"/>
      <c r="AD127" s="12"/>
      <c r="AE127" s="12"/>
      <c r="AR127" s="221" t="s">
        <v>80</v>
      </c>
      <c r="AT127" s="222" t="s">
        <v>72</v>
      </c>
      <c r="AU127" s="222" t="s">
        <v>73</v>
      </c>
      <c r="AY127" s="221" t="s">
        <v>238</v>
      </c>
      <c r="BK127" s="223">
        <f>SUM(BK128:BK185)</f>
        <v>0</v>
      </c>
    </row>
    <row r="128" s="2" customFormat="1" ht="16.5" customHeight="1">
      <c r="A128" s="35"/>
      <c r="B128" s="36"/>
      <c r="C128" s="224" t="s">
        <v>80</v>
      </c>
      <c r="D128" s="224" t="s">
        <v>239</v>
      </c>
      <c r="E128" s="225" t="s">
        <v>375</v>
      </c>
      <c r="F128" s="226" t="s">
        <v>376</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609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610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89</v>
      </c>
      <c r="D132" s="224" t="s">
        <v>239</v>
      </c>
      <c r="E132" s="225" t="s">
        <v>378</v>
      </c>
      <c r="F132" s="226" t="s">
        <v>379</v>
      </c>
      <c r="G132" s="227" t="s">
        <v>242</v>
      </c>
      <c r="H132" s="228">
        <v>30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611</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1.75" customHeight="1">
      <c r="A134" s="35"/>
      <c r="B134" s="36"/>
      <c r="C134" s="224" t="s">
        <v>263</v>
      </c>
      <c r="D134" s="224" t="s">
        <v>239</v>
      </c>
      <c r="E134" s="225" t="s">
        <v>498</v>
      </c>
      <c r="F134" s="226" t="s">
        <v>499</v>
      </c>
      <c r="G134" s="227" t="s">
        <v>242</v>
      </c>
      <c r="H134" s="228">
        <v>10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612</v>
      </c>
    </row>
    <row r="135" s="2" customFormat="1">
      <c r="A135" s="35"/>
      <c r="B135" s="36"/>
      <c r="C135" s="37"/>
      <c r="D135" s="238" t="s">
        <v>244</v>
      </c>
      <c r="E135" s="37"/>
      <c r="F135" s="239" t="s">
        <v>499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381</v>
      </c>
      <c r="F136" s="226" t="s">
        <v>382</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613</v>
      </c>
    </row>
    <row r="137" s="2" customFormat="1">
      <c r="A137" s="35"/>
      <c r="B137" s="36"/>
      <c r="C137" s="37"/>
      <c r="D137" s="238" t="s">
        <v>244</v>
      </c>
      <c r="E137" s="37"/>
      <c r="F137" s="239" t="s">
        <v>382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4.15" customHeight="1">
      <c r="A138" s="35"/>
      <c r="B138" s="36"/>
      <c r="C138" s="224" t="s">
        <v>277</v>
      </c>
      <c r="D138" s="224" t="s">
        <v>239</v>
      </c>
      <c r="E138" s="225" t="s">
        <v>384</v>
      </c>
      <c r="F138" s="226" t="s">
        <v>385</v>
      </c>
      <c r="G138" s="227" t="s">
        <v>242</v>
      </c>
      <c r="H138" s="228">
        <v>200</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614</v>
      </c>
    </row>
    <row r="139" s="2" customFormat="1">
      <c r="A139" s="35"/>
      <c r="B139" s="36"/>
      <c r="C139" s="37"/>
      <c r="D139" s="238" t="s">
        <v>244</v>
      </c>
      <c r="E139" s="37"/>
      <c r="F139" s="239" t="s">
        <v>385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281</v>
      </c>
      <c r="D140" s="243" t="s">
        <v>246</v>
      </c>
      <c r="E140" s="244" t="s">
        <v>387</v>
      </c>
      <c r="F140" s="245" t="s">
        <v>388</v>
      </c>
      <c r="G140" s="246" t="s">
        <v>242</v>
      </c>
      <c r="H140" s="247">
        <v>4</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615</v>
      </c>
    </row>
    <row r="141" s="2" customFormat="1">
      <c r="A141" s="35"/>
      <c r="B141" s="36"/>
      <c r="C141" s="37"/>
      <c r="D141" s="238" t="s">
        <v>244</v>
      </c>
      <c r="E141" s="37"/>
      <c r="F141" s="239" t="s">
        <v>388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16.5" customHeight="1">
      <c r="A142" s="35"/>
      <c r="B142" s="36"/>
      <c r="C142" s="224" t="s">
        <v>285</v>
      </c>
      <c r="D142" s="224" t="s">
        <v>239</v>
      </c>
      <c r="E142" s="225" t="s">
        <v>390</v>
      </c>
      <c r="F142" s="226" t="s">
        <v>391</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616</v>
      </c>
    </row>
    <row r="143" s="2" customFormat="1">
      <c r="A143" s="35"/>
      <c r="B143" s="36"/>
      <c r="C143" s="37"/>
      <c r="D143" s="238" t="s">
        <v>244</v>
      </c>
      <c r="E143" s="37"/>
      <c r="F143" s="239" t="s">
        <v>391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289</v>
      </c>
      <c r="D144" s="224" t="s">
        <v>239</v>
      </c>
      <c r="E144" s="225" t="s">
        <v>393</v>
      </c>
      <c r="F144" s="226" t="s">
        <v>394</v>
      </c>
      <c r="G144" s="227" t="s">
        <v>242</v>
      </c>
      <c r="H144" s="228">
        <v>4</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617</v>
      </c>
    </row>
    <row r="145" s="2" customFormat="1">
      <c r="A145" s="35"/>
      <c r="B145" s="36"/>
      <c r="C145" s="37"/>
      <c r="D145" s="238" t="s">
        <v>244</v>
      </c>
      <c r="E145" s="37"/>
      <c r="F145" s="239" t="s">
        <v>394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396</v>
      </c>
      <c r="F146" s="245" t="s">
        <v>397</v>
      </c>
      <c r="G146" s="246" t="s">
        <v>242</v>
      </c>
      <c r="H146" s="247">
        <v>4</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618</v>
      </c>
    </row>
    <row r="147" s="2" customFormat="1">
      <c r="A147" s="35"/>
      <c r="B147" s="36"/>
      <c r="C147" s="37"/>
      <c r="D147" s="238" t="s">
        <v>244</v>
      </c>
      <c r="E147" s="37"/>
      <c r="F147" s="239" t="s">
        <v>397</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399</v>
      </c>
      <c r="F148" s="245" t="s">
        <v>400</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619</v>
      </c>
    </row>
    <row r="149" s="2" customFormat="1">
      <c r="A149" s="35"/>
      <c r="B149" s="36"/>
      <c r="C149" s="37"/>
      <c r="D149" s="238" t="s">
        <v>244</v>
      </c>
      <c r="E149" s="37"/>
      <c r="F149" s="239" t="s">
        <v>400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402</v>
      </c>
      <c r="F150" s="245" t="s">
        <v>403</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620</v>
      </c>
    </row>
    <row r="151" s="2" customFormat="1">
      <c r="A151" s="35"/>
      <c r="B151" s="36"/>
      <c r="C151" s="37"/>
      <c r="D151" s="238" t="s">
        <v>244</v>
      </c>
      <c r="E151" s="37"/>
      <c r="F151" s="239" t="s">
        <v>403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405</v>
      </c>
      <c r="F152" s="245" t="s">
        <v>406</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621</v>
      </c>
    </row>
    <row r="153" s="2" customFormat="1">
      <c r="A153" s="35"/>
      <c r="B153" s="36"/>
      <c r="C153" s="37"/>
      <c r="D153" s="238" t="s">
        <v>244</v>
      </c>
      <c r="E153" s="37"/>
      <c r="F153" s="239" t="s">
        <v>406</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408</v>
      </c>
      <c r="F154" s="245" t="s">
        <v>409</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622</v>
      </c>
    </row>
    <row r="155" s="2" customFormat="1">
      <c r="A155" s="35"/>
      <c r="B155" s="36"/>
      <c r="C155" s="37"/>
      <c r="D155" s="238" t="s">
        <v>244</v>
      </c>
      <c r="E155" s="37"/>
      <c r="F155" s="239" t="s">
        <v>409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411</v>
      </c>
      <c r="F156" s="245" t="s">
        <v>412</v>
      </c>
      <c r="G156" s="246" t="s">
        <v>242</v>
      </c>
      <c r="H156" s="247">
        <v>5</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623</v>
      </c>
    </row>
    <row r="157" s="2" customFormat="1">
      <c r="A157" s="35"/>
      <c r="B157" s="36"/>
      <c r="C157" s="37"/>
      <c r="D157" s="238" t="s">
        <v>244</v>
      </c>
      <c r="E157" s="37"/>
      <c r="F157" s="239" t="s">
        <v>412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414</v>
      </c>
      <c r="F158" s="245" t="s">
        <v>415</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624</v>
      </c>
    </row>
    <row r="159" s="2" customFormat="1">
      <c r="A159" s="35"/>
      <c r="B159" s="36"/>
      <c r="C159" s="37"/>
      <c r="D159" s="238" t="s">
        <v>244</v>
      </c>
      <c r="E159" s="37"/>
      <c r="F159" s="239" t="s">
        <v>415</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417</v>
      </c>
      <c r="F160" s="245" t="s">
        <v>418</v>
      </c>
      <c r="G160" s="246" t="s">
        <v>242</v>
      </c>
      <c r="H160" s="247">
        <v>4</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625</v>
      </c>
    </row>
    <row r="161" s="2" customFormat="1">
      <c r="A161" s="35"/>
      <c r="B161" s="36"/>
      <c r="C161" s="37"/>
      <c r="D161" s="238" t="s">
        <v>244</v>
      </c>
      <c r="E161" s="37"/>
      <c r="F161" s="239" t="s">
        <v>418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420</v>
      </c>
      <c r="F162" s="245" t="s">
        <v>421</v>
      </c>
      <c r="G162" s="246" t="s">
        <v>242</v>
      </c>
      <c r="H162" s="247">
        <v>5</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626</v>
      </c>
    </row>
    <row r="163" s="2" customFormat="1">
      <c r="A163" s="35"/>
      <c r="B163" s="36"/>
      <c r="C163" s="37"/>
      <c r="D163" s="238" t="s">
        <v>244</v>
      </c>
      <c r="E163" s="37"/>
      <c r="F163" s="239" t="s">
        <v>421</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423</v>
      </c>
      <c r="F164" s="245" t="s">
        <v>424</v>
      </c>
      <c r="G164" s="246" t="s">
        <v>242</v>
      </c>
      <c r="H164" s="247">
        <v>9</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627</v>
      </c>
    </row>
    <row r="165" s="2" customFormat="1">
      <c r="A165" s="35"/>
      <c r="B165" s="36"/>
      <c r="C165" s="37"/>
      <c r="D165" s="238" t="s">
        <v>244</v>
      </c>
      <c r="E165" s="37"/>
      <c r="F165" s="239" t="s">
        <v>424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426</v>
      </c>
      <c r="F166" s="245" t="s">
        <v>427</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628</v>
      </c>
    </row>
    <row r="167" s="2" customFormat="1">
      <c r="A167" s="35"/>
      <c r="B167" s="36"/>
      <c r="C167" s="37"/>
      <c r="D167" s="238" t="s">
        <v>244</v>
      </c>
      <c r="E167" s="37"/>
      <c r="F167" s="239" t="s">
        <v>427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429</v>
      </c>
      <c r="F168" s="245" t="s">
        <v>430</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629</v>
      </c>
    </row>
    <row r="169" s="2" customFormat="1">
      <c r="A169" s="35"/>
      <c r="B169" s="36"/>
      <c r="C169" s="37"/>
      <c r="D169" s="238" t="s">
        <v>244</v>
      </c>
      <c r="E169" s="37"/>
      <c r="F169" s="239" t="s">
        <v>430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433</v>
      </c>
      <c r="F170" s="245" t="s">
        <v>434</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630</v>
      </c>
    </row>
    <row r="171" s="2" customFormat="1">
      <c r="A171" s="35"/>
      <c r="B171" s="36"/>
      <c r="C171" s="37"/>
      <c r="D171" s="238" t="s">
        <v>244</v>
      </c>
      <c r="E171" s="37"/>
      <c r="F171" s="239" t="s">
        <v>434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436</v>
      </c>
      <c r="F172" s="245" t="s">
        <v>437</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631</v>
      </c>
    </row>
    <row r="173" s="2" customFormat="1">
      <c r="A173" s="35"/>
      <c r="B173" s="36"/>
      <c r="C173" s="37"/>
      <c r="D173" s="238" t="s">
        <v>244</v>
      </c>
      <c r="E173" s="37"/>
      <c r="F173" s="239" t="s">
        <v>437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632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9</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633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9</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634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635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636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637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12" customFormat="1" ht="25.92" customHeight="1">
      <c r="A186" s="12"/>
      <c r="B186" s="210"/>
      <c r="C186" s="211"/>
      <c r="D186" s="212" t="s">
        <v>72</v>
      </c>
      <c r="E186" s="213" t="s">
        <v>267</v>
      </c>
      <c r="F186" s="213" t="s">
        <v>268</v>
      </c>
      <c r="G186" s="211"/>
      <c r="H186" s="211"/>
      <c r="I186" s="214"/>
      <c r="J186" s="215">
        <f>BK186</f>
        <v>0</v>
      </c>
      <c r="K186" s="211"/>
      <c r="L186" s="216"/>
      <c r="M186" s="217"/>
      <c r="N186" s="218"/>
      <c r="O186" s="218"/>
      <c r="P186" s="219">
        <f>SUM(P187:P194)</f>
        <v>0</v>
      </c>
      <c r="Q186" s="218"/>
      <c r="R186" s="219">
        <f>SUM(R187:R194)</f>
        <v>0</v>
      </c>
      <c r="S186" s="218"/>
      <c r="T186" s="220">
        <f>SUM(T187:T194)</f>
        <v>0</v>
      </c>
      <c r="U186" s="12"/>
      <c r="V186" s="12"/>
      <c r="W186" s="12"/>
      <c r="X186" s="12"/>
      <c r="Y186" s="12"/>
      <c r="Z186" s="12"/>
      <c r="AA186" s="12"/>
      <c r="AB186" s="12"/>
      <c r="AC186" s="12"/>
      <c r="AD186" s="12"/>
      <c r="AE186" s="12"/>
      <c r="AR186" s="221" t="s">
        <v>258</v>
      </c>
      <c r="AT186" s="222" t="s">
        <v>72</v>
      </c>
      <c r="AU186" s="222" t="s">
        <v>73</v>
      </c>
      <c r="AY186" s="221" t="s">
        <v>238</v>
      </c>
      <c r="BK186" s="223">
        <f>SUM(BK187:BK194)</f>
        <v>0</v>
      </c>
    </row>
    <row r="187" s="2" customFormat="1" ht="21.75" customHeight="1">
      <c r="A187" s="35"/>
      <c r="B187" s="36"/>
      <c r="C187" s="224" t="s">
        <v>479</v>
      </c>
      <c r="D187" s="224" t="s">
        <v>239</v>
      </c>
      <c r="E187" s="225" t="s">
        <v>485</v>
      </c>
      <c r="F187" s="226" t="s">
        <v>486</v>
      </c>
      <c r="G187" s="227" t="s">
        <v>487</v>
      </c>
      <c r="H187" s="228">
        <v>50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638</v>
      </c>
    </row>
    <row r="188" s="2" customFormat="1">
      <c r="A188" s="35"/>
      <c r="B188" s="36"/>
      <c r="C188" s="37"/>
      <c r="D188" s="238" t="s">
        <v>244</v>
      </c>
      <c r="E188" s="37"/>
      <c r="F188" s="239" t="s">
        <v>486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639</v>
      </c>
      <c r="D189" s="224" t="s">
        <v>239</v>
      </c>
      <c r="E189" s="225" t="s">
        <v>490</v>
      </c>
      <c r="F189" s="226" t="s">
        <v>491</v>
      </c>
      <c r="G189" s="227" t="s">
        <v>487</v>
      </c>
      <c r="H189" s="228">
        <v>245</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640</v>
      </c>
    </row>
    <row r="190" s="2" customFormat="1">
      <c r="A190" s="35"/>
      <c r="B190" s="36"/>
      <c r="C190" s="37"/>
      <c r="D190" s="238" t="s">
        <v>244</v>
      </c>
      <c r="E190" s="37"/>
      <c r="F190" s="239" t="s">
        <v>491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16.5" customHeight="1">
      <c r="A191" s="35"/>
      <c r="B191" s="36"/>
      <c r="C191" s="224" t="s">
        <v>641</v>
      </c>
      <c r="D191" s="224" t="s">
        <v>239</v>
      </c>
      <c r="E191" s="225" t="s">
        <v>494</v>
      </c>
      <c r="F191" s="226" t="s">
        <v>495</v>
      </c>
      <c r="G191" s="227" t="s">
        <v>487</v>
      </c>
      <c r="H191" s="228">
        <v>220</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642</v>
      </c>
    </row>
    <row r="192" s="2" customFormat="1">
      <c r="A192" s="35"/>
      <c r="B192" s="36"/>
      <c r="C192" s="37"/>
      <c r="D192" s="238" t="s">
        <v>244</v>
      </c>
      <c r="E192" s="37"/>
      <c r="F192" s="239" t="s">
        <v>495</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66.75" customHeight="1">
      <c r="A193" s="35"/>
      <c r="B193" s="36"/>
      <c r="C193" s="224" t="s">
        <v>475</v>
      </c>
      <c r="D193" s="224" t="s">
        <v>239</v>
      </c>
      <c r="E193" s="225" t="s">
        <v>536</v>
      </c>
      <c r="F193" s="226" t="s">
        <v>537</v>
      </c>
      <c r="G193" s="227" t="s">
        <v>242</v>
      </c>
      <c r="H193" s="228">
        <v>2</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643</v>
      </c>
    </row>
    <row r="194" s="2" customFormat="1">
      <c r="A194" s="35"/>
      <c r="B194" s="36"/>
      <c r="C194" s="37"/>
      <c r="D194" s="238" t="s">
        <v>244</v>
      </c>
      <c r="E194" s="37"/>
      <c r="F194" s="239" t="s">
        <v>539</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WEgsz+kqwcAZLVIn61h77mC3KZO2DgzokpVMSvIdxBCauPsyeinnMH2Z5Ty1pq3TFd+OPiq6Rhw7yDBD4zROtQ==" hashValue="xPBxp0HRWkojcvh4Flsp4TyGpie6L0hMG3kMryp9UMgOnBJSE024RFxV2FMXHSh3DJPwfFd3q2DwxUFXEXInzg=="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Wimmer Jiří, Ing.</dc:creator>
  <cp:lastModifiedBy>Wimmer Jiří, Ing.</cp:lastModifiedBy>
  <dcterms:created xsi:type="dcterms:W3CDTF">2026-01-29T10:37:50Z</dcterms:created>
  <dcterms:modified xsi:type="dcterms:W3CDTF">2026-01-29T10:38:14Z</dcterms:modified>
</cp:coreProperties>
</file>